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<sst xmlns="http://schemas.openxmlformats.org/spreadsheetml/2006/main" count="120" uniqueCount="101">
  <si>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收  支  餘  絀 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</si>
  <si>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</si>
  <si>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</si>
  <si>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</si>
  <si>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</si>
  <si>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</si>
  <si>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</si>
  <si>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</si>
  <si>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</si>
  <si>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</si>
  <si>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</si>
  <si>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</si>
  <si>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</si>
  <si>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</si>
  <si>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</si>
  <si>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</si>
  <si>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</si>
  <si>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</si>
  <si>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</si>
  <si>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</si>
  <si>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</si>
  <si>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</si>
  <si>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</si>
  <si>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</si>
  <si>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</si>
  <si>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</si>
  <si>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</si>
  <si>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</si>
  <si>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</si>
  <si>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</si>
  <si>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</si>
  <si>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</si>
  <si>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</si>
  <si>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</si>
  <si>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</si>
  <si>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</si>
  <si>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</si>
  <si>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</si>
  <si>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</si>
  <si>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</si>
  <si>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</si>
  <si>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</si>
  <si>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</si>
  <si>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</si>
  <si>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</si>
  <si>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</si>
  <si>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營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 xml:space="preserve"> 建  建  設  基  金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</si>
  <si>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</si>
  <si>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營 建 建 設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</si>
  <si>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</si>
  <si>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</si>
  <si>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</si>
  <si>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</si>
  <si>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</si>
  <si>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</si>
  <si>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</si>
  <si>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</si>
  <si>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</si>
  <si>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</si>
  <si>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</si>
  <si>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</si>
  <si>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</si>
  <si>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</si>
  <si>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</si>
  <si>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</si>
  <si>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</si>
  <si>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</si>
  <si>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</si>
  <si>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</si>
  <si>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</si>
  <si>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營 建 建 設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</si>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</sst>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40"/>
  <sheetViews>
    <sheetView zoomScale="60" zoomScaleNormal="60" workbookViewId="0" topLeftCell="C25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46</v>
      </c>
      <c r="F1" s="2" t="s">
        <v>0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37926651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44584893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23659571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-6658242</v>
      </c>
      <c r="I5" s="15">
        <f aca="true" t="shared" si="4" ref="I5:I39">IF(OR(D5=0,H5=0),0,IF(ROUND((H5/D5*10000),0)=0,0,ABS(ROUND((H5/D5)*100,2))))</f>
        <v>14.93</v>
      </c>
      <c r="J5" s="16"/>
    </row>
    <row r="6" spans="1:10" ht="18.75" customHeight="1">
      <c r="A6" s="17" t="s">
        <v>12</v>
      </c>
      <c r="B6" s="18">
        <v>4078369</v>
      </c>
      <c r="C6" s="19">
        <f t="shared" si="0"/>
        <v>10.75</v>
      </c>
      <c r="D6" s="18">
        <v>5314777</v>
      </c>
      <c r="E6" s="19">
        <f t="shared" si="1"/>
        <v>11.92</v>
      </c>
      <c r="F6" s="20">
        <v>4687197</v>
      </c>
      <c r="G6" s="19">
        <f t="shared" si="2"/>
        <v>19.81</v>
      </c>
      <c r="H6" s="21">
        <f t="shared" si="3"/>
        <v>-1236408</v>
      </c>
      <c r="I6" s="22">
        <f t="shared" si="4"/>
        <v>23.26</v>
      </c>
      <c r="J6" s="16"/>
    </row>
    <row r="7" spans="1:10" ht="18.75" customHeight="1">
      <c r="A7" s="17" t="s">
        <v>13</v>
      </c>
      <c r="B7" s="18">
        <v>24155967</v>
      </c>
      <c r="C7" s="19">
        <f t="shared" si="0"/>
        <v>63.69</v>
      </c>
      <c r="D7" s="18">
        <v>30457828</v>
      </c>
      <c r="E7" s="19">
        <f t="shared" si="1"/>
        <v>68.31</v>
      </c>
      <c r="F7" s="20">
        <v>8505408</v>
      </c>
      <c r="G7" s="19">
        <f t="shared" si="2"/>
        <v>35.95</v>
      </c>
      <c r="H7" s="21">
        <f t="shared" si="3"/>
        <v>-6301861</v>
      </c>
      <c r="I7" s="22">
        <f t="shared" si="4"/>
        <v>20.69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11445</v>
      </c>
      <c r="C9" s="19">
        <f t="shared" si="0"/>
        <v>0.03</v>
      </c>
      <c r="D9" s="18">
        <v>11706</v>
      </c>
      <c r="E9" s="19">
        <f t="shared" si="1"/>
        <v>0.03</v>
      </c>
      <c r="F9" s="20">
        <v>0</v>
      </c>
      <c r="G9" s="19">
        <f t="shared" si="2"/>
        <v>0</v>
      </c>
      <c r="H9" s="21">
        <f t="shared" si="3"/>
        <v>-261</v>
      </c>
      <c r="I9" s="22">
        <f t="shared" si="4"/>
        <v>2.23</v>
      </c>
      <c r="J9" s="16"/>
    </row>
    <row r="10" spans="1:10" ht="18.75" customHeight="1">
      <c r="A10" s="17" t="s">
        <v>16</v>
      </c>
      <c r="B10" s="18">
        <v>9421168</v>
      </c>
      <c r="C10" s="19">
        <f t="shared" si="0"/>
        <v>24.84</v>
      </c>
      <c r="D10" s="18">
        <v>8715890</v>
      </c>
      <c r="E10" s="19">
        <f t="shared" si="1"/>
        <v>19.55</v>
      </c>
      <c r="F10" s="20">
        <v>10319596</v>
      </c>
      <c r="G10" s="19">
        <f t="shared" si="2"/>
        <v>43.62</v>
      </c>
      <c r="H10" s="21">
        <f t="shared" si="3"/>
        <v>705278</v>
      </c>
      <c r="I10" s="22">
        <f t="shared" si="4"/>
        <v>8.09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259702</v>
      </c>
      <c r="C15" s="19">
        <f t="shared" si="0"/>
        <v>0.68</v>
      </c>
      <c r="D15" s="18">
        <v>84692</v>
      </c>
      <c r="E15" s="19">
        <f t="shared" si="1"/>
        <v>0.19</v>
      </c>
      <c r="F15" s="20">
        <v>147370</v>
      </c>
      <c r="G15" s="19">
        <f t="shared" si="2"/>
        <v>0.62</v>
      </c>
      <c r="H15" s="21">
        <f t="shared" si="3"/>
        <v>175010</v>
      </c>
      <c r="I15" s="22">
        <f t="shared" si="4"/>
        <v>206.64</v>
      </c>
      <c r="J15" s="16"/>
    </row>
    <row r="16" spans="1:10" ht="19.5" customHeight="1">
      <c r="A16" s="10" t="s">
        <v>22</v>
      </c>
      <c r="B16" s="11">
        <f>IF(SUM(B17:B29)=0,0,SUM(B17:B29))</f>
        <v>41012188</v>
      </c>
      <c r="C16" s="12">
        <f t="shared" si="0"/>
        <v>108.14</v>
      </c>
      <c r="D16" s="11">
        <f>IF(SUM(D17:D29)=0,0,SUM(D17:D29))</f>
        <v>48717931</v>
      </c>
      <c r="E16" s="12">
        <f t="shared" si="1"/>
        <v>109.27</v>
      </c>
      <c r="F16" s="13">
        <f>IF(SUM(F17:F29)=0,0,SUM(F17:F29))</f>
        <v>29674769</v>
      </c>
      <c r="G16" s="12">
        <f t="shared" si="2"/>
        <v>125.42</v>
      </c>
      <c r="H16" s="14">
        <f t="shared" si="3"/>
        <v>-7705743</v>
      </c>
      <c r="I16" s="15">
        <f t="shared" si="4"/>
        <v>15.82</v>
      </c>
      <c r="J16" s="16"/>
    </row>
    <row r="17" spans="1:10" ht="18.75" customHeight="1">
      <c r="A17" s="17" t="s">
        <v>23</v>
      </c>
      <c r="B17" s="18">
        <v>4312204</v>
      </c>
      <c r="C17" s="19">
        <f t="shared" si="0"/>
        <v>11.37</v>
      </c>
      <c r="D17" s="18">
        <v>5478835</v>
      </c>
      <c r="E17" s="19">
        <f t="shared" si="1"/>
        <v>12.29</v>
      </c>
      <c r="F17" s="20">
        <v>4664445</v>
      </c>
      <c r="G17" s="19">
        <f t="shared" si="2"/>
        <v>19.71</v>
      </c>
      <c r="H17" s="21">
        <f t="shared" si="3"/>
        <v>-1166631</v>
      </c>
      <c r="I17" s="22">
        <f t="shared" si="4"/>
        <v>21.29</v>
      </c>
      <c r="J17" s="16"/>
    </row>
    <row r="18" spans="1:10" ht="18.75" customHeight="1">
      <c r="A18" s="17" t="s">
        <v>24</v>
      </c>
      <c r="B18" s="18">
        <v>24045877</v>
      </c>
      <c r="C18" s="19">
        <f t="shared" si="0"/>
        <v>63.4</v>
      </c>
      <c r="D18" s="18">
        <v>30126918</v>
      </c>
      <c r="E18" s="19">
        <f t="shared" si="1"/>
        <v>67.57</v>
      </c>
      <c r="F18" s="20">
        <v>6890508</v>
      </c>
      <c r="G18" s="19">
        <f t="shared" si="2"/>
        <v>29.12</v>
      </c>
      <c r="H18" s="21">
        <f t="shared" si="3"/>
        <v>-6081041</v>
      </c>
      <c r="I18" s="22">
        <f t="shared" si="4"/>
        <v>20.18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9481890</v>
      </c>
      <c r="C21" s="19">
        <f t="shared" si="0"/>
        <v>25</v>
      </c>
      <c r="D21" s="18">
        <v>10011773</v>
      </c>
      <c r="E21" s="19">
        <f t="shared" si="1"/>
        <v>22.46</v>
      </c>
      <c r="F21" s="20">
        <v>14044202</v>
      </c>
      <c r="G21" s="19">
        <f t="shared" si="2"/>
        <v>59.36</v>
      </c>
      <c r="H21" s="21">
        <f t="shared" si="3"/>
        <v>-529883</v>
      </c>
      <c r="I21" s="22">
        <f t="shared" si="4"/>
        <v>5.29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186699</v>
      </c>
      <c r="C24" s="19">
        <f t="shared" si="0"/>
        <v>0.49</v>
      </c>
      <c r="D24" s="18">
        <v>336148</v>
      </c>
      <c r="E24" s="19">
        <f t="shared" si="1"/>
        <v>0.75</v>
      </c>
      <c r="F24" s="20">
        <v>216315</v>
      </c>
      <c r="G24" s="19">
        <f t="shared" si="2"/>
        <v>0.91</v>
      </c>
      <c r="H24" s="21">
        <f t="shared" si="3"/>
        <v>-149449</v>
      </c>
      <c r="I24" s="22">
        <f t="shared" si="4"/>
        <v>44.46</v>
      </c>
      <c r="J24" s="16"/>
    </row>
    <row r="25" spans="1:10" ht="18.75" customHeight="1">
      <c r="A25" s="17" t="s">
        <v>31</v>
      </c>
      <c r="B25" s="18">
        <v>44991</v>
      </c>
      <c r="C25" s="19">
        <f t="shared" si="0"/>
        <v>0.12</v>
      </c>
      <c r="D25" s="18">
        <v>7550</v>
      </c>
      <c r="E25" s="19">
        <f t="shared" si="1"/>
        <v>0.02</v>
      </c>
      <c r="F25" s="20">
        <v>4588</v>
      </c>
      <c r="G25" s="19">
        <f t="shared" si="2"/>
        <v>0.02</v>
      </c>
      <c r="H25" s="21">
        <f t="shared" si="3"/>
        <v>37441</v>
      </c>
      <c r="I25" s="22">
        <f t="shared" si="4"/>
        <v>495.91</v>
      </c>
      <c r="J25" s="16"/>
    </row>
    <row r="26" spans="1:10" ht="18.75" customHeight="1">
      <c r="A26" s="17" t="s">
        <v>32</v>
      </c>
      <c r="B26" s="18">
        <v>78210</v>
      </c>
      <c r="C26" s="19">
        <f t="shared" si="0"/>
        <v>0.21</v>
      </c>
      <c r="D26" s="18">
        <v>75895</v>
      </c>
      <c r="E26" s="19">
        <f t="shared" si="1"/>
        <v>0.17</v>
      </c>
      <c r="F26" s="20">
        <v>78567</v>
      </c>
      <c r="G26" s="19">
        <f t="shared" si="2"/>
        <v>0.33</v>
      </c>
      <c r="H26" s="21">
        <f t="shared" si="3"/>
        <v>2315</v>
      </c>
      <c r="I26" s="22">
        <f t="shared" si="4"/>
        <v>3.05</v>
      </c>
      <c r="J26" s="16"/>
    </row>
    <row r="27" spans="1:10" ht="18.75" customHeight="1">
      <c r="A27" s="17" t="s">
        <v>33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2862317</v>
      </c>
      <c r="C29" s="19">
        <f t="shared" si="0"/>
        <v>7.55</v>
      </c>
      <c r="D29" s="18">
        <v>2680812</v>
      </c>
      <c r="E29" s="19">
        <f t="shared" si="1"/>
        <v>6.01</v>
      </c>
      <c r="F29" s="20">
        <v>3776144</v>
      </c>
      <c r="G29" s="19">
        <f t="shared" si="2"/>
        <v>15.96</v>
      </c>
      <c r="H29" s="21">
        <f t="shared" si="3"/>
        <v>181505</v>
      </c>
      <c r="I29" s="22">
        <f t="shared" si="4"/>
        <v>6.77</v>
      </c>
      <c r="J29" s="16"/>
    </row>
    <row r="30" spans="1:10" ht="19.5" customHeight="1">
      <c r="A30" s="10" t="s">
        <v>36</v>
      </c>
      <c r="B30" s="11">
        <f>IF((B5-B16)=0,0,B5-B16)</f>
        <v>-3085537</v>
      </c>
      <c r="C30" s="12">
        <f t="shared" si="0"/>
        <v>-8.14</v>
      </c>
      <c r="D30" s="11">
        <f>IF((D5-D16)=0,0,D5-D16)</f>
        <v>-4133038</v>
      </c>
      <c r="E30" s="12">
        <f t="shared" si="1"/>
        <v>-9.27</v>
      </c>
      <c r="F30" s="13">
        <f>IF((F5-F16)=0,0,F5-F16)</f>
        <v>-6015198</v>
      </c>
      <c r="G30" s="12">
        <f t="shared" si="2"/>
        <v>-25.42</v>
      </c>
      <c r="H30" s="14">
        <f>IF(OR(AND(D30&lt;0,B30&gt;=0),AND(D30&gt;0,B30&lt;=0)),0,B30-D30)</f>
        <v>1047501</v>
      </c>
      <c r="I30" s="15">
        <f t="shared" si="4"/>
        <v>25.34</v>
      </c>
      <c r="J30" s="16"/>
    </row>
    <row r="31" spans="1:10" ht="19.5" customHeight="1">
      <c r="A31" s="10" t="s">
        <v>37</v>
      </c>
      <c r="B31" s="11">
        <f>IF(SUM(B32:B33)=0,0,SUM(B32:B33))</f>
        <v>919389</v>
      </c>
      <c r="C31" s="12">
        <f t="shared" si="0"/>
        <v>2.42</v>
      </c>
      <c r="D31" s="11">
        <f>IF(SUM(D32:D33)=0,0,SUM(D32:D33))</f>
        <v>437578</v>
      </c>
      <c r="E31" s="12">
        <f t="shared" si="1"/>
        <v>0.98</v>
      </c>
      <c r="F31" s="13">
        <f>IF(SUM(F32:F33)=0,0,SUM(F32:F33))</f>
        <v>1131266</v>
      </c>
      <c r="G31" s="12">
        <f t="shared" si="2"/>
        <v>4.78</v>
      </c>
      <c r="H31" s="14">
        <f aca="true" t="shared" si="5" ref="H31:H36">B31-D31</f>
        <v>481811</v>
      </c>
      <c r="I31" s="15">
        <f t="shared" si="4"/>
        <v>110.11</v>
      </c>
      <c r="J31" s="16"/>
    </row>
    <row r="32" spans="1:10" ht="18.75" customHeight="1">
      <c r="A32" s="17" t="s">
        <v>38</v>
      </c>
      <c r="B32" s="18">
        <v>325543</v>
      </c>
      <c r="C32" s="19">
        <f t="shared" si="0"/>
        <v>0.86</v>
      </c>
      <c r="D32" s="18">
        <v>365807</v>
      </c>
      <c r="E32" s="19">
        <f t="shared" si="1"/>
        <v>0.82</v>
      </c>
      <c r="F32" s="20">
        <v>637569</v>
      </c>
      <c r="G32" s="19">
        <f t="shared" si="2"/>
        <v>2.69</v>
      </c>
      <c r="H32" s="21">
        <f t="shared" si="5"/>
        <v>-40264</v>
      </c>
      <c r="I32" s="22">
        <f t="shared" si="4"/>
        <v>11.01</v>
      </c>
      <c r="J32" s="16"/>
    </row>
    <row r="33" spans="1:10" ht="18.75" customHeight="1">
      <c r="A33" s="17" t="s">
        <v>39</v>
      </c>
      <c r="B33" s="18">
        <v>593846</v>
      </c>
      <c r="C33" s="19">
        <f t="shared" si="0"/>
        <v>1.57</v>
      </c>
      <c r="D33" s="18">
        <v>71771</v>
      </c>
      <c r="E33" s="19">
        <f t="shared" si="1"/>
        <v>0.16</v>
      </c>
      <c r="F33" s="20">
        <v>493697</v>
      </c>
      <c r="G33" s="19">
        <f t="shared" si="2"/>
        <v>2.09</v>
      </c>
      <c r="H33" s="21">
        <f t="shared" si="5"/>
        <v>522075</v>
      </c>
      <c r="I33" s="22">
        <f t="shared" si="4"/>
        <v>727.42</v>
      </c>
      <c r="J33" s="16"/>
    </row>
    <row r="34" spans="1:10" ht="21.75" customHeight="1">
      <c r="A34" s="10" t="s">
        <v>40</v>
      </c>
      <c r="B34" s="11">
        <f>IF(SUM(B35:B36)=0,0,SUM(B35:B36))</f>
        <v>989180</v>
      </c>
      <c r="C34" s="12">
        <f t="shared" si="0"/>
        <v>2.61</v>
      </c>
      <c r="D34" s="11">
        <f>IF(SUM(D35:D36)=0,0,SUM(D35:D36))</f>
        <v>1455969</v>
      </c>
      <c r="E34" s="12">
        <f t="shared" si="1"/>
        <v>3.27</v>
      </c>
      <c r="F34" s="13">
        <f>IF(SUM(F35:F36)=0,0,SUM(F35:F36))</f>
        <v>447934</v>
      </c>
      <c r="G34" s="12">
        <f t="shared" si="2"/>
        <v>1.89</v>
      </c>
      <c r="H34" s="14">
        <f t="shared" si="5"/>
        <v>-466789</v>
      </c>
      <c r="I34" s="15">
        <f t="shared" si="4"/>
        <v>32.06</v>
      </c>
      <c r="J34" s="16"/>
    </row>
    <row r="35" spans="1:10" ht="18.75" customHeight="1">
      <c r="A35" s="17" t="s">
        <v>41</v>
      </c>
      <c r="B35" s="18">
        <v>755135</v>
      </c>
      <c r="C35" s="19">
        <f t="shared" si="0"/>
        <v>1.99</v>
      </c>
      <c r="D35" s="18">
        <v>1237800</v>
      </c>
      <c r="E35" s="19">
        <f t="shared" si="1"/>
        <v>2.78</v>
      </c>
      <c r="F35" s="20">
        <v>0</v>
      </c>
      <c r="G35" s="19">
        <f t="shared" si="2"/>
        <v>0</v>
      </c>
      <c r="H35" s="21">
        <f t="shared" si="5"/>
        <v>-482665</v>
      </c>
      <c r="I35" s="22">
        <f t="shared" si="4"/>
        <v>38.99</v>
      </c>
      <c r="J35" s="16"/>
    </row>
    <row r="36" spans="1:10" ht="18.75" customHeight="1">
      <c r="A36" s="17" t="s">
        <v>42</v>
      </c>
      <c r="B36" s="18">
        <v>234045</v>
      </c>
      <c r="C36" s="19">
        <f t="shared" si="0"/>
        <v>0.62</v>
      </c>
      <c r="D36" s="18">
        <v>218169</v>
      </c>
      <c r="E36" s="19">
        <f t="shared" si="1"/>
        <v>0.49</v>
      </c>
      <c r="F36" s="20">
        <v>447934</v>
      </c>
      <c r="G36" s="19">
        <f t="shared" si="2"/>
        <v>1.89</v>
      </c>
      <c r="H36" s="21">
        <f t="shared" si="5"/>
        <v>15876</v>
      </c>
      <c r="I36" s="22">
        <f t="shared" si="4"/>
        <v>7.28</v>
      </c>
      <c r="J36" s="16"/>
    </row>
    <row r="37" spans="1:10" ht="21.75" customHeight="1">
      <c r="A37" s="10" t="s">
        <v>43</v>
      </c>
      <c r="B37" s="11">
        <f>IF((B31-B34)=0,0,B31-B34)</f>
        <v>-69791</v>
      </c>
      <c r="C37" s="12">
        <f t="shared" si="0"/>
        <v>-0.18</v>
      </c>
      <c r="D37" s="11">
        <f>IF((D31-D34)=0,0,D31-D34)</f>
        <v>-1018391</v>
      </c>
      <c r="E37" s="12">
        <f t="shared" si="1"/>
        <v>-2.28</v>
      </c>
      <c r="F37" s="13">
        <f>IF((F31-F34)=0,0,F31-F34)</f>
        <v>683332</v>
      </c>
      <c r="G37" s="12">
        <f t="shared" si="2"/>
        <v>2.89</v>
      </c>
      <c r="H37" s="14">
        <f>IF(OR(AND(D37&lt;0,B37&gt;=0),AND(D37&gt;0,B37&lt;=0)),0,B37-D37)</f>
        <v>948600</v>
      </c>
      <c r="I37" s="15">
        <f t="shared" si="4"/>
        <v>93.15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-3155328</v>
      </c>
      <c r="C39" s="27">
        <f t="shared" si="0"/>
        <v>-8.32</v>
      </c>
      <c r="D39" s="26">
        <f>IF(D30+D37+D38=0,0,D30+D37+D38)</f>
        <v>-5151429</v>
      </c>
      <c r="E39" s="27">
        <f t="shared" si="1"/>
        <v>-11.55</v>
      </c>
      <c r="F39" s="28">
        <f>IF(F30+F37+F38=0,0,F30+F37+F38)</f>
        <v>-5331866</v>
      </c>
      <c r="G39" s="27">
        <f t="shared" si="2"/>
        <v>-22.54</v>
      </c>
      <c r="H39" s="29">
        <f>IF(OR(AND(D39&lt;0,B39&gt;=0),AND(D39&gt;0,B39&lt;=0)),0,B39-D39)</f>
        <v>1996101</v>
      </c>
      <c r="I39" s="30">
        <f t="shared" si="4"/>
        <v>38.75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3"/>
  <sheetViews>
    <sheetView zoomScale="75" zoomScaleNormal="75" workbookViewId="0" topLeftCell="A1">
      <pane xSplit="1" ySplit="4" topLeftCell="B1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49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50</v>
      </c>
      <c r="B5" s="40">
        <f>IF(SUM(B6:B7)=0,0,SUM(B6:B7))</f>
        <v>5075487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9545675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-4470188</v>
      </c>
      <c r="G5" s="43">
        <f aca="true" t="shared" si="2" ref="G5:G23">IF(OR(D5=0,F5=0),0,IF(ROUND(F5/D5*10000,0)=0,0,ABS(ROUND(F5/D5*100,2))))</f>
        <v>46.83</v>
      </c>
    </row>
    <row r="6" spans="1:7" ht="30.75" customHeight="1">
      <c r="A6" s="17" t="s">
        <v>51</v>
      </c>
      <c r="B6" s="44">
        <v>497386</v>
      </c>
      <c r="C6" s="22">
        <f t="shared" si="0"/>
        <v>9.8</v>
      </c>
      <c r="D6" s="45">
        <v>535060</v>
      </c>
      <c r="E6" s="22">
        <f t="shared" si="1"/>
        <v>5.61</v>
      </c>
      <c r="F6" s="46">
        <f>IF((B6-D6)=0,0,(B6-D6))</f>
        <v>-37674</v>
      </c>
      <c r="G6" s="47">
        <f t="shared" si="2"/>
        <v>7.04</v>
      </c>
    </row>
    <row r="7" spans="1:7" ht="30.75" customHeight="1">
      <c r="A7" s="17" t="s">
        <v>52</v>
      </c>
      <c r="B7" s="44">
        <v>4578101</v>
      </c>
      <c r="C7" s="22">
        <f t="shared" si="0"/>
        <v>90.2</v>
      </c>
      <c r="D7" s="45">
        <v>9010615</v>
      </c>
      <c r="E7" s="22">
        <f t="shared" si="1"/>
        <v>94.39</v>
      </c>
      <c r="F7" s="46">
        <f>IF((B7-D7)=0,0,(B7-D7))</f>
        <v>-4432514</v>
      </c>
      <c r="G7" s="47">
        <f t="shared" si="2"/>
        <v>49.19</v>
      </c>
    </row>
    <row r="8" spans="1:7" ht="45" customHeight="1">
      <c r="A8" s="10" t="s">
        <v>53</v>
      </c>
      <c r="B8" s="40">
        <f>IF(SUM(B9:B13)=0,0,SUM(B9:B13))</f>
        <v>2422448</v>
      </c>
      <c r="C8" s="15">
        <f t="shared" si="0"/>
        <v>47.73</v>
      </c>
      <c r="D8" s="41">
        <f>IF(SUM(D9:D13)=0,0,SUM(D9:D13))</f>
        <v>4719046</v>
      </c>
      <c r="E8" s="15">
        <f t="shared" si="1"/>
        <v>49.44</v>
      </c>
      <c r="F8" s="42">
        <f>IF(SUM(F9:F13)=0,0,SUM(F9:F13))</f>
        <v>-2296598</v>
      </c>
      <c r="G8" s="43">
        <f t="shared" si="2"/>
        <v>48.67</v>
      </c>
    </row>
    <row r="9" spans="1:7" ht="30.75" customHeight="1">
      <c r="A9" s="17" t="s">
        <v>54</v>
      </c>
      <c r="B9" s="44">
        <v>1397278</v>
      </c>
      <c r="C9" s="22">
        <f t="shared" si="0"/>
        <v>27.53</v>
      </c>
      <c r="D9" s="45">
        <v>4465981</v>
      </c>
      <c r="E9" s="22">
        <f t="shared" si="1"/>
        <v>46.79</v>
      </c>
      <c r="F9" s="46">
        <f>IF((B9-D9)=0,0,(B9-D9))</f>
        <v>-3068703</v>
      </c>
      <c r="G9" s="47">
        <f t="shared" si="2"/>
        <v>68.71</v>
      </c>
    </row>
    <row r="10" spans="1:7" ht="30.75" customHeight="1">
      <c r="A10" s="17" t="s">
        <v>55</v>
      </c>
      <c r="B10" s="44">
        <v>147771</v>
      </c>
      <c r="C10" s="22">
        <f t="shared" si="0"/>
        <v>2.91</v>
      </c>
      <c r="D10" s="45">
        <v>119138</v>
      </c>
      <c r="E10" s="22">
        <f t="shared" si="1"/>
        <v>1.25</v>
      </c>
      <c r="F10" s="46">
        <f>IF((B10-D10)=0,0,(B10-D10))</f>
        <v>28633</v>
      </c>
      <c r="G10" s="47">
        <f t="shared" si="2"/>
        <v>24.03</v>
      </c>
    </row>
    <row r="11" spans="1:7" ht="30.75" customHeight="1">
      <c r="A11" s="17" t="s">
        <v>56</v>
      </c>
      <c r="B11" s="44">
        <v>177399</v>
      </c>
      <c r="C11" s="22">
        <f t="shared" si="0"/>
        <v>3.5</v>
      </c>
      <c r="D11" s="45">
        <v>0</v>
      </c>
      <c r="E11" s="22">
        <f t="shared" si="1"/>
        <v>0</v>
      </c>
      <c r="F11" s="46">
        <f>IF((B11-D11)=0,0,(B11-D11))</f>
        <v>177399</v>
      </c>
      <c r="G11" s="47">
        <f t="shared" si="2"/>
        <v>0</v>
      </c>
    </row>
    <row r="12" spans="1:7" ht="30.75" customHeight="1">
      <c r="A12" s="17" t="s">
        <v>57</v>
      </c>
      <c r="B12" s="44">
        <v>700000</v>
      </c>
      <c r="C12" s="22">
        <f t="shared" si="0"/>
        <v>13.79</v>
      </c>
      <c r="D12" s="45">
        <v>133927</v>
      </c>
      <c r="E12" s="22">
        <f t="shared" si="1"/>
        <v>1.4</v>
      </c>
      <c r="F12" s="46">
        <f>IF((B12-D12)=0,0,(B12-D12))</f>
        <v>566073</v>
      </c>
      <c r="G12" s="47">
        <f t="shared" si="2"/>
        <v>422.67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2653039</v>
      </c>
      <c r="C14" s="15">
        <f t="shared" si="0"/>
        <v>52.27</v>
      </c>
      <c r="D14" s="41">
        <f>IF((D5-D8)=0,0,(D5-D8))</f>
        <v>4826629</v>
      </c>
      <c r="E14" s="15">
        <f t="shared" si="1"/>
        <v>50.56</v>
      </c>
      <c r="F14" s="42">
        <f>IF((F5-F8)=0,0,(F5-F8))</f>
        <v>-2173590</v>
      </c>
      <c r="G14" s="43">
        <f t="shared" si="2"/>
        <v>45.03</v>
      </c>
    </row>
    <row r="15" spans="1:7" ht="45" customHeight="1">
      <c r="A15" s="10" t="s">
        <v>60</v>
      </c>
      <c r="B15" s="40">
        <f>IF(SUM(B16:B17)=0,0,SUM(B16:B17))</f>
        <v>4867566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5686489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-818923</v>
      </c>
      <c r="G15" s="43">
        <f t="shared" si="2"/>
        <v>14.4</v>
      </c>
    </row>
    <row r="16" spans="1:7" ht="30" customHeight="1">
      <c r="A16" s="17" t="s">
        <v>61</v>
      </c>
      <c r="B16" s="44">
        <v>3652714</v>
      </c>
      <c r="C16" s="22">
        <f t="shared" si="3"/>
        <v>75.04</v>
      </c>
      <c r="D16" s="45">
        <v>5686489</v>
      </c>
      <c r="E16" s="22">
        <f t="shared" si="4"/>
        <v>100</v>
      </c>
      <c r="F16" s="46">
        <f>IF((B16-D16)=0,0,(B16-D16))</f>
        <v>-2033775</v>
      </c>
      <c r="G16" s="47">
        <f t="shared" si="2"/>
        <v>35.77</v>
      </c>
    </row>
    <row r="17" spans="1:7" ht="30" customHeight="1">
      <c r="A17" s="17" t="s">
        <v>62</v>
      </c>
      <c r="B17" s="44">
        <v>1214852</v>
      </c>
      <c r="C17" s="22">
        <f t="shared" si="3"/>
        <v>24.96</v>
      </c>
      <c r="D17" s="45">
        <v>0</v>
      </c>
      <c r="E17" s="22">
        <f t="shared" si="4"/>
        <v>0</v>
      </c>
      <c r="F17" s="46">
        <f>IF((B17-D17)=0,0,(B17-D17))</f>
        <v>1214852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1419064</v>
      </c>
      <c r="C18" s="15">
        <f t="shared" si="3"/>
        <v>29.15</v>
      </c>
      <c r="D18" s="41">
        <f>IF(SUM(D19:D22)=0,0,SUM(D19:D22))</f>
        <v>4465981</v>
      </c>
      <c r="E18" s="15">
        <f t="shared" si="4"/>
        <v>78.54</v>
      </c>
      <c r="F18" s="42">
        <f>IF(SUM(F19:F22)=0,0,SUM(F19:F22))</f>
        <v>-3046917</v>
      </c>
      <c r="G18" s="43">
        <f t="shared" si="2"/>
        <v>68.23</v>
      </c>
    </row>
    <row r="19" spans="1:7" ht="30" customHeight="1">
      <c r="A19" s="17" t="s">
        <v>64</v>
      </c>
      <c r="B19" s="44">
        <v>1397278</v>
      </c>
      <c r="C19" s="22">
        <f t="shared" si="3"/>
        <v>28.71</v>
      </c>
      <c r="D19" s="45">
        <v>4465981</v>
      </c>
      <c r="E19" s="22">
        <f t="shared" si="4"/>
        <v>78.54</v>
      </c>
      <c r="F19" s="46">
        <f>IF((B19-D19)=0,0,(B19-D19))</f>
        <v>-3068703</v>
      </c>
      <c r="G19" s="47">
        <f t="shared" si="2"/>
        <v>68.71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21786</v>
      </c>
      <c r="C21" s="22">
        <f t="shared" si="3"/>
        <v>0.45</v>
      </c>
      <c r="D21" s="45">
        <v>0</v>
      </c>
      <c r="E21" s="22">
        <f t="shared" si="4"/>
        <v>0</v>
      </c>
      <c r="F21" s="46">
        <f>IF((B21-D21)=0,0,(B21-D21))</f>
        <v>21786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3448502</v>
      </c>
      <c r="C23" s="30">
        <f t="shared" si="3"/>
        <v>70.85</v>
      </c>
      <c r="D23" s="49">
        <f>IF((D15-D18)=0,0,(D15-D18))</f>
        <v>1220508</v>
      </c>
      <c r="E23" s="30">
        <f t="shared" si="4"/>
        <v>21.46</v>
      </c>
      <c r="F23" s="50">
        <f>IF((F15-F18)=0,0,(F15-F18))</f>
        <v>2227994</v>
      </c>
      <c r="G23" s="51">
        <f t="shared" si="2"/>
        <v>182.55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-3155328</v>
      </c>
      <c r="C6" s="57"/>
    </row>
    <row r="7" spans="1:3" ht="21.75" customHeight="1">
      <c r="A7" s="55" t="s">
        <v>73</v>
      </c>
      <c r="B7" s="56">
        <v>19140386</v>
      </c>
      <c r="C7" s="57"/>
    </row>
    <row r="8" spans="1:3" ht="22.5" customHeight="1">
      <c r="A8" s="58" t="s">
        <v>74</v>
      </c>
      <c r="B8" s="59"/>
      <c r="C8" s="59">
        <f>IF(SUM(B6:B7)=0,0,SUM(B6:B7))</f>
        <v>15985058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188210</v>
      </c>
      <c r="C10" s="57"/>
    </row>
    <row r="11" spans="1:3" ht="21" customHeight="1">
      <c r="A11" s="55" t="s">
        <v>77</v>
      </c>
      <c r="B11" s="56">
        <v>11176469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643866</v>
      </c>
      <c r="C13" s="57"/>
    </row>
    <row r="14" spans="1:3" ht="21" customHeight="1">
      <c r="A14" s="55" t="s">
        <v>80</v>
      </c>
      <c r="B14" s="56">
        <v>-126000</v>
      </c>
      <c r="C14" s="57"/>
    </row>
    <row r="15" spans="1:3" ht="21" customHeight="1">
      <c r="A15" s="55" t="s">
        <v>81</v>
      </c>
      <c r="B15" s="56">
        <v>-36648256</v>
      </c>
      <c r="C15" s="57"/>
    </row>
    <row r="16" spans="1:3" ht="21" customHeight="1">
      <c r="A16" s="55" t="s">
        <v>82</v>
      </c>
      <c r="B16" s="56">
        <v>-76355</v>
      </c>
      <c r="C16" s="57"/>
    </row>
    <row r="17" spans="1:3" ht="21" customHeight="1">
      <c r="A17" s="55" t="s">
        <v>83</v>
      </c>
      <c r="B17" s="56">
        <v>-12050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-24854116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2432685</v>
      </c>
      <c r="C20" s="57"/>
    </row>
    <row r="21" spans="1:3" ht="21" customHeight="1">
      <c r="A21" s="55" t="s">
        <v>87</v>
      </c>
      <c r="B21" s="56">
        <v>12411819</v>
      </c>
      <c r="C21" s="57"/>
    </row>
    <row r="22" spans="1:3" ht="21.75" customHeight="1">
      <c r="A22" s="55" t="s">
        <v>88</v>
      </c>
      <c r="B22" s="56">
        <v>1522423</v>
      </c>
      <c r="C22" s="57"/>
    </row>
    <row r="23" spans="1:3" ht="21.75" customHeight="1">
      <c r="A23" s="55" t="s">
        <v>89</v>
      </c>
      <c r="B23" s="56">
        <v>-3663296</v>
      </c>
      <c r="C23" s="57"/>
    </row>
    <row r="24" spans="1:3" ht="21.75" customHeight="1">
      <c r="A24" s="55" t="s">
        <v>90</v>
      </c>
      <c r="B24" s="56">
        <v>-4045087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-700000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7958544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-910514</v>
      </c>
    </row>
    <row r="30" spans="1:4" ht="21.75" customHeight="1">
      <c r="A30" s="60" t="s">
        <v>96</v>
      </c>
      <c r="B30" s="59"/>
      <c r="C30" s="61">
        <v>10080942</v>
      </c>
      <c r="D30" s="62"/>
    </row>
    <row r="31" spans="1:3" ht="21.75" customHeight="1">
      <c r="A31" s="60" t="s">
        <v>97</v>
      </c>
      <c r="B31" s="63"/>
      <c r="C31" s="63">
        <f>C30+C29</f>
        <v>9170428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</dc:title>
  <dc:subject>07</dc:subject>
  <dc:creator>行政院主計處</dc:creator>
  <cp:keywords/>
  <dc:description> </dc:description>
  <cp:lastModifiedBy>Administrator</cp:lastModifiedBy>
  <dcterms:created xsi:type="dcterms:W3CDTF">2001-09-04T02:01:17Z</dcterms:created>
  <dcterms:modified xsi:type="dcterms:W3CDTF">2008-11-11T04:20:08Z</dcterms:modified>
  <cp:category>I13</cp:category>
  <cp:version/>
  <cp:contentType/>
  <cp:contentStatus/>
</cp:coreProperties>
</file>