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<sst xmlns="http://schemas.openxmlformats.org/spreadsheetml/2006/main" count="120" uniqueCount="101">
  <si>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國 軍 生 產 及 服 務 作</t>
  </si>
  <si>
    <t>業 基 金 收 支 餘 絀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</si>
  <si>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</si>
  <si>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</si>
  <si>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</si>
  <si>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</si>
  <si>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</si>
  <si>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</si>
  <si>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</si>
  <si>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</si>
  <si>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</si>
  <si>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</si>
  <si>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</si>
  <si>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</si>
  <si>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</si>
  <si>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</si>
  <si>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</si>
  <si>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</si>
  <si>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</si>
  <si>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</si>
  <si>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</si>
  <si>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</si>
  <si>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</si>
  <si>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</si>
  <si>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</si>
  <si>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</si>
  <si>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</si>
  <si>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</si>
  <si>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</si>
  <si>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</si>
  <si>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</si>
  <si>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</si>
  <si>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</si>
  <si>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</si>
  <si>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</si>
  <si>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</si>
  <si>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</si>
  <si>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</si>
  <si>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</si>
  <si>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</si>
  <si>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</si>
  <si>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</si>
  <si>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</si>
  <si>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</si>
  <si>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</si>
  <si>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</si>
  <si>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</si>
  <si>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</si>
  <si>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</si>
  <si>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</si>
  <si>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</si>
  <si>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</si>
  <si>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</si>
  <si>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</si>
  <si>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</si>
  <si>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</si>
  <si>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</si>
  <si>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</si>
  <si>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</si>
  <si>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</si>
  <si>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</si>
  <si>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</si>
  <si>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</si>
  <si>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</si>
  <si>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</si>
  <si>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</si>
  <si>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</si>
  <si>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</si>
  <si>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生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產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及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</si>
  <si>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</si>
  <si>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</si>
  <si>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</si>
  <si>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</si>
  <si>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</si>
  <si>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</si>
  <si>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</si>
  <si>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</si>
  <si>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</si>
  <si>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</si>
  <si>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</si>
  <si>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</si>
  <si>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</si>
  <si>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</si>
  <si>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</si>
  <si>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</si>
  <si>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</si>
  <si>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</si>
  <si>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</si>
  <si>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</si>
  <si>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</si>
  <si>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</si>
  <si>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</si>
  <si>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</si>
  <si>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</si>
  <si>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</si>
  <si>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</si>
  <si>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</si>
  <si>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生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產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及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務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業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</si>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</sst>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40"/>
  <sheetViews>
    <sheetView zoomScale="60" zoomScaleNormal="60" workbookViewId="0" topLeftCell="A3">
      <pane xSplit="1" ySplit="2" topLeftCell="E34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68" t="s">
        <v>5</v>
      </c>
      <c r="B3" s="71" t="s">
        <v>6</v>
      </c>
      <c r="C3" s="71"/>
      <c r="D3" s="71" t="s">
        <v>7</v>
      </c>
      <c r="E3" s="71"/>
      <c r="F3" s="72" t="s">
        <v>8</v>
      </c>
      <c r="G3" s="71"/>
      <c r="H3" s="70" t="s">
        <v>47</v>
      </c>
      <c r="I3" s="70"/>
      <c r="J3" s="66" t="s">
        <v>9</v>
      </c>
    </row>
    <row r="4" spans="1:10" ht="19.5" customHeight="1">
      <c r="A4" s="69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7"/>
    </row>
    <row r="5" spans="1:10" ht="19.5" customHeight="1">
      <c r="A5" s="10" t="s">
        <v>12</v>
      </c>
      <c r="B5" s="11">
        <f>IF(SUM(B6:B15)=0,0,SUM(B6:B15))</f>
        <v>47978045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46572654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65257125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1405391</v>
      </c>
      <c r="I5" s="15">
        <f aca="true" t="shared" si="4" ref="I5:I39">IF(OR(D5=0,H5=0),0,IF(ROUND((H5/D5*10000),0)=0,0,ABS(ROUND((H5/D5)*100,2))))</f>
        <v>3.02</v>
      </c>
      <c r="J5" s="16"/>
    </row>
    <row r="6" spans="1:10" ht="18.75" customHeight="1">
      <c r="A6" s="17" t="s">
        <v>13</v>
      </c>
      <c r="B6" s="18">
        <v>15296985</v>
      </c>
      <c r="C6" s="19">
        <f t="shared" si="0"/>
        <v>31.88</v>
      </c>
      <c r="D6" s="18">
        <v>14405094</v>
      </c>
      <c r="E6" s="19">
        <f t="shared" si="1"/>
        <v>30.93</v>
      </c>
      <c r="F6" s="20">
        <v>18856563</v>
      </c>
      <c r="G6" s="19">
        <f t="shared" si="2"/>
        <v>28.9</v>
      </c>
      <c r="H6" s="21">
        <f t="shared" si="3"/>
        <v>891891</v>
      </c>
      <c r="I6" s="22">
        <f t="shared" si="4"/>
        <v>6.19</v>
      </c>
      <c r="J6" s="16"/>
    </row>
    <row r="7" spans="1:10" ht="18.75" customHeight="1">
      <c r="A7" s="17" t="s">
        <v>14</v>
      </c>
      <c r="B7" s="18">
        <v>21446242</v>
      </c>
      <c r="C7" s="19">
        <f t="shared" si="0"/>
        <v>44.7</v>
      </c>
      <c r="D7" s="18">
        <v>22450536</v>
      </c>
      <c r="E7" s="19">
        <f t="shared" si="1"/>
        <v>48.21</v>
      </c>
      <c r="F7" s="20">
        <v>31451912</v>
      </c>
      <c r="G7" s="19">
        <f t="shared" si="2"/>
        <v>48.2</v>
      </c>
      <c r="H7" s="21">
        <f t="shared" si="3"/>
        <v>-1004294</v>
      </c>
      <c r="I7" s="22">
        <f t="shared" si="4"/>
        <v>4.47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93384</v>
      </c>
      <c r="C9" s="19">
        <f t="shared" si="0"/>
        <v>0.19</v>
      </c>
      <c r="D9" s="18">
        <v>57624</v>
      </c>
      <c r="E9" s="19">
        <f t="shared" si="1"/>
        <v>0.12</v>
      </c>
      <c r="F9" s="20">
        <v>0</v>
      </c>
      <c r="G9" s="19">
        <f t="shared" si="2"/>
        <v>0</v>
      </c>
      <c r="H9" s="21">
        <f t="shared" si="3"/>
        <v>35760</v>
      </c>
      <c r="I9" s="22">
        <f t="shared" si="4"/>
        <v>62.06</v>
      </c>
      <c r="J9" s="16"/>
    </row>
    <row r="10" spans="1:10" ht="18.75" customHeight="1">
      <c r="A10" s="17" t="s">
        <v>17</v>
      </c>
      <c r="B10" s="18">
        <v>0</v>
      </c>
      <c r="C10" s="19">
        <f t="shared" si="0"/>
        <v>0</v>
      </c>
      <c r="D10" s="18">
        <v>200</v>
      </c>
      <c r="E10" s="19">
        <f t="shared" si="1"/>
        <v>0</v>
      </c>
      <c r="F10" s="20">
        <v>0</v>
      </c>
      <c r="G10" s="19">
        <f t="shared" si="2"/>
        <v>0</v>
      </c>
      <c r="H10" s="21">
        <f t="shared" si="3"/>
        <v>-200</v>
      </c>
      <c r="I10" s="22">
        <f t="shared" si="4"/>
        <v>100</v>
      </c>
      <c r="J10" s="16"/>
    </row>
    <row r="11" spans="1:10" ht="18.75" customHeight="1">
      <c r="A11" s="17" t="s">
        <v>18</v>
      </c>
      <c r="B11" s="18">
        <v>10449586</v>
      </c>
      <c r="C11" s="19">
        <f t="shared" si="0"/>
        <v>21.78</v>
      </c>
      <c r="D11" s="18">
        <v>8912596</v>
      </c>
      <c r="E11" s="19">
        <f t="shared" si="1"/>
        <v>19.14</v>
      </c>
      <c r="F11" s="20">
        <v>13619486</v>
      </c>
      <c r="G11" s="19">
        <f t="shared" si="2"/>
        <v>20.87</v>
      </c>
      <c r="H11" s="21">
        <f t="shared" si="3"/>
        <v>1536990</v>
      </c>
      <c r="I11" s="22">
        <f t="shared" si="4"/>
        <v>17.25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691848</v>
      </c>
      <c r="C15" s="19">
        <f t="shared" si="0"/>
        <v>1.44</v>
      </c>
      <c r="D15" s="18">
        <v>746604</v>
      </c>
      <c r="E15" s="19">
        <f t="shared" si="1"/>
        <v>1.6</v>
      </c>
      <c r="F15" s="20">
        <v>1329164</v>
      </c>
      <c r="G15" s="19">
        <f t="shared" si="2"/>
        <v>2.04</v>
      </c>
      <c r="H15" s="21">
        <f t="shared" si="3"/>
        <v>-54756</v>
      </c>
      <c r="I15" s="22">
        <f t="shared" si="4"/>
        <v>7.33</v>
      </c>
      <c r="J15" s="16"/>
    </row>
    <row r="16" spans="1:10" ht="19.5" customHeight="1">
      <c r="A16" s="10" t="s">
        <v>23</v>
      </c>
      <c r="B16" s="11">
        <f>IF(SUM(B17:B29)=0,0,SUM(B17:B29))</f>
        <v>46963610</v>
      </c>
      <c r="C16" s="12">
        <f t="shared" si="0"/>
        <v>97.89</v>
      </c>
      <c r="D16" s="11">
        <f>IF(SUM(D17:D29)=0,0,SUM(D17:D29))</f>
        <v>45806337</v>
      </c>
      <c r="E16" s="12">
        <f t="shared" si="1"/>
        <v>98.35</v>
      </c>
      <c r="F16" s="13">
        <f>IF(SUM(F17:F29)=0,0,SUM(F17:F29))</f>
        <v>64315059</v>
      </c>
      <c r="G16" s="12">
        <f t="shared" si="2"/>
        <v>98.56</v>
      </c>
      <c r="H16" s="14">
        <f t="shared" si="3"/>
        <v>1157273</v>
      </c>
      <c r="I16" s="15">
        <f t="shared" si="4"/>
        <v>2.53</v>
      </c>
      <c r="J16" s="16"/>
    </row>
    <row r="17" spans="1:10" ht="18.75" customHeight="1">
      <c r="A17" s="17" t="s">
        <v>24</v>
      </c>
      <c r="B17" s="18">
        <v>12095117</v>
      </c>
      <c r="C17" s="19">
        <f t="shared" si="0"/>
        <v>25.21</v>
      </c>
      <c r="D17" s="18">
        <v>11558332</v>
      </c>
      <c r="E17" s="19">
        <f t="shared" si="1"/>
        <v>24.82</v>
      </c>
      <c r="F17" s="20">
        <v>14993732</v>
      </c>
      <c r="G17" s="19">
        <f t="shared" si="2"/>
        <v>22.98</v>
      </c>
      <c r="H17" s="21">
        <f t="shared" si="3"/>
        <v>536785</v>
      </c>
      <c r="I17" s="22">
        <f t="shared" si="4"/>
        <v>4.64</v>
      </c>
      <c r="J17" s="16"/>
    </row>
    <row r="18" spans="1:10" ht="18.75" customHeight="1">
      <c r="A18" s="17" t="s">
        <v>25</v>
      </c>
      <c r="B18" s="18">
        <v>20930297</v>
      </c>
      <c r="C18" s="19">
        <f t="shared" si="0"/>
        <v>43.62</v>
      </c>
      <c r="D18" s="18">
        <v>21717927</v>
      </c>
      <c r="E18" s="19">
        <f t="shared" si="1"/>
        <v>46.63</v>
      </c>
      <c r="F18" s="20">
        <v>31113732</v>
      </c>
      <c r="G18" s="19">
        <f t="shared" si="2"/>
        <v>47.68</v>
      </c>
      <c r="H18" s="21">
        <f t="shared" si="3"/>
        <v>-787630</v>
      </c>
      <c r="I18" s="22">
        <f t="shared" si="4"/>
        <v>3.63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39520</v>
      </c>
      <c r="C20" s="19">
        <f t="shared" si="0"/>
        <v>0.08</v>
      </c>
      <c r="D20" s="18">
        <v>31537</v>
      </c>
      <c r="E20" s="19">
        <f t="shared" si="1"/>
        <v>0.07</v>
      </c>
      <c r="F20" s="20">
        <v>0</v>
      </c>
      <c r="G20" s="19">
        <f t="shared" si="2"/>
        <v>0</v>
      </c>
      <c r="H20" s="21">
        <f t="shared" si="3"/>
        <v>7983</v>
      </c>
      <c r="I20" s="22">
        <f t="shared" si="4"/>
        <v>25.31</v>
      </c>
      <c r="J20" s="16"/>
    </row>
    <row r="21" spans="1:10" ht="18.75" customHeight="1">
      <c r="A21" s="17" t="s">
        <v>28</v>
      </c>
      <c r="B21" s="18">
        <v>0</v>
      </c>
      <c r="C21" s="19">
        <f t="shared" si="0"/>
        <v>0</v>
      </c>
      <c r="D21" s="18">
        <v>0</v>
      </c>
      <c r="E21" s="19">
        <f t="shared" si="1"/>
        <v>0</v>
      </c>
      <c r="F21" s="20">
        <v>0</v>
      </c>
      <c r="G21" s="19">
        <f t="shared" si="2"/>
        <v>0</v>
      </c>
      <c r="H21" s="21">
        <f t="shared" si="3"/>
        <v>0</v>
      </c>
      <c r="I21" s="22">
        <f t="shared" si="4"/>
        <v>0</v>
      </c>
      <c r="J21" s="16"/>
    </row>
    <row r="22" spans="1:10" ht="18.75" customHeight="1">
      <c r="A22" s="17" t="s">
        <v>29</v>
      </c>
      <c r="B22" s="18">
        <v>8739497</v>
      </c>
      <c r="C22" s="19">
        <f t="shared" si="0"/>
        <v>18.22</v>
      </c>
      <c r="D22" s="18">
        <v>7301925</v>
      </c>
      <c r="E22" s="19">
        <f t="shared" si="1"/>
        <v>15.68</v>
      </c>
      <c r="F22" s="20">
        <v>11669183</v>
      </c>
      <c r="G22" s="19">
        <f t="shared" si="2"/>
        <v>17.88</v>
      </c>
      <c r="H22" s="21">
        <f t="shared" si="3"/>
        <v>1437572</v>
      </c>
      <c r="I22" s="22">
        <f t="shared" si="4"/>
        <v>19.69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161976</v>
      </c>
      <c r="C25" s="19">
        <f t="shared" si="0"/>
        <v>0.34</v>
      </c>
      <c r="D25" s="18">
        <v>124508</v>
      </c>
      <c r="E25" s="19">
        <f t="shared" si="1"/>
        <v>0.27</v>
      </c>
      <c r="F25" s="20">
        <v>154237</v>
      </c>
      <c r="G25" s="19">
        <f t="shared" si="2"/>
        <v>0.24</v>
      </c>
      <c r="H25" s="21">
        <f t="shared" si="3"/>
        <v>37468</v>
      </c>
      <c r="I25" s="22">
        <f t="shared" si="4"/>
        <v>30.09</v>
      </c>
      <c r="J25" s="16"/>
    </row>
    <row r="26" spans="1:10" ht="18.75" customHeight="1">
      <c r="A26" s="17" t="s">
        <v>33</v>
      </c>
      <c r="B26" s="18">
        <v>3839731</v>
      </c>
      <c r="C26" s="19">
        <f t="shared" si="0"/>
        <v>8</v>
      </c>
      <c r="D26" s="18">
        <v>3715142</v>
      </c>
      <c r="E26" s="19">
        <f t="shared" si="1"/>
        <v>7.98</v>
      </c>
      <c r="F26" s="20">
        <v>4724975</v>
      </c>
      <c r="G26" s="19">
        <f t="shared" si="2"/>
        <v>7.24</v>
      </c>
      <c r="H26" s="21">
        <f t="shared" si="3"/>
        <v>124589</v>
      </c>
      <c r="I26" s="22">
        <f t="shared" si="4"/>
        <v>3.35</v>
      </c>
      <c r="J26" s="16"/>
    </row>
    <row r="27" spans="1:10" ht="18.75" customHeight="1">
      <c r="A27" s="17" t="s">
        <v>34</v>
      </c>
      <c r="B27" s="18">
        <v>731381</v>
      </c>
      <c r="C27" s="19">
        <f t="shared" si="0"/>
        <v>1.52</v>
      </c>
      <c r="D27" s="18">
        <v>663291</v>
      </c>
      <c r="E27" s="19">
        <f t="shared" si="1"/>
        <v>1.42</v>
      </c>
      <c r="F27" s="20">
        <v>634771</v>
      </c>
      <c r="G27" s="19">
        <f t="shared" si="2"/>
        <v>0.97</v>
      </c>
      <c r="H27" s="21">
        <f t="shared" si="3"/>
        <v>68090</v>
      </c>
      <c r="I27" s="22">
        <f t="shared" si="4"/>
        <v>10.27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426091</v>
      </c>
      <c r="C29" s="19">
        <f t="shared" si="0"/>
        <v>0.89</v>
      </c>
      <c r="D29" s="18">
        <v>693675</v>
      </c>
      <c r="E29" s="19">
        <f t="shared" si="1"/>
        <v>1.49</v>
      </c>
      <c r="F29" s="20">
        <v>1024429</v>
      </c>
      <c r="G29" s="19">
        <f t="shared" si="2"/>
        <v>1.57</v>
      </c>
      <c r="H29" s="21">
        <f t="shared" si="3"/>
        <v>-267584</v>
      </c>
      <c r="I29" s="22">
        <f t="shared" si="4"/>
        <v>38.57</v>
      </c>
      <c r="J29" s="16"/>
    </row>
    <row r="30" spans="1:10" ht="19.5" customHeight="1">
      <c r="A30" s="10" t="s">
        <v>37</v>
      </c>
      <c r="B30" s="11">
        <f>IF((B5-B16)=0,0,B5-B16)</f>
        <v>1014435</v>
      </c>
      <c r="C30" s="12">
        <f t="shared" si="0"/>
        <v>2.11</v>
      </c>
      <c r="D30" s="11">
        <f>IF((D5-D16)=0,0,D5-D16)</f>
        <v>766317</v>
      </c>
      <c r="E30" s="12">
        <f t="shared" si="1"/>
        <v>1.65</v>
      </c>
      <c r="F30" s="13">
        <f>IF((F5-F16)=0,0,F5-F16)</f>
        <v>942066</v>
      </c>
      <c r="G30" s="12">
        <f t="shared" si="2"/>
        <v>1.44</v>
      </c>
      <c r="H30" s="14">
        <f>IF(OR(AND(D30&lt;0,B30&gt;=0),AND(D30&gt;0,B30&lt;=0)),0,B30-D30)</f>
        <v>248118</v>
      </c>
      <c r="I30" s="15">
        <f t="shared" si="4"/>
        <v>32.38</v>
      </c>
      <c r="J30" s="16"/>
    </row>
    <row r="31" spans="1:10" ht="19.5" customHeight="1">
      <c r="A31" s="10" t="s">
        <v>38</v>
      </c>
      <c r="B31" s="11">
        <f>IF(SUM(B32:B33)=0,0,SUM(B32:B33))</f>
        <v>1239284</v>
      </c>
      <c r="C31" s="12">
        <f t="shared" si="0"/>
        <v>2.58</v>
      </c>
      <c r="D31" s="11">
        <f>IF(SUM(D32:D33)=0,0,SUM(D32:D33))</f>
        <v>1229726</v>
      </c>
      <c r="E31" s="12">
        <f t="shared" si="1"/>
        <v>2.64</v>
      </c>
      <c r="F31" s="13">
        <f>IF(SUM(F32:F33)=0,0,SUM(F32:F33))</f>
        <v>2292604</v>
      </c>
      <c r="G31" s="12">
        <f t="shared" si="2"/>
        <v>3.51</v>
      </c>
      <c r="H31" s="14">
        <f aca="true" t="shared" si="5" ref="H31:H36">B31-D31</f>
        <v>9558</v>
      </c>
      <c r="I31" s="15">
        <f t="shared" si="4"/>
        <v>0.78</v>
      </c>
      <c r="J31" s="16"/>
    </row>
    <row r="32" spans="1:10" ht="18.75" customHeight="1">
      <c r="A32" s="17" t="s">
        <v>39</v>
      </c>
      <c r="B32" s="18">
        <v>1160829</v>
      </c>
      <c r="C32" s="19">
        <f t="shared" si="0"/>
        <v>2.42</v>
      </c>
      <c r="D32" s="18">
        <v>1153272</v>
      </c>
      <c r="E32" s="19">
        <f t="shared" si="1"/>
        <v>2.48</v>
      </c>
      <c r="F32" s="20">
        <v>1847544</v>
      </c>
      <c r="G32" s="19">
        <f t="shared" si="2"/>
        <v>2.83</v>
      </c>
      <c r="H32" s="21">
        <f t="shared" si="5"/>
        <v>7557</v>
      </c>
      <c r="I32" s="22">
        <f t="shared" si="4"/>
        <v>0.66</v>
      </c>
      <c r="J32" s="16"/>
    </row>
    <row r="33" spans="1:10" ht="18.75" customHeight="1">
      <c r="A33" s="17" t="s">
        <v>40</v>
      </c>
      <c r="B33" s="18">
        <v>78455</v>
      </c>
      <c r="C33" s="19">
        <f t="shared" si="0"/>
        <v>0.16</v>
      </c>
      <c r="D33" s="18">
        <v>76454</v>
      </c>
      <c r="E33" s="19">
        <f t="shared" si="1"/>
        <v>0.16</v>
      </c>
      <c r="F33" s="20">
        <v>445060</v>
      </c>
      <c r="G33" s="19">
        <f t="shared" si="2"/>
        <v>0.68</v>
      </c>
      <c r="H33" s="21">
        <f t="shared" si="5"/>
        <v>2001</v>
      </c>
      <c r="I33" s="22">
        <f t="shared" si="4"/>
        <v>2.62</v>
      </c>
      <c r="J33" s="16"/>
    </row>
    <row r="34" spans="1:10" ht="21.75" customHeight="1">
      <c r="A34" s="10" t="s">
        <v>41</v>
      </c>
      <c r="B34" s="11">
        <f>IF(SUM(B35:B36)=0,0,SUM(B35:B36))</f>
        <v>367788</v>
      </c>
      <c r="C34" s="12">
        <f t="shared" si="0"/>
        <v>0.77</v>
      </c>
      <c r="D34" s="11">
        <f>IF(SUM(D35:D36)=0,0,SUM(D35:D36))</f>
        <v>81371</v>
      </c>
      <c r="E34" s="12">
        <f t="shared" si="1"/>
        <v>0.17</v>
      </c>
      <c r="F34" s="13">
        <f>IF(SUM(F35:F36)=0,0,SUM(F35:F36))</f>
        <v>851336</v>
      </c>
      <c r="G34" s="12">
        <f t="shared" si="2"/>
        <v>1.3</v>
      </c>
      <c r="H34" s="14">
        <f t="shared" si="5"/>
        <v>286417</v>
      </c>
      <c r="I34" s="15">
        <f t="shared" si="4"/>
        <v>351.99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367788</v>
      </c>
      <c r="C36" s="19">
        <f t="shared" si="0"/>
        <v>0.77</v>
      </c>
      <c r="D36" s="18">
        <v>81371</v>
      </c>
      <c r="E36" s="19">
        <f t="shared" si="1"/>
        <v>0.17</v>
      </c>
      <c r="F36" s="20">
        <v>851336</v>
      </c>
      <c r="G36" s="19">
        <f t="shared" si="2"/>
        <v>1.3</v>
      </c>
      <c r="H36" s="21">
        <f t="shared" si="5"/>
        <v>286417</v>
      </c>
      <c r="I36" s="22">
        <f t="shared" si="4"/>
        <v>351.99</v>
      </c>
      <c r="J36" s="16"/>
    </row>
    <row r="37" spans="1:10" ht="21.75" customHeight="1">
      <c r="A37" s="10" t="s">
        <v>44</v>
      </c>
      <c r="B37" s="11">
        <f>IF((B31-B34)=0,0,B31-B34)</f>
        <v>871496</v>
      </c>
      <c r="C37" s="12">
        <f t="shared" si="0"/>
        <v>1.82</v>
      </c>
      <c r="D37" s="11">
        <f>IF((D31-D34)=0,0,D31-D34)</f>
        <v>1148355</v>
      </c>
      <c r="E37" s="12">
        <f t="shared" si="1"/>
        <v>2.47</v>
      </c>
      <c r="F37" s="13">
        <f>IF((F31-F34)=0,0,F31-F34)</f>
        <v>1441268</v>
      </c>
      <c r="G37" s="12">
        <f t="shared" si="2"/>
        <v>2.21</v>
      </c>
      <c r="H37" s="14">
        <f>IF(OR(AND(D37&lt;0,B37&gt;=0),AND(D37&gt;0,B37&lt;=0)),0,B37-D37)</f>
        <v>-276859</v>
      </c>
      <c r="I37" s="15">
        <f t="shared" si="4"/>
        <v>24.11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1885931</v>
      </c>
      <c r="C39" s="27">
        <f t="shared" si="0"/>
        <v>3.93</v>
      </c>
      <c r="D39" s="26">
        <f>IF(D30+D37+D38=0,0,D30+D37+D38)</f>
        <v>1914672</v>
      </c>
      <c r="E39" s="27">
        <f t="shared" si="1"/>
        <v>4.11</v>
      </c>
      <c r="F39" s="28">
        <f>IF(F30+F37+F38=0,0,F30+F37+F38)</f>
        <v>2383334</v>
      </c>
      <c r="G39" s="27">
        <f t="shared" si="2"/>
        <v>3.65</v>
      </c>
      <c r="H39" s="29">
        <f>IF(OR(AND(D39&lt;0,B39&gt;=0),AND(D39&gt;0,B39&lt;=0)),0,B39-D39)</f>
        <v>-28741</v>
      </c>
      <c r="I39" s="30">
        <f t="shared" si="4"/>
        <v>1.5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75" zoomScaleNormal="75" workbookViewId="0" topLeftCell="B1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72" t="s">
        <v>5</v>
      </c>
      <c r="B3" s="71" t="s">
        <v>6</v>
      </c>
      <c r="C3" s="71"/>
      <c r="D3" s="71" t="s">
        <v>7</v>
      </c>
      <c r="E3" s="71"/>
      <c r="F3" s="71" t="s">
        <v>48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49</v>
      </c>
      <c r="B5" s="40">
        <f>IF(SUM(B6:B7)=0,0,SUM(B6:B7))</f>
        <v>2232769</v>
      </c>
      <c r="C5" s="15">
        <f aca="true" t="shared" si="0" ref="C5:C14">IF(OR(B5=0,$B$5=0),0,IF(ROUND(B5/$B$5*10000,0)=0,0,ROUND(B5/$B$5*100,2)))</f>
        <v>100</v>
      </c>
      <c r="D5" s="41">
        <f>IF(SUM(D6:D7)=0,0,SUM(D6:D7))</f>
        <v>2843721</v>
      </c>
      <c r="E5" s="15">
        <f aca="true" t="shared" si="1" ref="E5:E14">IF(OR(D5=0,$D$5=0),0,IF(ROUND(D5/$D$5*10000,0)=0,0,ROUND(D5/$D$5*100,2)))</f>
        <v>100</v>
      </c>
      <c r="F5" s="42">
        <f>IF(SUM(F6:F7)=0,0,SUM(F6:F7))</f>
        <v>-610952</v>
      </c>
      <c r="G5" s="43">
        <f aca="true" t="shared" si="2" ref="G5:G23">IF(OR(D5=0,F5=0),0,IF(ROUND(F5/D5*10000,0)=0,0,ABS(ROUND(F5/D5*100,2))))</f>
        <v>21.48</v>
      </c>
    </row>
    <row r="6" spans="1:7" ht="30.75" customHeight="1">
      <c r="A6" s="17" t="s">
        <v>50</v>
      </c>
      <c r="B6" s="44">
        <v>1885931</v>
      </c>
      <c r="C6" s="22">
        <f t="shared" si="0"/>
        <v>84.47</v>
      </c>
      <c r="D6" s="45">
        <v>1914672</v>
      </c>
      <c r="E6" s="22">
        <f t="shared" si="1"/>
        <v>67.33</v>
      </c>
      <c r="F6" s="46">
        <f>IF((B6-D6)=0,0,(B6-D6))</f>
        <v>-28741</v>
      </c>
      <c r="G6" s="47">
        <f t="shared" si="2"/>
        <v>1.5</v>
      </c>
    </row>
    <row r="7" spans="1:7" ht="30.75" customHeight="1">
      <c r="A7" s="17" t="s">
        <v>51</v>
      </c>
      <c r="B7" s="44">
        <v>346838</v>
      </c>
      <c r="C7" s="22">
        <f t="shared" si="0"/>
        <v>15.53</v>
      </c>
      <c r="D7" s="45">
        <v>929049</v>
      </c>
      <c r="E7" s="22">
        <f t="shared" si="1"/>
        <v>32.67</v>
      </c>
      <c r="F7" s="46">
        <f>IF((B7-D7)=0,0,(B7-D7))</f>
        <v>-582211</v>
      </c>
      <c r="G7" s="47">
        <f t="shared" si="2"/>
        <v>62.67</v>
      </c>
    </row>
    <row r="8" spans="1:7" ht="45" customHeight="1">
      <c r="A8" s="10" t="s">
        <v>52</v>
      </c>
      <c r="B8" s="40">
        <f>IF(SUM(B9:B13)=0,0,SUM(B9:B13))</f>
        <v>2076895</v>
      </c>
      <c r="C8" s="15">
        <f t="shared" si="0"/>
        <v>93.02</v>
      </c>
      <c r="D8" s="41">
        <f>IF(SUM(D9:D13)=0,0,SUM(D9:D13))</f>
        <v>2539318</v>
      </c>
      <c r="E8" s="15">
        <f t="shared" si="1"/>
        <v>89.3</v>
      </c>
      <c r="F8" s="42">
        <f>IF(SUM(F9:F13)=0,0,SUM(F9:F13))</f>
        <v>-462423</v>
      </c>
      <c r="G8" s="43">
        <f t="shared" si="2"/>
        <v>18.21</v>
      </c>
    </row>
    <row r="9" spans="1:7" ht="30.75" customHeight="1">
      <c r="A9" s="17" t="s">
        <v>53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54</v>
      </c>
      <c r="B10" s="44">
        <v>1381807</v>
      </c>
      <c r="C10" s="22">
        <f t="shared" si="0"/>
        <v>61.89</v>
      </c>
      <c r="D10" s="45">
        <v>1750532</v>
      </c>
      <c r="E10" s="22">
        <f t="shared" si="1"/>
        <v>61.56</v>
      </c>
      <c r="F10" s="46">
        <f>IF((B10-D10)=0,0,(B10-D10))</f>
        <v>-368725</v>
      </c>
      <c r="G10" s="47">
        <f t="shared" si="2"/>
        <v>21.06</v>
      </c>
    </row>
    <row r="11" spans="1:7" ht="30.75" customHeight="1">
      <c r="A11" s="17" t="s">
        <v>55</v>
      </c>
      <c r="B11" s="44">
        <v>19662</v>
      </c>
      <c r="C11" s="22">
        <f t="shared" si="0"/>
        <v>0.88</v>
      </c>
      <c r="D11" s="45">
        <v>0</v>
      </c>
      <c r="E11" s="22">
        <f t="shared" si="1"/>
        <v>0</v>
      </c>
      <c r="F11" s="46">
        <f>IF((B11-D11)=0,0,(B11-D11))</f>
        <v>19662</v>
      </c>
      <c r="G11" s="47">
        <f t="shared" si="2"/>
        <v>0</v>
      </c>
    </row>
    <row r="12" spans="1:7" ht="30.75" customHeight="1">
      <c r="A12" s="17" t="s">
        <v>56</v>
      </c>
      <c r="B12" s="44">
        <v>667000</v>
      </c>
      <c r="C12" s="22">
        <f t="shared" si="0"/>
        <v>29.87</v>
      </c>
      <c r="D12" s="45">
        <v>780904</v>
      </c>
      <c r="E12" s="22">
        <f t="shared" si="1"/>
        <v>27.46</v>
      </c>
      <c r="F12" s="46">
        <f>IF((B12-D12)=0,0,(B12-D12))</f>
        <v>-113904</v>
      </c>
      <c r="G12" s="47">
        <f t="shared" si="2"/>
        <v>14.59</v>
      </c>
    </row>
    <row r="13" spans="1:7" ht="30.75" customHeight="1">
      <c r="A13" s="17" t="s">
        <v>57</v>
      </c>
      <c r="B13" s="44">
        <v>8426</v>
      </c>
      <c r="C13" s="22">
        <f t="shared" si="0"/>
        <v>0.38</v>
      </c>
      <c r="D13" s="45">
        <v>7882</v>
      </c>
      <c r="E13" s="22">
        <f t="shared" si="1"/>
        <v>0.28</v>
      </c>
      <c r="F13" s="46">
        <f>IF((B13-D13)=0,0,(B13-D13))</f>
        <v>544</v>
      </c>
      <c r="G13" s="47">
        <f t="shared" si="2"/>
        <v>6.9</v>
      </c>
    </row>
    <row r="14" spans="1:7" ht="45" customHeight="1">
      <c r="A14" s="10" t="s">
        <v>58</v>
      </c>
      <c r="B14" s="40">
        <f>IF((B5-B8)=0,0,(B5-B8))</f>
        <v>155874</v>
      </c>
      <c r="C14" s="15">
        <f t="shared" si="0"/>
        <v>6.98</v>
      </c>
      <c r="D14" s="41">
        <f>IF((D5-D8)=0,0,(D5-D8))</f>
        <v>304403</v>
      </c>
      <c r="E14" s="15">
        <f t="shared" si="1"/>
        <v>10.7</v>
      </c>
      <c r="F14" s="42">
        <f>IF((F5-F8)=0,0,(F5-F8))</f>
        <v>-148529</v>
      </c>
      <c r="G14" s="43">
        <f t="shared" si="2"/>
        <v>48.79</v>
      </c>
    </row>
    <row r="15" spans="1:7" ht="45" customHeight="1">
      <c r="A15" s="10" t="s">
        <v>59</v>
      </c>
      <c r="B15" s="40">
        <f>IF(SUM(B16:B17)=0,0,SUM(B16:B17))</f>
        <v>0</v>
      </c>
      <c r="C15" s="15">
        <f aca="true" t="shared" si="3" ref="C15:C23">IF(OR(B15=0,$B$15=0),0,IF(ROUND(B15/$B$15*10000,0)=0,0,ROUND(B15/$B$15*100,2)))</f>
        <v>0</v>
      </c>
      <c r="D15" s="41">
        <f>IF(SUM(D16:D17)=0,0,SUM(D16:D17))</f>
        <v>0</v>
      </c>
      <c r="E15" s="15">
        <f aca="true" t="shared" si="4" ref="E15:E23">IF(OR(D15=0,$D$15=0),0,IF(ROUND(D15/$D$15*10000,0)=0,0,ROUND(D15/$D$15*100,2)))</f>
        <v>0</v>
      </c>
      <c r="F15" s="42">
        <f>IF(SUM(F16:F17)=0,0,SUM(F16:F17))</f>
        <v>0</v>
      </c>
      <c r="G15" s="43">
        <f t="shared" si="2"/>
        <v>0</v>
      </c>
    </row>
    <row r="16" spans="1:7" ht="30" customHeight="1">
      <c r="A16" s="17" t="s">
        <v>60</v>
      </c>
      <c r="B16" s="44">
        <v>0</v>
      </c>
      <c r="C16" s="22">
        <f t="shared" si="3"/>
        <v>0</v>
      </c>
      <c r="D16" s="45">
        <v>0</v>
      </c>
      <c r="E16" s="22">
        <f t="shared" si="4"/>
        <v>0</v>
      </c>
      <c r="F16" s="46">
        <f>IF((B16-D16)=0,0,(B16-D16))</f>
        <v>0</v>
      </c>
      <c r="G16" s="47">
        <f t="shared" si="2"/>
        <v>0</v>
      </c>
    </row>
    <row r="17" spans="1:7" ht="30" customHeight="1">
      <c r="A17" s="17" t="s">
        <v>61</v>
      </c>
      <c r="B17" s="44">
        <v>0</v>
      </c>
      <c r="C17" s="22">
        <f t="shared" si="3"/>
        <v>0</v>
      </c>
      <c r="D17" s="45">
        <v>0</v>
      </c>
      <c r="E17" s="22">
        <f t="shared" si="4"/>
        <v>0</v>
      </c>
      <c r="F17" s="46">
        <f>IF((B17-D17)=0,0,(B17-D17))</f>
        <v>0</v>
      </c>
      <c r="G17" s="47">
        <f t="shared" si="2"/>
        <v>0</v>
      </c>
    </row>
    <row r="18" spans="1:7" ht="45" customHeight="1">
      <c r="A18" s="10" t="s">
        <v>62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63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0</v>
      </c>
      <c r="C23" s="30">
        <f t="shared" si="3"/>
        <v>0</v>
      </c>
      <c r="D23" s="49">
        <f>IF((D15-D18)=0,0,(D15-D18))</f>
        <v>0</v>
      </c>
      <c r="E23" s="30">
        <f t="shared" si="4"/>
        <v>0</v>
      </c>
      <c r="F23" s="50">
        <f>IF((F15-F18)=0,0,(F15-F18))</f>
        <v>0</v>
      </c>
      <c r="G23" s="51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68" t="s">
        <v>5</v>
      </c>
      <c r="B3" s="78" t="s">
        <v>6</v>
      </c>
      <c r="C3" s="79"/>
    </row>
    <row r="4" spans="1:3" ht="19.5" customHeight="1">
      <c r="A4" s="69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1885931</v>
      </c>
      <c r="C6" s="57"/>
    </row>
    <row r="7" spans="1:3" ht="21.75" customHeight="1">
      <c r="A7" s="55" t="s">
        <v>72</v>
      </c>
      <c r="B7" s="56">
        <v>2174987</v>
      </c>
      <c r="C7" s="57"/>
    </row>
    <row r="8" spans="1:3" ht="22.5" customHeight="1">
      <c r="A8" s="58" t="s">
        <v>73</v>
      </c>
      <c r="B8" s="59"/>
      <c r="C8" s="59">
        <f>IF(SUM(B6:B7)=0,0,SUM(B6:B7))</f>
        <v>4060918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7500</v>
      </c>
      <c r="C10" s="57"/>
    </row>
    <row r="11" spans="1:3" ht="21" customHeight="1">
      <c r="A11" s="55" t="s">
        <v>76</v>
      </c>
      <c r="B11" s="56">
        <v>144</v>
      </c>
      <c r="C11" s="57"/>
    </row>
    <row r="12" spans="1:3" ht="21" customHeight="1">
      <c r="A12" s="55" t="s">
        <v>77</v>
      </c>
      <c r="B12" s="56">
        <v>100</v>
      </c>
      <c r="C12" s="57"/>
    </row>
    <row r="13" spans="1:3" ht="21" customHeight="1">
      <c r="A13" s="55" t="s">
        <v>78</v>
      </c>
      <c r="B13" s="56">
        <v>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-455962</v>
      </c>
      <c r="C15" s="57"/>
    </row>
    <row r="16" spans="1:3" ht="21" customHeight="1">
      <c r="A16" s="55" t="s">
        <v>81</v>
      </c>
      <c r="B16" s="56">
        <v>-985970</v>
      </c>
      <c r="C16" s="57"/>
    </row>
    <row r="17" spans="1:3" ht="21" customHeight="1">
      <c r="A17" s="55" t="s">
        <v>82</v>
      </c>
      <c r="B17" s="56">
        <v>-443879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-1878067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158680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0</v>
      </c>
      <c r="C22" s="57"/>
    </row>
    <row r="23" spans="1:3" ht="21.75" customHeight="1">
      <c r="A23" s="55" t="s">
        <v>88</v>
      </c>
      <c r="B23" s="56">
        <v>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-675426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-516746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1666105</v>
      </c>
    </row>
    <row r="30" spans="1:4" ht="21.75" customHeight="1">
      <c r="A30" s="60" t="s">
        <v>95</v>
      </c>
      <c r="B30" s="59"/>
      <c r="C30" s="61">
        <v>21116539</v>
      </c>
      <c r="D30" s="62"/>
    </row>
    <row r="31" spans="1:3" ht="21.75" customHeight="1">
      <c r="A31" s="60" t="s">
        <v>96</v>
      </c>
      <c r="B31" s="63"/>
      <c r="C31" s="63">
        <f>C30+C29</f>
        <v>22782644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</dc:title>
  <dc:subject>10</dc:subject>
  <dc:creator>行政院主計處</dc:creator>
  <cp:keywords/>
  <dc:description> </dc:description>
  <cp:lastModifiedBy>Administrator</cp:lastModifiedBy>
  <dcterms:created xsi:type="dcterms:W3CDTF">2001-09-04T02:01:20Z</dcterms:created>
  <dcterms:modified xsi:type="dcterms:W3CDTF">2008-11-11T04:27:26Z</dcterms:modified>
  <cp:category>I13</cp:category>
  <cp:version/>
  <cp:contentType/>
  <cp:contentStatus/>
</cp:coreProperties>
</file>