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<sst xmlns="http://schemas.openxmlformats.org/spreadsheetml/2006/main" count="120" uniqueCount="101">
  <si>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水  資  源  作  業  基</t>
  </si>
  <si>
    <t>金　收  支  餘  絀 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</si>
  <si>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</si>
  <si>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</si>
  <si>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</si>
  <si>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</si>
  <si>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</si>
  <si>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</si>
  <si>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</si>
  <si>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</si>
  <si>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</si>
  <si>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</si>
  <si>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</si>
  <si>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</si>
  <si>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</si>
  <si>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</si>
  <si>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</si>
  <si>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</si>
  <si>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</si>
  <si>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</si>
  <si>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</si>
  <si>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</si>
  <si>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</si>
  <si>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</si>
  <si>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</si>
  <si>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</si>
  <si>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</si>
  <si>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</si>
  <si>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</si>
  <si>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</si>
  <si>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</si>
  <si>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</si>
  <si>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</si>
  <si>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</si>
  <si>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</si>
  <si>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</si>
  <si>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</si>
  <si>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</si>
  <si>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</si>
  <si>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</si>
  <si>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</si>
  <si>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</si>
  <si>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</si>
  <si>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</si>
  <si>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</si>
  <si>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</si>
  <si>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</si>
  <si>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</si>
  <si>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水 資 源 作 業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</si>
  <si>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</si>
  <si>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</si>
  <si>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</si>
  <si>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</si>
  <si>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</si>
  <si>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</si>
  <si>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</si>
  <si>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</si>
  <si>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</si>
  <si>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</si>
  <si>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</si>
  <si>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</si>
  <si>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</si>
  <si>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</si>
  <si>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</si>
  <si>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</si>
  <si>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</si>
  <si>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</si>
  <si>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</si>
  <si>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</si>
  <si>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</si>
  <si>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水  資  源  作  業  基  金  現  金  流  量 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</si>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</sst>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2"/>
  <dimension ref="A1:J40"/>
  <sheetViews>
    <sheetView zoomScale="60" zoomScaleNormal="60" workbookViewId="0" topLeftCell="A1">
      <pane xSplit="1" ySplit="4" topLeftCell="I22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18.75390625" style="0" customWidth="1"/>
    <col min="9" max="9" width="16.253906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2214207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1884417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2856079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329790</v>
      </c>
      <c r="I5" s="15">
        <f aca="true" t="shared" si="4" ref="I5:I39">IF(OR(D5=0,H5=0),0,IF(ROUND((H5/D5*10000),0)=0,0,ABS(ROUND((H5/D5)*100,2))))</f>
        <v>17.5</v>
      </c>
      <c r="J5" s="16"/>
    </row>
    <row r="6" spans="1:10" ht="18.75" customHeight="1">
      <c r="A6" s="17" t="s">
        <v>13</v>
      </c>
      <c r="B6" s="18">
        <v>114056</v>
      </c>
      <c r="C6" s="19">
        <f t="shared" si="0"/>
        <v>5.15</v>
      </c>
      <c r="D6" s="18">
        <v>122621</v>
      </c>
      <c r="E6" s="19">
        <f t="shared" si="1"/>
        <v>6.51</v>
      </c>
      <c r="F6" s="20">
        <v>120232</v>
      </c>
      <c r="G6" s="19">
        <f t="shared" si="2"/>
        <v>4.21</v>
      </c>
      <c r="H6" s="21">
        <f t="shared" si="3"/>
        <v>-8565</v>
      </c>
      <c r="I6" s="22">
        <f t="shared" si="4"/>
        <v>6.98</v>
      </c>
      <c r="J6" s="16"/>
    </row>
    <row r="7" spans="1:10" ht="18.75" customHeight="1">
      <c r="A7" s="17" t="s">
        <v>14</v>
      </c>
      <c r="B7" s="18">
        <v>2100151</v>
      </c>
      <c r="C7" s="19">
        <f t="shared" si="0"/>
        <v>94.85</v>
      </c>
      <c r="D7" s="18">
        <v>1761796</v>
      </c>
      <c r="E7" s="19">
        <f t="shared" si="1"/>
        <v>93.49</v>
      </c>
      <c r="F7" s="20">
        <v>2735847</v>
      </c>
      <c r="G7" s="19">
        <f t="shared" si="2"/>
        <v>95.79</v>
      </c>
      <c r="H7" s="21">
        <f t="shared" si="3"/>
        <v>338355</v>
      </c>
      <c r="I7" s="22">
        <f t="shared" si="4"/>
        <v>19.21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23</v>
      </c>
      <c r="B16" s="11">
        <f>IF(SUM(B17:B29)=0,0,SUM(B17:B29))</f>
        <v>1417749</v>
      </c>
      <c r="C16" s="12">
        <f t="shared" si="0"/>
        <v>64.03</v>
      </c>
      <c r="D16" s="11">
        <f>IF(SUM(D17:D29)=0,0,SUM(D17:D29))</f>
        <v>1224948</v>
      </c>
      <c r="E16" s="12">
        <f t="shared" si="1"/>
        <v>65</v>
      </c>
      <c r="F16" s="13">
        <f>IF(SUM(F17:F29)=0,0,SUM(F17:F29))</f>
        <v>1253664</v>
      </c>
      <c r="G16" s="12">
        <f t="shared" si="2"/>
        <v>43.89</v>
      </c>
      <c r="H16" s="14">
        <f t="shared" si="3"/>
        <v>192801</v>
      </c>
      <c r="I16" s="15">
        <f t="shared" si="4"/>
        <v>15.74</v>
      </c>
      <c r="J16" s="16"/>
    </row>
    <row r="17" spans="1:10" ht="18.75" customHeight="1">
      <c r="A17" s="17" t="s">
        <v>24</v>
      </c>
      <c r="B17" s="18">
        <v>69334</v>
      </c>
      <c r="C17" s="19">
        <f t="shared" si="0"/>
        <v>3.13</v>
      </c>
      <c r="D17" s="18">
        <v>68162</v>
      </c>
      <c r="E17" s="19">
        <f t="shared" si="1"/>
        <v>3.62</v>
      </c>
      <c r="F17" s="20">
        <v>83854</v>
      </c>
      <c r="G17" s="19">
        <f t="shared" si="2"/>
        <v>2.94</v>
      </c>
      <c r="H17" s="21">
        <f t="shared" si="3"/>
        <v>1172</v>
      </c>
      <c r="I17" s="22">
        <f t="shared" si="4"/>
        <v>1.72</v>
      </c>
      <c r="J17" s="16"/>
    </row>
    <row r="18" spans="1:10" ht="18.75" customHeight="1">
      <c r="A18" s="17" t="s">
        <v>25</v>
      </c>
      <c r="B18" s="18">
        <v>1139613</v>
      </c>
      <c r="C18" s="19">
        <f t="shared" si="0"/>
        <v>51.47</v>
      </c>
      <c r="D18" s="18">
        <v>967275</v>
      </c>
      <c r="E18" s="19">
        <f t="shared" si="1"/>
        <v>51.33</v>
      </c>
      <c r="F18" s="20">
        <v>942725</v>
      </c>
      <c r="G18" s="19">
        <f t="shared" si="2"/>
        <v>33.01</v>
      </c>
      <c r="H18" s="21">
        <f t="shared" si="3"/>
        <v>172338</v>
      </c>
      <c r="I18" s="22">
        <f t="shared" si="4"/>
        <v>17.82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0</v>
      </c>
      <c r="C25" s="19">
        <f t="shared" si="0"/>
        <v>0</v>
      </c>
      <c r="D25" s="18"/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33</v>
      </c>
      <c r="B26" s="18">
        <v>154861</v>
      </c>
      <c r="C26" s="19">
        <f t="shared" si="0"/>
        <v>6.99</v>
      </c>
      <c r="D26" s="18">
        <v>147931</v>
      </c>
      <c r="E26" s="19">
        <f t="shared" si="1"/>
        <v>7.85</v>
      </c>
      <c r="F26" s="20">
        <v>184251</v>
      </c>
      <c r="G26" s="19">
        <f t="shared" si="2"/>
        <v>6.45</v>
      </c>
      <c r="H26" s="21">
        <f t="shared" si="3"/>
        <v>6930</v>
      </c>
      <c r="I26" s="22">
        <f t="shared" si="4"/>
        <v>4.68</v>
      </c>
      <c r="J26" s="16"/>
    </row>
    <row r="27" spans="1:10" ht="18.75" customHeight="1">
      <c r="A27" s="17" t="s">
        <v>34</v>
      </c>
      <c r="B27" s="18">
        <v>53941</v>
      </c>
      <c r="C27" s="19">
        <f t="shared" si="0"/>
        <v>2.44</v>
      </c>
      <c r="D27" s="18">
        <v>41580</v>
      </c>
      <c r="E27" s="19">
        <f t="shared" si="1"/>
        <v>2.21</v>
      </c>
      <c r="F27" s="20">
        <v>42834</v>
      </c>
      <c r="G27" s="19">
        <f t="shared" si="2"/>
        <v>1.5</v>
      </c>
      <c r="H27" s="21">
        <f t="shared" si="3"/>
        <v>12361</v>
      </c>
      <c r="I27" s="22">
        <f t="shared" si="4"/>
        <v>29.73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796458</v>
      </c>
      <c r="C30" s="12">
        <f t="shared" si="0"/>
        <v>35.97</v>
      </c>
      <c r="D30" s="11">
        <f>IF((D5-D16)=0,0,D5-D16)</f>
        <v>659469</v>
      </c>
      <c r="E30" s="12">
        <f t="shared" si="1"/>
        <v>35</v>
      </c>
      <c r="F30" s="13">
        <f>IF((F5-F16)=0,0,F5-F16)</f>
        <v>1602415</v>
      </c>
      <c r="G30" s="12">
        <f t="shared" si="2"/>
        <v>56.11</v>
      </c>
      <c r="H30" s="14">
        <f>IF(OR(AND(D30&lt;0,B30&gt;=0),AND(D30&gt;0,B30&lt;=0)),0,B30-D30)</f>
        <v>136989</v>
      </c>
      <c r="I30" s="15">
        <f t="shared" si="4"/>
        <v>20.77</v>
      </c>
      <c r="J30" s="16"/>
    </row>
    <row r="31" spans="1:10" ht="19.5" customHeight="1">
      <c r="A31" s="10" t="s">
        <v>38</v>
      </c>
      <c r="B31" s="11">
        <f>IF(SUM(B32:B33)=0,0,SUM(B32:B33))</f>
        <v>378024</v>
      </c>
      <c r="C31" s="12">
        <f t="shared" si="0"/>
        <v>17.07</v>
      </c>
      <c r="D31" s="11">
        <f>IF(SUM(D32:D33)=0,0,SUM(D32:D33))</f>
        <v>405449</v>
      </c>
      <c r="E31" s="12">
        <f t="shared" si="1"/>
        <v>21.52</v>
      </c>
      <c r="F31" s="13">
        <f>IF(SUM(F32:F33)=0,0,SUM(F32:F33))</f>
        <v>735441</v>
      </c>
      <c r="G31" s="12">
        <f t="shared" si="2"/>
        <v>25.75</v>
      </c>
      <c r="H31" s="14">
        <f aca="true" t="shared" si="5" ref="H31:H36">B31-D31</f>
        <v>-27425</v>
      </c>
      <c r="I31" s="15">
        <f t="shared" si="4"/>
        <v>6.76</v>
      </c>
      <c r="J31" s="16"/>
    </row>
    <row r="32" spans="1:10" ht="18.75" customHeight="1">
      <c r="A32" s="17" t="s">
        <v>39</v>
      </c>
      <c r="B32" s="18">
        <v>293120</v>
      </c>
      <c r="C32" s="19">
        <f t="shared" si="0"/>
        <v>13.24</v>
      </c>
      <c r="D32" s="18">
        <v>318432</v>
      </c>
      <c r="E32" s="19">
        <f t="shared" si="1"/>
        <v>16.9</v>
      </c>
      <c r="F32" s="20">
        <v>551216</v>
      </c>
      <c r="G32" s="19">
        <f t="shared" si="2"/>
        <v>19.3</v>
      </c>
      <c r="H32" s="21">
        <f t="shared" si="5"/>
        <v>-25312</v>
      </c>
      <c r="I32" s="22">
        <f t="shared" si="4"/>
        <v>7.95</v>
      </c>
      <c r="J32" s="16"/>
    </row>
    <row r="33" spans="1:10" ht="18.75" customHeight="1">
      <c r="A33" s="17" t="s">
        <v>40</v>
      </c>
      <c r="B33" s="18">
        <v>84904</v>
      </c>
      <c r="C33" s="19">
        <f t="shared" si="0"/>
        <v>3.83</v>
      </c>
      <c r="D33" s="18">
        <v>87017</v>
      </c>
      <c r="E33" s="19">
        <f t="shared" si="1"/>
        <v>4.62</v>
      </c>
      <c r="F33" s="20">
        <v>184225</v>
      </c>
      <c r="G33" s="19">
        <f t="shared" si="2"/>
        <v>6.45</v>
      </c>
      <c r="H33" s="21">
        <f t="shared" si="5"/>
        <v>-2113</v>
      </c>
      <c r="I33" s="22">
        <f t="shared" si="4"/>
        <v>2.43</v>
      </c>
      <c r="J33" s="16"/>
    </row>
    <row r="34" spans="1:10" ht="21.75" customHeight="1">
      <c r="A34" s="10" t="s">
        <v>41</v>
      </c>
      <c r="B34" s="11">
        <f>IF(SUM(B35:B36)=0,0,SUM(B35:B36))</f>
        <v>464870</v>
      </c>
      <c r="C34" s="12">
        <f t="shared" si="0"/>
        <v>20.99</v>
      </c>
      <c r="D34" s="11">
        <f>IF(SUM(D35:D36)=0,0,SUM(D35:D36))</f>
        <v>394468</v>
      </c>
      <c r="E34" s="12">
        <f t="shared" si="1"/>
        <v>20.93</v>
      </c>
      <c r="F34" s="13">
        <f>IF(SUM(F35:F36)=0,0,SUM(F35:F36))</f>
        <v>477915</v>
      </c>
      <c r="G34" s="12">
        <f t="shared" si="2"/>
        <v>16.73</v>
      </c>
      <c r="H34" s="14">
        <f t="shared" si="5"/>
        <v>70402</v>
      </c>
      <c r="I34" s="15">
        <f t="shared" si="4"/>
        <v>17.85</v>
      </c>
      <c r="J34" s="16"/>
    </row>
    <row r="35" spans="1:10" ht="18.75" customHeight="1">
      <c r="A35" s="17" t="s">
        <v>42</v>
      </c>
      <c r="B35" s="18">
        <v>76412</v>
      </c>
      <c r="C35" s="19">
        <f t="shared" si="0"/>
        <v>3.45</v>
      </c>
      <c r="D35" s="18">
        <v>81561</v>
      </c>
      <c r="E35" s="19">
        <f t="shared" si="1"/>
        <v>4.33</v>
      </c>
      <c r="F35" s="20">
        <v>129988</v>
      </c>
      <c r="G35" s="19">
        <f t="shared" si="2"/>
        <v>4.55</v>
      </c>
      <c r="H35" s="21">
        <f t="shared" si="5"/>
        <v>-5149</v>
      </c>
      <c r="I35" s="22">
        <f t="shared" si="4"/>
        <v>6.31</v>
      </c>
      <c r="J35" s="16"/>
    </row>
    <row r="36" spans="1:10" ht="18.75" customHeight="1">
      <c r="A36" s="17" t="s">
        <v>43</v>
      </c>
      <c r="B36" s="18">
        <v>388458</v>
      </c>
      <c r="C36" s="19">
        <f t="shared" si="0"/>
        <v>17.54</v>
      </c>
      <c r="D36" s="18">
        <v>312907</v>
      </c>
      <c r="E36" s="19">
        <f t="shared" si="1"/>
        <v>16.6</v>
      </c>
      <c r="F36" s="20">
        <v>347927</v>
      </c>
      <c r="G36" s="19">
        <f t="shared" si="2"/>
        <v>12.18</v>
      </c>
      <c r="H36" s="21">
        <f t="shared" si="5"/>
        <v>75551</v>
      </c>
      <c r="I36" s="22">
        <f t="shared" si="4"/>
        <v>24.14</v>
      </c>
      <c r="J36" s="16"/>
    </row>
    <row r="37" spans="1:10" ht="21.75" customHeight="1">
      <c r="A37" s="10" t="s">
        <v>44</v>
      </c>
      <c r="B37" s="11">
        <f>IF((B31-B34)=0,0,B31-B34)</f>
        <v>-86846</v>
      </c>
      <c r="C37" s="12">
        <f t="shared" si="0"/>
        <v>-3.92</v>
      </c>
      <c r="D37" s="11">
        <f>IF((D31-D34)=0,0,D31-D34)</f>
        <v>10981</v>
      </c>
      <c r="E37" s="12">
        <f t="shared" si="1"/>
        <v>0.58</v>
      </c>
      <c r="F37" s="13">
        <f>IF((F31-F34)=0,0,F31-F34)</f>
        <v>257526</v>
      </c>
      <c r="G37" s="12">
        <f t="shared" si="2"/>
        <v>9.02</v>
      </c>
      <c r="H37" s="14">
        <f>IF(OR(AND(D37&lt;0,B37&gt;=0),AND(D37&gt;0,B37&lt;=0)),0,B37-D37)</f>
        <v>0</v>
      </c>
      <c r="I37" s="15">
        <f t="shared" si="4"/>
        <v>0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709612</v>
      </c>
      <c r="C39" s="27">
        <f t="shared" si="0"/>
        <v>32.05</v>
      </c>
      <c r="D39" s="26">
        <f>IF(D30+D37+D38=0,0,D30+D37+D38)</f>
        <v>670450</v>
      </c>
      <c r="E39" s="27">
        <f t="shared" si="1"/>
        <v>35.58</v>
      </c>
      <c r="F39" s="28">
        <f>IF(F30+F37+F38=0,0,F30+F37+F38)</f>
        <v>1859941</v>
      </c>
      <c r="G39" s="27">
        <f t="shared" si="2"/>
        <v>65.12</v>
      </c>
      <c r="H39" s="29">
        <f>IF(OR(AND(D39&lt;0,B39&gt;=0),AND(D39&gt;0,B39&lt;=0)),0,B39-D39)</f>
        <v>39162</v>
      </c>
      <c r="I39" s="30">
        <f t="shared" si="4"/>
        <v>5.84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H23"/>
  <sheetViews>
    <sheetView zoomScale="75" zoomScaleNormal="7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3116035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2299890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816145</v>
      </c>
      <c r="G5" s="43">
        <f aca="true" t="shared" si="2" ref="G5:G23">IF(OR(D5=0,F5=0),0,IF(ROUND(F5/D5*10000,0)=0,0,ABS(ROUND(F5/D5*100,2))))</f>
        <v>35.49</v>
      </c>
    </row>
    <row r="6" spans="1:7" ht="30.75" customHeight="1">
      <c r="A6" s="17" t="s">
        <v>51</v>
      </c>
      <c r="B6" s="44">
        <v>709612</v>
      </c>
      <c r="C6" s="22">
        <f t="shared" si="0"/>
        <v>22.77</v>
      </c>
      <c r="D6" s="45">
        <v>670450</v>
      </c>
      <c r="E6" s="22">
        <f t="shared" si="1"/>
        <v>29.15</v>
      </c>
      <c r="F6" s="46">
        <f>IF((B6-D6)=0,0,(B6-D6))</f>
        <v>39162</v>
      </c>
      <c r="G6" s="47">
        <f t="shared" si="2"/>
        <v>5.84</v>
      </c>
    </row>
    <row r="7" spans="1:7" ht="30.75" customHeight="1">
      <c r="A7" s="17" t="s">
        <v>52</v>
      </c>
      <c r="B7" s="44">
        <v>2406423</v>
      </c>
      <c r="C7" s="22">
        <f t="shared" si="0"/>
        <v>77.23</v>
      </c>
      <c r="D7" s="45">
        <v>1629440</v>
      </c>
      <c r="E7" s="22">
        <f t="shared" si="1"/>
        <v>70.85</v>
      </c>
      <c r="F7" s="46">
        <f>IF((B7-D7)=0,0,(B7-D7))</f>
        <v>776983</v>
      </c>
      <c r="G7" s="47">
        <f t="shared" si="2"/>
        <v>47.68</v>
      </c>
    </row>
    <row r="8" spans="1:7" ht="45" customHeight="1">
      <c r="A8" s="10" t="s">
        <v>53</v>
      </c>
      <c r="B8" s="40">
        <f>IF(SUM(B9:B13)=0,0,SUM(B9:B13))</f>
        <v>2270810</v>
      </c>
      <c r="C8" s="15">
        <f t="shared" si="0"/>
        <v>72.87</v>
      </c>
      <c r="D8" s="41">
        <f>IF(SUM(D9:D13)=0,0,SUM(D9:D13))</f>
        <v>906543</v>
      </c>
      <c r="E8" s="15">
        <f t="shared" si="1"/>
        <v>39.42</v>
      </c>
      <c r="F8" s="42">
        <f>IF(SUM(F9:F13)=0,0,SUM(F9:F13))</f>
        <v>1364267</v>
      </c>
      <c r="G8" s="43">
        <f t="shared" si="2"/>
        <v>150.49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55</v>
      </c>
      <c r="B10" s="44">
        <v>979810</v>
      </c>
      <c r="C10" s="22">
        <f t="shared" si="0"/>
        <v>31.44</v>
      </c>
      <c r="D10" s="45">
        <v>597847</v>
      </c>
      <c r="E10" s="22">
        <f t="shared" si="1"/>
        <v>25.99</v>
      </c>
      <c r="F10" s="46">
        <f>IF((B10-D10)=0,0,(B10-D10))</f>
        <v>381963</v>
      </c>
      <c r="G10" s="47">
        <f t="shared" si="2"/>
        <v>63.89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1291000</v>
      </c>
      <c r="C12" s="22">
        <f t="shared" si="0"/>
        <v>41.43</v>
      </c>
      <c r="D12" s="45">
        <v>308696</v>
      </c>
      <c r="E12" s="22">
        <f t="shared" si="1"/>
        <v>13.42</v>
      </c>
      <c r="F12" s="46">
        <f>IF((B12-D12)=0,0,(B12-D12))</f>
        <v>982304</v>
      </c>
      <c r="G12" s="47">
        <f t="shared" si="2"/>
        <v>318.21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845225</v>
      </c>
      <c r="C14" s="15">
        <f t="shared" si="0"/>
        <v>27.13</v>
      </c>
      <c r="D14" s="41">
        <f>IF((D5-D8)=0,0,(D5-D8))</f>
        <v>1393347</v>
      </c>
      <c r="E14" s="15">
        <f t="shared" si="1"/>
        <v>60.58</v>
      </c>
      <c r="F14" s="42">
        <f>IF((F5-F8)=0,0,(F5-F8))</f>
        <v>-548122</v>
      </c>
      <c r="G14" s="43">
        <f t="shared" si="2"/>
        <v>39.34</v>
      </c>
    </row>
    <row r="15" spans="1:7" ht="45" customHeight="1">
      <c r="A15" s="10" t="s">
        <v>60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61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709612</v>
      </c>
      <c r="C6" s="57"/>
    </row>
    <row r="7" spans="1:3" ht="21.75" customHeight="1">
      <c r="A7" s="55" t="s">
        <v>73</v>
      </c>
      <c r="B7" s="56">
        <v>37291</v>
      </c>
      <c r="C7" s="57"/>
    </row>
    <row r="8" spans="1:3" ht="22.5" customHeight="1">
      <c r="A8" s="58" t="s">
        <v>74</v>
      </c>
      <c r="B8" s="59"/>
      <c r="C8" s="59">
        <f>IF(SUM(B6:B7)=0,0,SUM(B6:B7))</f>
        <v>746903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/>
      <c r="C10" s="57"/>
    </row>
    <row r="11" spans="1:3" ht="21" customHeight="1">
      <c r="A11" s="55" t="s">
        <v>77</v>
      </c>
      <c r="B11" s="56">
        <v>29933</v>
      </c>
      <c r="C11" s="57"/>
    </row>
    <row r="12" spans="1:3" ht="21" customHeight="1">
      <c r="A12" s="55" t="s">
        <v>78</v>
      </c>
      <c r="B12" s="56"/>
      <c r="C12" s="57"/>
    </row>
    <row r="13" spans="1:3" ht="21" customHeight="1">
      <c r="A13" s="55" t="s">
        <v>79</v>
      </c>
      <c r="B13" s="56">
        <v>359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-919197</v>
      </c>
      <c r="C16" s="57"/>
    </row>
    <row r="17" spans="1:3" ht="21" customHeight="1">
      <c r="A17" s="55" t="s">
        <v>83</v>
      </c>
      <c r="B17" s="56">
        <v>-19233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-908138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14136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68745</v>
      </c>
      <c r="C22" s="57"/>
    </row>
    <row r="23" spans="1:3" ht="21.75" customHeight="1">
      <c r="A23" s="55" t="s">
        <v>89</v>
      </c>
      <c r="B23" s="56">
        <v>-114141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-1291000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-1322260</v>
      </c>
    </row>
    <row r="28" spans="1:3" ht="22.5" customHeight="1">
      <c r="A28" s="60" t="s">
        <v>94</v>
      </c>
      <c r="B28" s="59"/>
      <c r="C28" s="61"/>
    </row>
    <row r="29" spans="1:3" ht="21.75" customHeight="1">
      <c r="A29" s="60" t="s">
        <v>95</v>
      </c>
      <c r="B29" s="59"/>
      <c r="C29" s="59">
        <f>IF(SUM(C8,C18,C27,C28)=0,0,SUM(C8,C18,C27,C28))</f>
        <v>-1483495</v>
      </c>
    </row>
    <row r="30" spans="1:4" ht="21.75" customHeight="1">
      <c r="A30" s="60" t="s">
        <v>96</v>
      </c>
      <c r="B30" s="59"/>
      <c r="C30" s="61">
        <v>7494300</v>
      </c>
      <c r="D30" s="62"/>
    </row>
    <row r="31" spans="1:3" ht="21.75" customHeight="1">
      <c r="A31" s="60" t="s">
        <v>97</v>
      </c>
      <c r="B31" s="63"/>
      <c r="C31" s="63">
        <f>C30+C29</f>
        <v>6010805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</dc:title>
  <dc:subject>27</dc:subject>
  <dc:creator>行政院主計處</dc:creator>
  <cp:keywords/>
  <dc:description> </dc:description>
  <cp:lastModifiedBy>Administrator</cp:lastModifiedBy>
  <dcterms:created xsi:type="dcterms:W3CDTF">2001-09-04T02:01:34Z</dcterms:created>
  <dcterms:modified xsi:type="dcterms:W3CDTF">2008-11-11T05:34:54Z</dcterms:modified>
  <cp:category>I13</cp:category>
  <cp:version/>
  <cp:contentType/>
  <cp:contentStatus/>
</cp:coreProperties>
</file>