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<sst xmlns="http://schemas.openxmlformats.org/spreadsheetml/2006/main" count="120" uniqueCount="101">
  <si>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交　通　建　設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</si>
  <si>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</si>
  <si>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</si>
  <si>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</si>
  <si>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</si>
  <si>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</si>
  <si>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</si>
  <si>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</si>
  <si>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</si>
  <si>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</si>
  <si>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</si>
  <si>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</si>
  <si>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</si>
  <si>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</si>
  <si>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</si>
  <si>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</si>
  <si>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</si>
  <si>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</si>
  <si>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</si>
  <si>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</si>
  <si>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</si>
  <si>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</si>
  <si>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</si>
  <si>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</si>
  <si>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</si>
  <si>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</si>
  <si>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</si>
  <si>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</si>
  <si>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</si>
  <si>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</si>
  <si>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</si>
  <si>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</si>
  <si>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</si>
  <si>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</si>
  <si>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</si>
  <si>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</si>
  <si>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</si>
  <si>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</si>
  <si>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</si>
  <si>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</si>
  <si>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</si>
  <si>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</si>
  <si>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</si>
  <si>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</si>
  <si>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</si>
  <si>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</si>
  <si>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</si>
  <si>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</si>
  <si>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交 通 建 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</si>
  <si>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</si>
  <si>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</si>
  <si>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</si>
  <si>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</si>
  <si>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</si>
  <si>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</si>
  <si>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</si>
  <si>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</si>
  <si>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</si>
  <si>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</si>
  <si>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</si>
  <si>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</si>
  <si>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</si>
  <si>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</si>
  <si>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</si>
  <si>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</si>
  <si>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</si>
  <si>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</si>
  <si>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</si>
  <si>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</si>
  <si>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</si>
  <si>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交 通 建 設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</si>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</sst>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J40"/>
  <sheetViews>
    <sheetView zoomScale="60" zoomScaleNormal="60" workbookViewId="0" topLeftCell="F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3.625" style="0" customWidth="1"/>
    <col min="8" max="8" width="18.75390625" style="0" customWidth="1"/>
    <col min="9" max="9" width="17.6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53362162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56460781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97173095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-3098619</v>
      </c>
      <c r="I5" s="15">
        <f aca="true" t="shared" si="4" ref="I5:I39">IF(OR(D5=0,H5=0),0,IF(ROUND((H5/D5*10000),0)=0,0,ABS(ROUND((H5/D5)*100,2))))</f>
        <v>5.49</v>
      </c>
      <c r="J5" s="16"/>
    </row>
    <row r="6" spans="1:10" ht="18.75" customHeight="1">
      <c r="A6" s="17" t="s">
        <v>13</v>
      </c>
      <c r="B6" s="18">
        <v>34138737</v>
      </c>
      <c r="C6" s="19">
        <f t="shared" si="0"/>
        <v>63.98</v>
      </c>
      <c r="D6" s="18">
        <v>32770606</v>
      </c>
      <c r="E6" s="19">
        <f t="shared" si="1"/>
        <v>58.04</v>
      </c>
      <c r="F6" s="20">
        <v>45471589</v>
      </c>
      <c r="G6" s="19">
        <f t="shared" si="2"/>
        <v>46.79</v>
      </c>
      <c r="H6" s="21">
        <f t="shared" si="3"/>
        <v>1368131</v>
      </c>
      <c r="I6" s="22">
        <f t="shared" si="4"/>
        <v>4.17</v>
      </c>
      <c r="J6" s="16"/>
    </row>
    <row r="7" spans="1:10" ht="18.75" customHeight="1">
      <c r="A7" s="17" t="s">
        <v>14</v>
      </c>
      <c r="B7" s="18">
        <v>132000</v>
      </c>
      <c r="C7" s="19">
        <f t="shared" si="0"/>
        <v>0.25</v>
      </c>
      <c r="D7" s="18">
        <v>120000</v>
      </c>
      <c r="E7" s="19">
        <f t="shared" si="1"/>
        <v>0.21</v>
      </c>
      <c r="F7" s="20">
        <v>3112526</v>
      </c>
      <c r="G7" s="19">
        <f t="shared" si="2"/>
        <v>3.2</v>
      </c>
      <c r="H7" s="21">
        <f t="shared" si="3"/>
        <v>12000</v>
      </c>
      <c r="I7" s="22">
        <f t="shared" si="4"/>
        <v>10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5369850</v>
      </c>
      <c r="C9" s="19">
        <f t="shared" si="0"/>
        <v>10.06</v>
      </c>
      <c r="D9" s="18">
        <v>5138760</v>
      </c>
      <c r="E9" s="19">
        <f t="shared" si="1"/>
        <v>9.1</v>
      </c>
      <c r="F9" s="20">
        <v>8516755</v>
      </c>
      <c r="G9" s="19">
        <f t="shared" si="2"/>
        <v>8.76</v>
      </c>
      <c r="H9" s="21">
        <f t="shared" si="3"/>
        <v>231090</v>
      </c>
      <c r="I9" s="22">
        <f t="shared" si="4"/>
        <v>4.5</v>
      </c>
      <c r="J9" s="16"/>
    </row>
    <row r="10" spans="1:10" ht="18.75" customHeight="1">
      <c r="A10" s="17" t="s">
        <v>17</v>
      </c>
      <c r="B10" s="18">
        <v>129475</v>
      </c>
      <c r="C10" s="19">
        <f t="shared" si="0"/>
        <v>0.24</v>
      </c>
      <c r="D10" s="18">
        <v>136832</v>
      </c>
      <c r="E10" s="19">
        <f t="shared" si="1"/>
        <v>0.24</v>
      </c>
      <c r="F10" s="20">
        <v>1158326</v>
      </c>
      <c r="G10" s="19">
        <f t="shared" si="2"/>
        <v>1.19</v>
      </c>
      <c r="H10" s="21">
        <f t="shared" si="3"/>
        <v>-7357</v>
      </c>
      <c r="I10" s="22">
        <f t="shared" si="4"/>
        <v>5.38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4446933</v>
      </c>
      <c r="C12" s="19">
        <f t="shared" si="0"/>
        <v>8.33</v>
      </c>
      <c r="D12" s="18">
        <v>9491588</v>
      </c>
      <c r="E12" s="19">
        <f t="shared" si="1"/>
        <v>16.81</v>
      </c>
      <c r="F12" s="20">
        <v>15921541</v>
      </c>
      <c r="G12" s="19">
        <f t="shared" si="2"/>
        <v>16.38</v>
      </c>
      <c r="H12" s="21">
        <f t="shared" si="3"/>
        <v>-5044655</v>
      </c>
      <c r="I12" s="22">
        <f t="shared" si="4"/>
        <v>53.15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9145167</v>
      </c>
      <c r="C15" s="19">
        <f t="shared" si="0"/>
        <v>17.14</v>
      </c>
      <c r="D15" s="18">
        <v>8802995</v>
      </c>
      <c r="E15" s="19">
        <f t="shared" si="1"/>
        <v>15.59</v>
      </c>
      <c r="F15" s="20">
        <v>22992358</v>
      </c>
      <c r="G15" s="19">
        <f t="shared" si="2"/>
        <v>23.66</v>
      </c>
      <c r="H15" s="21">
        <f t="shared" si="3"/>
        <v>342172</v>
      </c>
      <c r="I15" s="22">
        <f t="shared" si="4"/>
        <v>3.89</v>
      </c>
      <c r="J15" s="16"/>
    </row>
    <row r="16" spans="1:10" ht="19.5" customHeight="1">
      <c r="A16" s="10" t="s">
        <v>23</v>
      </c>
      <c r="B16" s="11">
        <f>IF(SUM(B17:B29)=0,0,SUM(B17:B29))</f>
        <v>25439332</v>
      </c>
      <c r="C16" s="12">
        <f t="shared" si="0"/>
        <v>47.67</v>
      </c>
      <c r="D16" s="11">
        <f>IF(SUM(D17:D29)=0,0,SUM(D17:D29))</f>
        <v>29660690</v>
      </c>
      <c r="E16" s="12">
        <f t="shared" si="1"/>
        <v>52.53</v>
      </c>
      <c r="F16" s="13">
        <f>IF(SUM(F17:F29)=0,0,SUM(F17:F29))</f>
        <v>72117690</v>
      </c>
      <c r="G16" s="12">
        <f t="shared" si="2"/>
        <v>74.22</v>
      </c>
      <c r="H16" s="14">
        <f t="shared" si="3"/>
        <v>-4221358</v>
      </c>
      <c r="I16" s="15">
        <f t="shared" si="4"/>
        <v>14.23</v>
      </c>
      <c r="J16" s="16"/>
    </row>
    <row r="17" spans="1:10" ht="18.75" customHeight="1">
      <c r="A17" s="17" t="s">
        <v>24</v>
      </c>
      <c r="B17" s="18">
        <v>17779141</v>
      </c>
      <c r="C17" s="19">
        <f t="shared" si="0"/>
        <v>33.32</v>
      </c>
      <c r="D17" s="18">
        <v>18489333</v>
      </c>
      <c r="E17" s="19">
        <f t="shared" si="1"/>
        <v>32.75</v>
      </c>
      <c r="F17" s="20">
        <v>23977163</v>
      </c>
      <c r="G17" s="19">
        <f t="shared" si="2"/>
        <v>24.67</v>
      </c>
      <c r="H17" s="21">
        <f t="shared" si="3"/>
        <v>-710192</v>
      </c>
      <c r="I17" s="22">
        <f t="shared" si="4"/>
        <v>3.84</v>
      </c>
      <c r="J17" s="16"/>
    </row>
    <row r="18" spans="1:10" ht="18.75" customHeight="1">
      <c r="A18" s="17" t="s">
        <v>25</v>
      </c>
      <c r="B18" s="18">
        <v>229708</v>
      </c>
      <c r="C18" s="19">
        <f t="shared" si="0"/>
        <v>0.43</v>
      </c>
      <c r="D18" s="18">
        <v>228820</v>
      </c>
      <c r="E18" s="19">
        <f t="shared" si="1"/>
        <v>0.41</v>
      </c>
      <c r="F18" s="20">
        <v>3231728</v>
      </c>
      <c r="G18" s="19">
        <f t="shared" si="2"/>
        <v>3.33</v>
      </c>
      <c r="H18" s="21">
        <f t="shared" si="3"/>
        <v>888</v>
      </c>
      <c r="I18" s="22">
        <f t="shared" si="4"/>
        <v>0.39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222152</v>
      </c>
      <c r="C20" s="19">
        <f t="shared" si="0"/>
        <v>0.42</v>
      </c>
      <c r="D20" s="18">
        <v>1025480</v>
      </c>
      <c r="E20" s="19">
        <f t="shared" si="1"/>
        <v>1.82</v>
      </c>
      <c r="F20" s="20">
        <v>2284017</v>
      </c>
      <c r="G20" s="19">
        <f t="shared" si="2"/>
        <v>2.35</v>
      </c>
      <c r="H20" s="21">
        <f t="shared" si="3"/>
        <v>-803328</v>
      </c>
      <c r="I20" s="22">
        <f t="shared" si="4"/>
        <v>78.34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377887</v>
      </c>
      <c r="C25" s="19">
        <f t="shared" si="0"/>
        <v>0.71</v>
      </c>
      <c r="D25" s="18">
        <v>209062</v>
      </c>
      <c r="E25" s="19">
        <f t="shared" si="1"/>
        <v>0.37</v>
      </c>
      <c r="F25" s="20">
        <v>190876</v>
      </c>
      <c r="G25" s="19">
        <f t="shared" si="2"/>
        <v>0.2</v>
      </c>
      <c r="H25" s="21">
        <f t="shared" si="3"/>
        <v>168825</v>
      </c>
      <c r="I25" s="22">
        <f t="shared" si="4"/>
        <v>80.75</v>
      </c>
      <c r="J25" s="16"/>
    </row>
    <row r="26" spans="1:10" ht="18.75" customHeight="1">
      <c r="A26" s="17" t="s">
        <v>33</v>
      </c>
      <c r="B26" s="18">
        <v>1300189</v>
      </c>
      <c r="C26" s="19">
        <f t="shared" si="0"/>
        <v>2.44</v>
      </c>
      <c r="D26" s="18">
        <v>1212801</v>
      </c>
      <c r="E26" s="19">
        <f t="shared" si="1"/>
        <v>2.15</v>
      </c>
      <c r="F26" s="20">
        <v>1503632</v>
      </c>
      <c r="G26" s="19">
        <f t="shared" si="2"/>
        <v>1.55</v>
      </c>
      <c r="H26" s="21">
        <f t="shared" si="3"/>
        <v>87388</v>
      </c>
      <c r="I26" s="22">
        <f t="shared" si="4"/>
        <v>7.21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86537</v>
      </c>
      <c r="G27" s="19">
        <f t="shared" si="2"/>
        <v>0.09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5530255</v>
      </c>
      <c r="C29" s="19">
        <f t="shared" si="0"/>
        <v>10.36</v>
      </c>
      <c r="D29" s="18">
        <v>8495194</v>
      </c>
      <c r="E29" s="19">
        <f t="shared" si="1"/>
        <v>15.05</v>
      </c>
      <c r="F29" s="20">
        <v>40843737</v>
      </c>
      <c r="G29" s="19">
        <f t="shared" si="2"/>
        <v>42.03</v>
      </c>
      <c r="H29" s="21">
        <f t="shared" si="3"/>
        <v>-2964939</v>
      </c>
      <c r="I29" s="22">
        <f t="shared" si="4"/>
        <v>34.9</v>
      </c>
      <c r="J29" s="16"/>
    </row>
    <row r="30" spans="1:10" ht="19.5" customHeight="1">
      <c r="A30" s="10" t="s">
        <v>37</v>
      </c>
      <c r="B30" s="11">
        <f>IF((B5-B16)=0,0,B5-B16)</f>
        <v>27922830</v>
      </c>
      <c r="C30" s="12">
        <f t="shared" si="0"/>
        <v>52.33</v>
      </c>
      <c r="D30" s="11">
        <f>IF((D5-D16)=0,0,D5-D16)</f>
        <v>26800091</v>
      </c>
      <c r="E30" s="12">
        <f t="shared" si="1"/>
        <v>47.47</v>
      </c>
      <c r="F30" s="13">
        <f>IF((F5-F16)=0,0,F5-F16)</f>
        <v>25055405</v>
      </c>
      <c r="G30" s="12">
        <f t="shared" si="2"/>
        <v>25.78</v>
      </c>
      <c r="H30" s="14">
        <f>IF(OR(AND(D30&lt;0,B30&gt;=0),AND(D30&gt;0,B30&lt;=0)),0,B30-D30)</f>
        <v>1122739</v>
      </c>
      <c r="I30" s="15">
        <f t="shared" si="4"/>
        <v>4.19</v>
      </c>
      <c r="J30" s="16"/>
    </row>
    <row r="31" spans="1:10" ht="19.5" customHeight="1">
      <c r="A31" s="10" t="s">
        <v>38</v>
      </c>
      <c r="B31" s="11">
        <f>IF(SUM(B32:B33)=0,0,SUM(B32:B33))</f>
        <v>1651235</v>
      </c>
      <c r="C31" s="12">
        <f t="shared" si="0"/>
        <v>3.09</v>
      </c>
      <c r="D31" s="11">
        <f>IF(SUM(D32:D33)=0,0,SUM(D32:D33))</f>
        <v>2230541</v>
      </c>
      <c r="E31" s="12">
        <f t="shared" si="1"/>
        <v>3.95</v>
      </c>
      <c r="F31" s="13">
        <f>IF(SUM(F32:F33)=0,0,SUM(F32:F33))</f>
        <v>4913919</v>
      </c>
      <c r="G31" s="12">
        <f t="shared" si="2"/>
        <v>5.06</v>
      </c>
      <c r="H31" s="14">
        <f aca="true" t="shared" si="5" ref="H31:H36">B31-D31</f>
        <v>-579306</v>
      </c>
      <c r="I31" s="15">
        <f t="shared" si="4"/>
        <v>25.97</v>
      </c>
      <c r="J31" s="16"/>
    </row>
    <row r="32" spans="1:10" ht="18.75" customHeight="1">
      <c r="A32" s="17" t="s">
        <v>39</v>
      </c>
      <c r="B32" s="18">
        <v>1539352</v>
      </c>
      <c r="C32" s="19">
        <f t="shared" si="0"/>
        <v>2.88</v>
      </c>
      <c r="D32" s="18">
        <v>1846726</v>
      </c>
      <c r="E32" s="19">
        <f t="shared" si="1"/>
        <v>3.27</v>
      </c>
      <c r="F32" s="20">
        <v>3520250</v>
      </c>
      <c r="G32" s="19">
        <f t="shared" si="2"/>
        <v>3.62</v>
      </c>
      <c r="H32" s="21">
        <f t="shared" si="5"/>
        <v>-307374</v>
      </c>
      <c r="I32" s="22">
        <f t="shared" si="4"/>
        <v>16.64</v>
      </c>
      <c r="J32" s="16"/>
    </row>
    <row r="33" spans="1:10" ht="18.75" customHeight="1">
      <c r="A33" s="17" t="s">
        <v>40</v>
      </c>
      <c r="B33" s="18">
        <v>111883</v>
      </c>
      <c r="C33" s="19">
        <f t="shared" si="0"/>
        <v>0.21</v>
      </c>
      <c r="D33" s="18">
        <v>383815</v>
      </c>
      <c r="E33" s="19">
        <f t="shared" si="1"/>
        <v>0.68</v>
      </c>
      <c r="F33" s="20">
        <v>1393669</v>
      </c>
      <c r="G33" s="19">
        <f t="shared" si="2"/>
        <v>1.43</v>
      </c>
      <c r="H33" s="21">
        <f t="shared" si="5"/>
        <v>-271932</v>
      </c>
      <c r="I33" s="22">
        <f t="shared" si="4"/>
        <v>70.85</v>
      </c>
      <c r="J33" s="16"/>
    </row>
    <row r="34" spans="1:10" ht="21.75" customHeight="1">
      <c r="A34" s="10" t="s">
        <v>41</v>
      </c>
      <c r="B34" s="11">
        <f>IF(SUM(B35:B36)=0,0,SUM(B35:B36))</f>
        <v>9946265</v>
      </c>
      <c r="C34" s="12">
        <f t="shared" si="0"/>
        <v>18.64</v>
      </c>
      <c r="D34" s="11">
        <f>IF(SUM(D35:D36)=0,0,SUM(D35:D36))</f>
        <v>7801305</v>
      </c>
      <c r="E34" s="12">
        <f t="shared" si="1"/>
        <v>13.82</v>
      </c>
      <c r="F34" s="13">
        <f>IF(SUM(F35:F36)=0,0,SUM(F35:F36))</f>
        <v>7542203</v>
      </c>
      <c r="G34" s="12">
        <f t="shared" si="2"/>
        <v>7.76</v>
      </c>
      <c r="H34" s="14">
        <f t="shared" si="5"/>
        <v>2144960</v>
      </c>
      <c r="I34" s="15">
        <f t="shared" si="4"/>
        <v>27.49</v>
      </c>
      <c r="J34" s="16"/>
    </row>
    <row r="35" spans="1:10" ht="18.75" customHeight="1">
      <c r="A35" s="17" t="s">
        <v>42</v>
      </c>
      <c r="B35" s="18">
        <v>9944540</v>
      </c>
      <c r="C35" s="19">
        <f t="shared" si="0"/>
        <v>18.64</v>
      </c>
      <c r="D35" s="18">
        <v>7801305</v>
      </c>
      <c r="E35" s="19">
        <f t="shared" si="1"/>
        <v>13.82</v>
      </c>
      <c r="F35" s="20">
        <v>6630332</v>
      </c>
      <c r="G35" s="19">
        <f t="shared" si="2"/>
        <v>6.82</v>
      </c>
      <c r="H35" s="21">
        <f t="shared" si="5"/>
        <v>2143235</v>
      </c>
      <c r="I35" s="22">
        <f t="shared" si="4"/>
        <v>27.47</v>
      </c>
      <c r="J35" s="16"/>
    </row>
    <row r="36" spans="1:10" ht="18.75" customHeight="1">
      <c r="A36" s="17" t="s">
        <v>43</v>
      </c>
      <c r="B36" s="18">
        <v>1725</v>
      </c>
      <c r="C36" s="19">
        <f t="shared" si="0"/>
        <v>0</v>
      </c>
      <c r="D36" s="18">
        <v>0</v>
      </c>
      <c r="E36" s="19">
        <f t="shared" si="1"/>
        <v>0</v>
      </c>
      <c r="F36" s="20">
        <v>911871</v>
      </c>
      <c r="G36" s="19">
        <f t="shared" si="2"/>
        <v>0.94</v>
      </c>
      <c r="H36" s="21">
        <f t="shared" si="5"/>
        <v>1725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-8295030</v>
      </c>
      <c r="C37" s="12">
        <f t="shared" si="0"/>
        <v>-15.54</v>
      </c>
      <c r="D37" s="11">
        <f>IF((D31-D34)=0,0,D31-D34)</f>
        <v>-5570764</v>
      </c>
      <c r="E37" s="12">
        <f t="shared" si="1"/>
        <v>-9.87</v>
      </c>
      <c r="F37" s="13">
        <f>IF((F31-F34)=0,0,F31-F34)</f>
        <v>-2628284</v>
      </c>
      <c r="G37" s="12">
        <f t="shared" si="2"/>
        <v>-2.7</v>
      </c>
      <c r="H37" s="14">
        <f>IF(OR(AND(D37&lt;0,B37&gt;=0),AND(D37&gt;0,B37&lt;=0)),0,B37-D37)</f>
        <v>-2724266</v>
      </c>
      <c r="I37" s="15">
        <f t="shared" si="4"/>
        <v>48.9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19627800</v>
      </c>
      <c r="C39" s="27">
        <f t="shared" si="0"/>
        <v>36.78</v>
      </c>
      <c r="D39" s="26">
        <f>IF(D30+D37+D38=0,0,D30+D37+D38)</f>
        <v>21229327</v>
      </c>
      <c r="E39" s="27">
        <f t="shared" si="1"/>
        <v>37.6</v>
      </c>
      <c r="F39" s="28">
        <f>IF(F30+F37+F38=0,0,F30+F37+F38)</f>
        <v>22427121</v>
      </c>
      <c r="G39" s="27">
        <f t="shared" si="2"/>
        <v>23.08</v>
      </c>
      <c r="H39" s="29">
        <f>IF(OR(AND(D39&lt;0,B39&gt;=0),AND(D39&gt;0,B39&lt;=0)),0,B39-D39)</f>
        <v>-1601527</v>
      </c>
      <c r="I39" s="30">
        <f t="shared" si="4"/>
        <v>7.54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1"/>
  <dimension ref="A1:H23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2.875" style="0" customWidth="1"/>
    <col min="5" max="5" width="9.625" style="0" customWidth="1"/>
    <col min="6" max="6" width="13.125" style="0" customWidth="1"/>
    <col min="7" max="7" width="11.50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48790056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46693554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2096502</v>
      </c>
      <c r="G5" s="43">
        <f aca="true" t="shared" si="2" ref="G5:G23">IF(OR(D5=0,F5=0),0,IF(ROUND(F5/D5*10000,0)=0,0,ABS(ROUND(F5/D5*100,2))))</f>
        <v>4.49</v>
      </c>
    </row>
    <row r="6" spans="1:7" ht="30.75" customHeight="1">
      <c r="A6" s="17" t="s">
        <v>51</v>
      </c>
      <c r="B6" s="44">
        <v>20930405</v>
      </c>
      <c r="C6" s="22">
        <f t="shared" si="0"/>
        <v>42.9</v>
      </c>
      <c r="D6" s="45">
        <v>25006078</v>
      </c>
      <c r="E6" s="22">
        <f t="shared" si="1"/>
        <v>53.55</v>
      </c>
      <c r="F6" s="46">
        <f>IF((B6-D6)=0,0,(B6-D6))</f>
        <v>-4075673</v>
      </c>
      <c r="G6" s="47">
        <f t="shared" si="2"/>
        <v>16.3</v>
      </c>
    </row>
    <row r="7" spans="1:7" ht="30.75" customHeight="1">
      <c r="A7" s="17" t="s">
        <v>52</v>
      </c>
      <c r="B7" s="44">
        <v>27859651</v>
      </c>
      <c r="C7" s="22">
        <f t="shared" si="0"/>
        <v>57.1</v>
      </c>
      <c r="D7" s="45">
        <v>21687476</v>
      </c>
      <c r="E7" s="22">
        <f t="shared" si="1"/>
        <v>46.45</v>
      </c>
      <c r="F7" s="46">
        <f>IF((B7-D7)=0,0,(B7-D7))</f>
        <v>6172175</v>
      </c>
      <c r="G7" s="47">
        <f t="shared" si="2"/>
        <v>28.46</v>
      </c>
    </row>
    <row r="8" spans="1:7" ht="45" customHeight="1">
      <c r="A8" s="10" t="s">
        <v>53</v>
      </c>
      <c r="B8" s="40">
        <f>IF(SUM(B9:B13)=0,0,SUM(B9:B13))</f>
        <v>39590843</v>
      </c>
      <c r="C8" s="15">
        <f t="shared" si="0"/>
        <v>81.15</v>
      </c>
      <c r="D8" s="41">
        <f>IF(SUM(D9:D13)=0,0,SUM(D9:D13))</f>
        <v>25765225</v>
      </c>
      <c r="E8" s="15">
        <f t="shared" si="1"/>
        <v>55.18</v>
      </c>
      <c r="F8" s="42">
        <f>IF(SUM(F9:F13)=0,0,SUM(F9:F13))</f>
        <v>13825618</v>
      </c>
      <c r="G8" s="43">
        <f t="shared" si="2"/>
        <v>53.66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38590843</v>
      </c>
      <c r="C10" s="22">
        <f t="shared" si="0"/>
        <v>79.1</v>
      </c>
      <c r="D10" s="45">
        <v>25270215</v>
      </c>
      <c r="E10" s="22">
        <f t="shared" si="1"/>
        <v>54.12</v>
      </c>
      <c r="F10" s="46">
        <f>IF((B10-D10)=0,0,(B10-D10))</f>
        <v>13320628</v>
      </c>
      <c r="G10" s="47">
        <f t="shared" si="2"/>
        <v>52.71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1000000</v>
      </c>
      <c r="C12" s="22">
        <f t="shared" si="0"/>
        <v>2.05</v>
      </c>
      <c r="D12" s="45">
        <v>495010</v>
      </c>
      <c r="E12" s="22">
        <f t="shared" si="1"/>
        <v>1.06</v>
      </c>
      <c r="F12" s="46">
        <f>IF((B12-D12)=0,0,(B12-D12))</f>
        <v>504990</v>
      </c>
      <c r="G12" s="47">
        <f t="shared" si="2"/>
        <v>102.02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9199213</v>
      </c>
      <c r="C14" s="15">
        <f t="shared" si="0"/>
        <v>18.85</v>
      </c>
      <c r="D14" s="41">
        <f>IF((D5-D8)=0,0,(D5-D8))</f>
        <v>20928329</v>
      </c>
      <c r="E14" s="15">
        <f t="shared" si="1"/>
        <v>44.82</v>
      </c>
      <c r="F14" s="42">
        <f>IF((F5-F8)=0,0,(F5-F8))</f>
        <v>-11729116</v>
      </c>
      <c r="G14" s="43">
        <f t="shared" si="2"/>
        <v>56.04</v>
      </c>
    </row>
    <row r="15" spans="1:7" ht="45" customHeight="1">
      <c r="A15" s="10" t="s">
        <v>60</v>
      </c>
      <c r="B15" s="40">
        <f>IF(SUM(B16:B17)=0,0,SUM(B16:B17))</f>
        <v>24692499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24835961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-143462</v>
      </c>
      <c r="G15" s="43">
        <f t="shared" si="2"/>
        <v>0.58</v>
      </c>
    </row>
    <row r="16" spans="1:7" ht="30" customHeight="1">
      <c r="A16" s="17" t="s">
        <v>61</v>
      </c>
      <c r="B16" s="44">
        <v>1302605</v>
      </c>
      <c r="C16" s="22">
        <f t="shared" si="3"/>
        <v>5.28</v>
      </c>
      <c r="D16" s="45">
        <v>3776751</v>
      </c>
      <c r="E16" s="22">
        <f t="shared" si="4"/>
        <v>15.21</v>
      </c>
      <c r="F16" s="46">
        <f>IF((B16-D16)=0,0,(B16-D16))</f>
        <v>-2474146</v>
      </c>
      <c r="G16" s="47">
        <f t="shared" si="2"/>
        <v>65.51</v>
      </c>
    </row>
    <row r="17" spans="1:7" ht="30" customHeight="1">
      <c r="A17" s="17" t="s">
        <v>62</v>
      </c>
      <c r="B17" s="44">
        <v>23389894</v>
      </c>
      <c r="C17" s="22">
        <f t="shared" si="3"/>
        <v>94.72</v>
      </c>
      <c r="D17" s="45">
        <v>21059210</v>
      </c>
      <c r="E17" s="22">
        <f t="shared" si="4"/>
        <v>84.79</v>
      </c>
      <c r="F17" s="46">
        <f>IF((B17-D17)=0,0,(B17-D17))</f>
        <v>2330684</v>
      </c>
      <c r="G17" s="47">
        <f t="shared" si="2"/>
        <v>11.07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24692499</v>
      </c>
      <c r="C23" s="30">
        <f t="shared" si="3"/>
        <v>100</v>
      </c>
      <c r="D23" s="49">
        <f>IF((D15-D18)=0,0,(D15-D18))</f>
        <v>24835961</v>
      </c>
      <c r="E23" s="30">
        <f t="shared" si="4"/>
        <v>100</v>
      </c>
      <c r="F23" s="50">
        <f>IF((F15-F18)=0,0,(F15-F18))</f>
        <v>-143462</v>
      </c>
      <c r="G23" s="51">
        <f t="shared" si="2"/>
        <v>0.58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19627800</v>
      </c>
      <c r="C6" s="57"/>
    </row>
    <row r="7" spans="1:3" ht="21.75" customHeight="1">
      <c r="A7" s="55" t="s">
        <v>73</v>
      </c>
      <c r="B7" s="56">
        <v>1409380</v>
      </c>
      <c r="C7" s="57"/>
    </row>
    <row r="8" spans="1:3" ht="22.5" customHeight="1">
      <c r="A8" s="58" t="s">
        <v>74</v>
      </c>
      <c r="B8" s="59"/>
      <c r="C8" s="59">
        <f>IF(SUM(B6:B7)=0,0,SUM(B6:B7))</f>
        <v>21037180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40972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-14083051</v>
      </c>
      <c r="C15" s="57"/>
    </row>
    <row r="16" spans="1:3" ht="21" customHeight="1">
      <c r="A16" s="55" t="s">
        <v>82</v>
      </c>
      <c r="B16" s="56">
        <v>-44221979</v>
      </c>
      <c r="C16" s="57"/>
    </row>
    <row r="17" spans="1:3" ht="21" customHeight="1">
      <c r="A17" s="55" t="s">
        <v>83</v>
      </c>
      <c r="B17" s="56">
        <v>-35009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-58299067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1153659</v>
      </c>
      <c r="C20" s="57"/>
    </row>
    <row r="21" spans="1:3" ht="21" customHeight="1">
      <c r="A21" s="55" t="s">
        <v>87</v>
      </c>
      <c r="B21" s="56">
        <v>24234836</v>
      </c>
      <c r="C21" s="57"/>
    </row>
    <row r="22" spans="1:3" ht="21.75" customHeight="1">
      <c r="A22" s="55" t="s">
        <v>88</v>
      </c>
      <c r="B22" s="56">
        <v>6794500</v>
      </c>
      <c r="C22" s="57"/>
    </row>
    <row r="23" spans="1:3" ht="21.75" customHeight="1">
      <c r="A23" s="55" t="s">
        <v>89</v>
      </c>
      <c r="B23" s="56">
        <v>-867403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-1000000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30315592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-6946295</v>
      </c>
    </row>
    <row r="30" spans="1:4" ht="21.75" customHeight="1">
      <c r="A30" s="60" t="s">
        <v>96</v>
      </c>
      <c r="B30" s="59"/>
      <c r="C30" s="61">
        <v>51269370</v>
      </c>
      <c r="D30" s="62"/>
    </row>
    <row r="31" spans="1:3" ht="21.75" customHeight="1">
      <c r="A31" s="60" t="s">
        <v>97</v>
      </c>
      <c r="B31" s="63"/>
      <c r="C31" s="63">
        <f>C30+C29</f>
        <v>44323075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</dc:title>
  <dc:subject>28</dc:subject>
  <dc:creator>行政院主計處</dc:creator>
  <cp:keywords/>
  <dc:description> </dc:description>
  <cp:lastModifiedBy>Administrator</cp:lastModifiedBy>
  <dcterms:created xsi:type="dcterms:W3CDTF">2001-09-04T02:01:35Z</dcterms:created>
  <dcterms:modified xsi:type="dcterms:W3CDTF">2008-11-11T05:36:07Z</dcterms:modified>
  <cp:category>I13</cp:category>
  <cp:version/>
  <cp:contentType/>
  <cp:contentStatus/>
</cp:coreProperties>
</file>