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<sst xmlns="http://schemas.openxmlformats.org/spreadsheetml/2006/main" count="120" uniqueCount="101">
  <si>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榮 民 醫 療 作 業 基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</si>
  <si>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</si>
  <si>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</si>
  <si>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</si>
  <si>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</si>
  <si>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</si>
  <si>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</si>
  <si>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</si>
  <si>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</si>
  <si>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</si>
  <si>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</si>
  <si>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</si>
  <si>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</si>
  <si>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</si>
  <si>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</si>
  <si>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</si>
  <si>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</si>
  <si>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</si>
  <si>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</si>
  <si>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</si>
  <si>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</si>
  <si>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</si>
  <si>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</si>
  <si>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</si>
  <si>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</si>
  <si>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</si>
  <si>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</si>
  <si>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</si>
  <si>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</si>
  <si>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</si>
  <si>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</si>
  <si>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</si>
  <si>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</si>
  <si>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</si>
  <si>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</si>
  <si>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</si>
  <si>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</si>
  <si>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</si>
  <si>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</si>
  <si>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</si>
  <si>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</si>
  <si>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</si>
  <si>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</si>
  <si>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</si>
  <si>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</si>
  <si>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</si>
  <si>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</si>
  <si>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</si>
  <si>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榮 民 醫 療 作 業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</si>
  <si>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</si>
  <si>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</si>
  <si>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</si>
  <si>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</si>
  <si>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</si>
  <si>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</si>
  <si>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</si>
  <si>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</si>
  <si>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</si>
  <si>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</si>
  <si>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</si>
  <si>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</si>
  <si>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</si>
  <si>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</si>
  <si>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</si>
  <si>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</si>
  <si>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</si>
  <si>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</si>
  <si>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</si>
  <si>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</si>
  <si>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</si>
  <si>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榮 民 醫 療 作 業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</si>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</sst>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J40"/>
  <sheetViews>
    <sheetView zoomScale="60" zoomScaleNormal="60" workbookViewId="0" topLeftCell="G33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33007532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31991297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42940977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1016235</v>
      </c>
      <c r="I5" s="15">
        <f aca="true" t="shared" si="4" ref="I5:I39">IF(OR(D5=0,H5=0),0,IF(ROUND((H5/D5*10000),0)=0,0,ABS(ROUND((H5/D5)*100,2))))</f>
        <v>3.18</v>
      </c>
      <c r="J5" s="16"/>
    </row>
    <row r="6" spans="1:10" ht="18.75" customHeight="1">
      <c r="A6" s="17" t="s">
        <v>12</v>
      </c>
      <c r="B6" s="18">
        <v>40563</v>
      </c>
      <c r="C6" s="19">
        <f t="shared" si="0"/>
        <v>0.12</v>
      </c>
      <c r="D6" s="18">
        <v>40563</v>
      </c>
      <c r="E6" s="19">
        <f t="shared" si="1"/>
        <v>0.13</v>
      </c>
      <c r="F6" s="20">
        <v>60843</v>
      </c>
      <c r="G6" s="19">
        <f t="shared" si="2"/>
        <v>0.14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13</v>
      </c>
      <c r="B7" s="18">
        <v>23498</v>
      </c>
      <c r="C7" s="19">
        <f t="shared" si="0"/>
        <v>0.07</v>
      </c>
      <c r="D7" s="18">
        <v>40610</v>
      </c>
      <c r="E7" s="19">
        <f t="shared" si="1"/>
        <v>0.13</v>
      </c>
      <c r="F7" s="20">
        <v>50977</v>
      </c>
      <c r="G7" s="19">
        <f t="shared" si="2"/>
        <v>0.12</v>
      </c>
      <c r="H7" s="21">
        <f t="shared" si="3"/>
        <v>-17112</v>
      </c>
      <c r="I7" s="22">
        <f t="shared" si="4"/>
        <v>42.14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17</v>
      </c>
      <c r="B11" s="18">
        <v>28489266</v>
      </c>
      <c r="C11" s="19">
        <f t="shared" si="0"/>
        <v>86.31</v>
      </c>
      <c r="D11" s="18">
        <v>26961007</v>
      </c>
      <c r="E11" s="19">
        <f t="shared" si="1"/>
        <v>84.28</v>
      </c>
      <c r="F11" s="20">
        <v>40014723</v>
      </c>
      <c r="G11" s="19">
        <f t="shared" si="2"/>
        <v>93.19</v>
      </c>
      <c r="H11" s="21">
        <f t="shared" si="3"/>
        <v>1528259</v>
      </c>
      <c r="I11" s="22">
        <f t="shared" si="4"/>
        <v>5.67</v>
      </c>
      <c r="J11" s="16"/>
    </row>
    <row r="12" spans="1:10" ht="18.75" customHeight="1">
      <c r="A12" s="17" t="s">
        <v>18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4454205</v>
      </c>
      <c r="C15" s="19">
        <f t="shared" si="0"/>
        <v>13.49</v>
      </c>
      <c r="D15" s="18">
        <v>4949117</v>
      </c>
      <c r="E15" s="19">
        <f t="shared" si="1"/>
        <v>15.47</v>
      </c>
      <c r="F15" s="20">
        <v>2814434</v>
      </c>
      <c r="G15" s="19">
        <f t="shared" si="2"/>
        <v>6.55</v>
      </c>
      <c r="H15" s="21">
        <f t="shared" si="3"/>
        <v>-494912</v>
      </c>
      <c r="I15" s="22">
        <f t="shared" si="4"/>
        <v>10</v>
      </c>
      <c r="J15" s="16"/>
    </row>
    <row r="16" spans="1:10" ht="19.5" customHeight="1">
      <c r="A16" s="10" t="s">
        <v>22</v>
      </c>
      <c r="B16" s="11">
        <f>IF(SUM(B17:B29)=0,0,SUM(B17:B29))</f>
        <v>33267313</v>
      </c>
      <c r="C16" s="12">
        <f t="shared" si="0"/>
        <v>100.79</v>
      </c>
      <c r="D16" s="11">
        <f>IF(SUM(D17:D29)=0,0,SUM(D17:D29))</f>
        <v>31837077</v>
      </c>
      <c r="E16" s="12">
        <f t="shared" si="1"/>
        <v>99.52</v>
      </c>
      <c r="F16" s="13">
        <f>IF(SUM(F17:F29)=0,0,SUM(F17:F29))</f>
        <v>43005124</v>
      </c>
      <c r="G16" s="12">
        <f t="shared" si="2"/>
        <v>100.15</v>
      </c>
      <c r="H16" s="14">
        <f t="shared" si="3"/>
        <v>1430236</v>
      </c>
      <c r="I16" s="15">
        <f t="shared" si="4"/>
        <v>4.49</v>
      </c>
      <c r="J16" s="16"/>
    </row>
    <row r="17" spans="1:10" ht="18.75" customHeight="1">
      <c r="A17" s="17" t="s">
        <v>23</v>
      </c>
      <c r="B17" s="18">
        <v>27488</v>
      </c>
      <c r="C17" s="19">
        <f t="shared" si="0"/>
        <v>0.08</v>
      </c>
      <c r="D17" s="18">
        <v>34632</v>
      </c>
      <c r="E17" s="19">
        <f t="shared" si="1"/>
        <v>0.11</v>
      </c>
      <c r="F17" s="20">
        <v>35846</v>
      </c>
      <c r="G17" s="19">
        <f t="shared" si="2"/>
        <v>0.08</v>
      </c>
      <c r="H17" s="21">
        <f t="shared" si="3"/>
        <v>-7144</v>
      </c>
      <c r="I17" s="22">
        <f t="shared" si="4"/>
        <v>20.63</v>
      </c>
      <c r="J17" s="16"/>
    </row>
    <row r="18" spans="1:10" ht="18.75" customHeight="1">
      <c r="A18" s="17" t="s">
        <v>24</v>
      </c>
      <c r="B18" s="18">
        <v>25305</v>
      </c>
      <c r="C18" s="19">
        <f t="shared" si="0"/>
        <v>0.08</v>
      </c>
      <c r="D18" s="18">
        <v>25460</v>
      </c>
      <c r="E18" s="19">
        <f t="shared" si="1"/>
        <v>0.08</v>
      </c>
      <c r="F18" s="20">
        <v>43098</v>
      </c>
      <c r="G18" s="19">
        <f t="shared" si="2"/>
        <v>0.1</v>
      </c>
      <c r="H18" s="21">
        <f t="shared" si="3"/>
        <v>-155</v>
      </c>
      <c r="I18" s="22">
        <f t="shared" si="4"/>
        <v>0.61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27861857</v>
      </c>
      <c r="C22" s="19">
        <f t="shared" si="0"/>
        <v>84.41</v>
      </c>
      <c r="D22" s="18">
        <v>26568437</v>
      </c>
      <c r="E22" s="19">
        <f t="shared" si="1"/>
        <v>83.05</v>
      </c>
      <c r="F22" s="20">
        <v>36253773</v>
      </c>
      <c r="G22" s="19">
        <f t="shared" si="2"/>
        <v>84.43</v>
      </c>
      <c r="H22" s="21">
        <f t="shared" si="3"/>
        <v>1293420</v>
      </c>
      <c r="I22" s="22">
        <f t="shared" si="4"/>
        <v>4.87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v>830</v>
      </c>
      <c r="C25" s="19">
        <f t="shared" si="0"/>
        <v>0</v>
      </c>
      <c r="D25" s="18">
        <v>810</v>
      </c>
      <c r="E25" s="19">
        <f t="shared" si="1"/>
        <v>0</v>
      </c>
      <c r="F25" s="20">
        <v>823</v>
      </c>
      <c r="G25" s="19">
        <f t="shared" si="2"/>
        <v>0</v>
      </c>
      <c r="H25" s="21">
        <f t="shared" si="3"/>
        <v>20</v>
      </c>
      <c r="I25" s="22">
        <f t="shared" si="4"/>
        <v>2.47</v>
      </c>
      <c r="J25" s="16"/>
    </row>
    <row r="26" spans="1:10" ht="18.75" customHeight="1">
      <c r="A26" s="17" t="s">
        <v>32</v>
      </c>
      <c r="B26" s="18">
        <v>2530365</v>
      </c>
      <c r="C26" s="19">
        <f t="shared" si="0"/>
        <v>7.67</v>
      </c>
      <c r="D26" s="18">
        <v>2779779</v>
      </c>
      <c r="E26" s="19">
        <f t="shared" si="1"/>
        <v>8.69</v>
      </c>
      <c r="F26" s="20">
        <v>2829389</v>
      </c>
      <c r="G26" s="19">
        <f t="shared" si="2"/>
        <v>6.59</v>
      </c>
      <c r="H26" s="21">
        <f t="shared" si="3"/>
        <v>-249414</v>
      </c>
      <c r="I26" s="22">
        <f t="shared" si="4"/>
        <v>8.97</v>
      </c>
      <c r="J26" s="16"/>
    </row>
    <row r="27" spans="1:10" ht="18.75" customHeight="1">
      <c r="A27" s="17" t="s">
        <v>33</v>
      </c>
      <c r="B27" s="18">
        <v>2803559</v>
      </c>
      <c r="C27" s="19">
        <f t="shared" si="0"/>
        <v>8.49</v>
      </c>
      <c r="D27" s="18">
        <v>2409569</v>
      </c>
      <c r="E27" s="19">
        <f t="shared" si="1"/>
        <v>7.53</v>
      </c>
      <c r="F27" s="20">
        <v>3836068</v>
      </c>
      <c r="G27" s="19">
        <f t="shared" si="2"/>
        <v>8.93</v>
      </c>
      <c r="H27" s="21">
        <f t="shared" si="3"/>
        <v>393990</v>
      </c>
      <c r="I27" s="22">
        <f t="shared" si="4"/>
        <v>16.35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17909</v>
      </c>
      <c r="C29" s="19">
        <f t="shared" si="0"/>
        <v>0.05</v>
      </c>
      <c r="D29" s="18">
        <v>18390</v>
      </c>
      <c r="E29" s="19">
        <f t="shared" si="1"/>
        <v>0.06</v>
      </c>
      <c r="F29" s="20">
        <v>6127</v>
      </c>
      <c r="G29" s="19">
        <f t="shared" si="2"/>
        <v>0.01</v>
      </c>
      <c r="H29" s="21">
        <f t="shared" si="3"/>
        <v>-481</v>
      </c>
      <c r="I29" s="22">
        <f t="shared" si="4"/>
        <v>2.62</v>
      </c>
      <c r="J29" s="16"/>
    </row>
    <row r="30" spans="1:10" ht="19.5" customHeight="1">
      <c r="A30" s="10" t="s">
        <v>36</v>
      </c>
      <c r="B30" s="11">
        <f>IF((B5-B16)=0,0,B5-B16)</f>
        <v>-259781</v>
      </c>
      <c r="C30" s="12">
        <f t="shared" si="0"/>
        <v>-0.79</v>
      </c>
      <c r="D30" s="11">
        <f>IF((D5-D16)=0,0,D5-D16)</f>
        <v>154220</v>
      </c>
      <c r="E30" s="12">
        <f t="shared" si="1"/>
        <v>0.48</v>
      </c>
      <c r="F30" s="13">
        <f>IF((F5-F16)=0,0,F5-F16)</f>
        <v>-64147</v>
      </c>
      <c r="G30" s="12">
        <f t="shared" si="2"/>
        <v>-0.15</v>
      </c>
      <c r="H30" s="14">
        <f>IF(OR(AND(D30&lt;0,B30&gt;=0),AND(D30&gt;0,B30&lt;=0)),0,B30-D30)</f>
        <v>0</v>
      </c>
      <c r="I30" s="15">
        <f t="shared" si="4"/>
        <v>0</v>
      </c>
      <c r="J30" s="16"/>
    </row>
    <row r="31" spans="1:10" ht="19.5" customHeight="1">
      <c r="A31" s="10" t="s">
        <v>37</v>
      </c>
      <c r="B31" s="11">
        <f>IF(SUM(B32:B33)=0,0,SUM(B32:B33))</f>
        <v>1170699</v>
      </c>
      <c r="C31" s="12">
        <f t="shared" si="0"/>
        <v>3.55</v>
      </c>
      <c r="D31" s="11">
        <f>IF(SUM(D32:D33)=0,0,SUM(D32:D33))</f>
        <v>1170846</v>
      </c>
      <c r="E31" s="12">
        <f t="shared" si="1"/>
        <v>3.66</v>
      </c>
      <c r="F31" s="13">
        <f>IF(SUM(F32:F33)=0,0,SUM(F32:F33))</f>
        <v>1913015</v>
      </c>
      <c r="G31" s="12">
        <f t="shared" si="2"/>
        <v>4.45</v>
      </c>
      <c r="H31" s="14">
        <f aca="true" t="shared" si="5" ref="H31:H36">B31-D31</f>
        <v>-147</v>
      </c>
      <c r="I31" s="15">
        <f t="shared" si="4"/>
        <v>0.01</v>
      </c>
      <c r="J31" s="16"/>
    </row>
    <row r="32" spans="1:10" ht="18.75" customHeight="1">
      <c r="A32" s="17" t="s">
        <v>38</v>
      </c>
      <c r="B32" s="18">
        <v>650349</v>
      </c>
      <c r="C32" s="19">
        <f t="shared" si="0"/>
        <v>1.97</v>
      </c>
      <c r="D32" s="18">
        <v>721390</v>
      </c>
      <c r="E32" s="19">
        <f t="shared" si="1"/>
        <v>2.25</v>
      </c>
      <c r="F32" s="20">
        <v>1037759</v>
      </c>
      <c r="G32" s="19">
        <f t="shared" si="2"/>
        <v>2.42</v>
      </c>
      <c r="H32" s="21">
        <f t="shared" si="5"/>
        <v>-71041</v>
      </c>
      <c r="I32" s="22">
        <f t="shared" si="4"/>
        <v>9.85</v>
      </c>
      <c r="J32" s="16"/>
    </row>
    <row r="33" spans="1:10" ht="18.75" customHeight="1">
      <c r="A33" s="17" t="s">
        <v>39</v>
      </c>
      <c r="B33" s="18">
        <v>520350</v>
      </c>
      <c r="C33" s="19">
        <f t="shared" si="0"/>
        <v>1.58</v>
      </c>
      <c r="D33" s="18">
        <v>449456</v>
      </c>
      <c r="E33" s="19">
        <f t="shared" si="1"/>
        <v>1.4</v>
      </c>
      <c r="F33" s="20">
        <v>875256</v>
      </c>
      <c r="G33" s="19">
        <f t="shared" si="2"/>
        <v>2.04</v>
      </c>
      <c r="H33" s="21">
        <f t="shared" si="5"/>
        <v>70894</v>
      </c>
      <c r="I33" s="22">
        <f t="shared" si="4"/>
        <v>15.77</v>
      </c>
      <c r="J33" s="16"/>
    </row>
    <row r="34" spans="1:10" ht="21.75" customHeight="1">
      <c r="A34" s="10" t="s">
        <v>40</v>
      </c>
      <c r="B34" s="11">
        <f>IF(SUM(B35:B36)=0,0,SUM(B35:B36))</f>
        <v>265249</v>
      </c>
      <c r="C34" s="12">
        <f t="shared" si="0"/>
        <v>0.8</v>
      </c>
      <c r="D34" s="11">
        <f>IF(SUM(D35:D36)=0,0,SUM(D35:D36))</f>
        <v>229865</v>
      </c>
      <c r="E34" s="12">
        <f t="shared" si="1"/>
        <v>0.72</v>
      </c>
      <c r="F34" s="13">
        <f>IF(SUM(F35:F36)=0,0,SUM(F35:F36))</f>
        <v>616030</v>
      </c>
      <c r="G34" s="12">
        <f t="shared" si="2"/>
        <v>1.43</v>
      </c>
      <c r="H34" s="14">
        <f t="shared" si="5"/>
        <v>35384</v>
      </c>
      <c r="I34" s="15">
        <f t="shared" si="4"/>
        <v>15.39</v>
      </c>
      <c r="J34" s="16"/>
    </row>
    <row r="35" spans="1:10" ht="18.75" customHeight="1">
      <c r="A35" s="17" t="s">
        <v>41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42</v>
      </c>
      <c r="B36" s="18">
        <v>265249</v>
      </c>
      <c r="C36" s="19">
        <f t="shared" si="0"/>
        <v>0.8</v>
      </c>
      <c r="D36" s="18">
        <v>229865</v>
      </c>
      <c r="E36" s="19">
        <f t="shared" si="1"/>
        <v>0.72</v>
      </c>
      <c r="F36" s="20">
        <v>616030</v>
      </c>
      <c r="G36" s="19">
        <f t="shared" si="2"/>
        <v>1.43</v>
      </c>
      <c r="H36" s="21">
        <f t="shared" si="5"/>
        <v>35384</v>
      </c>
      <c r="I36" s="22">
        <f t="shared" si="4"/>
        <v>15.39</v>
      </c>
      <c r="J36" s="16"/>
    </row>
    <row r="37" spans="1:10" ht="21.75" customHeight="1">
      <c r="A37" s="10" t="s">
        <v>43</v>
      </c>
      <c r="B37" s="11">
        <f>IF((B31-B34)=0,0,B31-B34)</f>
        <v>905450</v>
      </c>
      <c r="C37" s="12">
        <f t="shared" si="0"/>
        <v>2.74</v>
      </c>
      <c r="D37" s="11">
        <f>IF((D31-D34)=0,0,D31-D34)</f>
        <v>940981</v>
      </c>
      <c r="E37" s="12">
        <f t="shared" si="1"/>
        <v>2.94</v>
      </c>
      <c r="F37" s="13">
        <f>IF((F31-F34)=0,0,F31-F34)</f>
        <v>1296985</v>
      </c>
      <c r="G37" s="12">
        <f t="shared" si="2"/>
        <v>3.02</v>
      </c>
      <c r="H37" s="14">
        <f>IF(OR(AND(D37&lt;0,B37&gt;=0),AND(D37&gt;0,B37&lt;=0)),0,B37-D37)</f>
        <v>-35531</v>
      </c>
      <c r="I37" s="15">
        <f t="shared" si="4"/>
        <v>3.78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645669</v>
      </c>
      <c r="C39" s="27">
        <f t="shared" si="0"/>
        <v>1.96</v>
      </c>
      <c r="D39" s="26">
        <f>IF(D30+D37+D38=0,0,D30+D37+D38)</f>
        <v>1095201</v>
      </c>
      <c r="E39" s="27">
        <f t="shared" si="1"/>
        <v>3.42</v>
      </c>
      <c r="F39" s="28">
        <f>IF(F30+F37+F38=0,0,F30+F37+F38)</f>
        <v>1232838</v>
      </c>
      <c r="G39" s="27">
        <f t="shared" si="2"/>
        <v>2.87</v>
      </c>
      <c r="H39" s="29">
        <f>IF(OR(AND(D39&lt;0,B39&gt;=0),AND(D39&gt;0,B39&lt;=0)),0,B39-D39)</f>
        <v>-449532</v>
      </c>
      <c r="I39" s="30">
        <f t="shared" si="4"/>
        <v>41.05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1"/>
  <dimension ref="A1:H23"/>
  <sheetViews>
    <sheetView zoomScale="75" zoomScaleNormal="75" workbookViewId="0" topLeftCell="A1">
      <pane xSplit="1" ySplit="4" topLeftCell="B2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49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50</v>
      </c>
      <c r="B5" s="40">
        <f>IF(SUM(B6:B7)=0,0,SUM(B6:B7))</f>
        <v>1866799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1662041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204758</v>
      </c>
      <c r="G5" s="43">
        <f aca="true" t="shared" si="2" ref="G5:G23">IF(OR(D5=0,F5=0),0,IF(ROUND(F5/D5*10000,0)=0,0,ABS(ROUND(F5/D5*100,2))))</f>
        <v>12.32</v>
      </c>
    </row>
    <row r="6" spans="1:7" ht="30.75" customHeight="1">
      <c r="A6" s="17" t="s">
        <v>51</v>
      </c>
      <c r="B6" s="44">
        <v>645669</v>
      </c>
      <c r="C6" s="22">
        <f t="shared" si="0"/>
        <v>34.59</v>
      </c>
      <c r="D6" s="45">
        <v>1095201</v>
      </c>
      <c r="E6" s="22">
        <f t="shared" si="1"/>
        <v>65.89</v>
      </c>
      <c r="F6" s="46">
        <f>IF((B6-D6)=0,0,(B6-D6))</f>
        <v>-449532</v>
      </c>
      <c r="G6" s="47">
        <f t="shared" si="2"/>
        <v>41.05</v>
      </c>
    </row>
    <row r="7" spans="1:7" ht="30.75" customHeight="1">
      <c r="A7" s="17" t="s">
        <v>52</v>
      </c>
      <c r="B7" s="44">
        <v>1221130</v>
      </c>
      <c r="C7" s="22">
        <f t="shared" si="0"/>
        <v>65.41</v>
      </c>
      <c r="D7" s="45">
        <v>566840</v>
      </c>
      <c r="E7" s="22">
        <f t="shared" si="1"/>
        <v>34.11</v>
      </c>
      <c r="F7" s="46">
        <f>IF((B7-D7)=0,0,(B7-D7))</f>
        <v>654290</v>
      </c>
      <c r="G7" s="47">
        <f t="shared" si="2"/>
        <v>115.43</v>
      </c>
    </row>
    <row r="8" spans="1:7" ht="45" customHeight="1">
      <c r="A8" s="10" t="s">
        <v>53</v>
      </c>
      <c r="B8" s="40">
        <f>IF(SUM(B9:B13)=0,0,SUM(B9:B13))</f>
        <v>1179445</v>
      </c>
      <c r="C8" s="15">
        <f t="shared" si="0"/>
        <v>63.18</v>
      </c>
      <c r="D8" s="41">
        <f>IF(SUM(D9:D13)=0,0,SUM(D9:D13))</f>
        <v>598011</v>
      </c>
      <c r="E8" s="15">
        <f t="shared" si="1"/>
        <v>35.98</v>
      </c>
      <c r="F8" s="42">
        <f>IF(SUM(F9:F13)=0,0,SUM(F9:F13))</f>
        <v>581434</v>
      </c>
      <c r="G8" s="43">
        <f t="shared" si="2"/>
        <v>97.23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55</v>
      </c>
      <c r="B10" s="44">
        <v>55473</v>
      </c>
      <c r="C10" s="22">
        <f t="shared" si="0"/>
        <v>2.97</v>
      </c>
      <c r="D10" s="45">
        <v>508900</v>
      </c>
      <c r="E10" s="22">
        <f t="shared" si="1"/>
        <v>30.62</v>
      </c>
      <c r="F10" s="46">
        <f>IF((B10-D10)=0,0,(B10-D10))</f>
        <v>-453427</v>
      </c>
      <c r="G10" s="47">
        <f t="shared" si="2"/>
        <v>89.1</v>
      </c>
    </row>
    <row r="11" spans="1:7" ht="30.75" customHeight="1">
      <c r="A11" s="17" t="s">
        <v>56</v>
      </c>
      <c r="B11" s="44">
        <v>523972</v>
      </c>
      <c r="C11" s="22">
        <f t="shared" si="0"/>
        <v>28.07</v>
      </c>
      <c r="D11" s="45">
        <v>0</v>
      </c>
      <c r="E11" s="22">
        <f t="shared" si="1"/>
        <v>0</v>
      </c>
      <c r="F11" s="46">
        <f>IF((B11-D11)=0,0,(B11-D11))</f>
        <v>523972</v>
      </c>
      <c r="G11" s="47">
        <f t="shared" si="2"/>
        <v>0</v>
      </c>
    </row>
    <row r="12" spans="1:7" ht="30.75" customHeight="1">
      <c r="A12" s="17" t="s">
        <v>57</v>
      </c>
      <c r="B12" s="44">
        <v>600000</v>
      </c>
      <c r="C12" s="22">
        <f t="shared" si="0"/>
        <v>32.14</v>
      </c>
      <c r="D12" s="45">
        <v>89111</v>
      </c>
      <c r="E12" s="22">
        <f t="shared" si="1"/>
        <v>5.36</v>
      </c>
      <c r="F12" s="46">
        <f>IF((B12-D12)=0,0,(B12-D12))</f>
        <v>510889</v>
      </c>
      <c r="G12" s="47">
        <f t="shared" si="2"/>
        <v>573.32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687354</v>
      </c>
      <c r="C14" s="15">
        <f t="shared" si="0"/>
        <v>36.82</v>
      </c>
      <c r="D14" s="41">
        <f>IF((D5-D8)=0,0,(D5-D8))</f>
        <v>1064030</v>
      </c>
      <c r="E14" s="15">
        <f t="shared" si="1"/>
        <v>64.02</v>
      </c>
      <c r="F14" s="42">
        <f>IF((F5-F8)=0,0,(F5-F8))</f>
        <v>-376676</v>
      </c>
      <c r="G14" s="43">
        <f t="shared" si="2"/>
        <v>35.4</v>
      </c>
    </row>
    <row r="15" spans="1:7" ht="45" customHeight="1">
      <c r="A15" s="10" t="s">
        <v>60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61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645669</v>
      </c>
      <c r="C6" s="57"/>
    </row>
    <row r="7" spans="1:3" ht="21.75" customHeight="1">
      <c r="A7" s="55" t="s">
        <v>73</v>
      </c>
      <c r="B7" s="56">
        <v>2194952</v>
      </c>
      <c r="C7" s="57"/>
    </row>
    <row r="8" spans="1:3" ht="22.5" customHeight="1">
      <c r="A8" s="58" t="s">
        <v>74</v>
      </c>
      <c r="B8" s="59"/>
      <c r="C8" s="59">
        <f>IF(SUM(B6:B7)=0,0,SUM(B6:B7))</f>
        <v>2840621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66354</v>
      </c>
      <c r="C10" s="57"/>
    </row>
    <row r="11" spans="1:3" ht="21" customHeight="1">
      <c r="A11" s="55" t="s">
        <v>77</v>
      </c>
      <c r="B11" s="56">
        <v>0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19374</v>
      </c>
      <c r="C13" s="57"/>
    </row>
    <row r="14" spans="1:3" ht="21" customHeight="1">
      <c r="A14" s="55" t="s">
        <v>80</v>
      </c>
      <c r="B14" s="56">
        <v>-57138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-3061131</v>
      </c>
      <c r="C16" s="57"/>
    </row>
    <row r="17" spans="1:3" ht="21" customHeight="1">
      <c r="A17" s="55" t="s">
        <v>83</v>
      </c>
      <c r="B17" s="56">
        <v>-109512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-3142053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93445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171625</v>
      </c>
      <c r="C22" s="57"/>
    </row>
    <row r="23" spans="1:3" ht="21.75" customHeight="1">
      <c r="A23" s="55" t="s">
        <v>89</v>
      </c>
      <c r="B23" s="56">
        <v>-102681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-600000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-437611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-739043</v>
      </c>
    </row>
    <row r="30" spans="1:4" ht="21.75" customHeight="1">
      <c r="A30" s="60" t="s">
        <v>96</v>
      </c>
      <c r="B30" s="59"/>
      <c r="C30" s="61">
        <v>12871300</v>
      </c>
      <c r="D30" s="62"/>
    </row>
    <row r="31" spans="1:3" ht="21.75" customHeight="1">
      <c r="A31" s="60" t="s">
        <v>97</v>
      </c>
      <c r="B31" s="63"/>
      <c r="C31" s="63">
        <f>C30+C29</f>
        <v>12132257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</dc:title>
  <dc:subject>30</dc:subject>
  <dc:creator>行政院主計處</dc:creator>
  <cp:keywords/>
  <dc:description> </dc:description>
  <cp:lastModifiedBy>Administrator</cp:lastModifiedBy>
  <dcterms:created xsi:type="dcterms:W3CDTF">2001-09-04T02:01:36Z</dcterms:created>
  <dcterms:modified xsi:type="dcterms:W3CDTF">2008-11-11T05:38:16Z</dcterms:modified>
  <cp:category>I13</cp:category>
  <cp:version/>
  <cp:contentType/>
  <cp:contentStatus/>
</cp:coreProperties>
</file>