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<sst xmlns="http://schemas.openxmlformats.org/spreadsheetml/2006/main" count="120" uniqueCount="101">
  <si>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農 產 品 受 進 口 損 害 救</t>
  </si>
  <si>
    <t>助 基 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</si>
  <si>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</si>
  <si>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</si>
  <si>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</si>
  <si>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</si>
  <si>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</si>
  <si>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</si>
  <si>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</si>
  <si>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</si>
  <si>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</si>
  <si>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</si>
  <si>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</si>
  <si>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</si>
  <si>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</si>
  <si>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</si>
  <si>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</si>
  <si>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</si>
  <si>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</si>
  <si>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</si>
  <si>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</si>
  <si>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</si>
  <si>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</si>
  <si>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</si>
  <si>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</si>
  <si>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</si>
  <si>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</si>
  <si>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</si>
  <si>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</si>
  <si>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</si>
  <si>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</si>
  <si>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</si>
  <si>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</si>
  <si>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</si>
  <si>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</si>
  <si>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</si>
  <si>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</si>
  <si>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</si>
  <si>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</si>
  <si>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</si>
  <si>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</si>
  <si>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</si>
  <si>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</si>
  <si>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</si>
  <si>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</si>
  <si>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</si>
  <si>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</si>
  <si>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</si>
  <si>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</si>
  <si>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</si>
  <si>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</si>
  <si>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</si>
  <si>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</si>
  <si>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</si>
  <si>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</si>
  <si>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</si>
  <si>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</si>
  <si>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</si>
  <si>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</si>
  <si>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</si>
  <si>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</si>
  <si>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</si>
  <si>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</si>
  <si>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</si>
  <si>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</si>
  <si>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</si>
  <si>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</si>
  <si>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</si>
  <si>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農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受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進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害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助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</si>
  <si>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</si>
  <si>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</si>
  <si>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</si>
  <si>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</si>
  <si>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</si>
  <si>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</si>
  <si>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</si>
  <si>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</si>
  <si>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</si>
  <si>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</si>
  <si>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</si>
  <si>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</si>
  <si>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</si>
  <si>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</si>
  <si>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</si>
  <si>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</si>
  <si>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</si>
  <si>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</si>
  <si>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</si>
  <si>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</si>
  <si>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</si>
  <si>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</si>
  <si>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</si>
  <si>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</si>
  <si>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</si>
  <si>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</si>
  <si>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</si>
  <si>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</si>
  <si>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農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受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進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害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助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</si>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</sst>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J40"/>
  <sheetViews>
    <sheetView zoomScale="60" zoomScaleNormal="60" workbookViewId="0" topLeftCell="C38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150000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2561000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3686773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-2411000</v>
      </c>
      <c r="I5" s="15">
        <f aca="true" t="shared" si="4" ref="I5:I39">IF(OR(D5=0,H5=0),0,IF(ROUND((H5/D5*10000),0)=0,0,ABS(ROUND((H5/D5)*100,2))))</f>
        <v>94.14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150000</v>
      </c>
      <c r="C9" s="19">
        <f t="shared" si="0"/>
        <v>100</v>
      </c>
      <c r="D9" s="18">
        <v>200000</v>
      </c>
      <c r="E9" s="19">
        <f t="shared" si="1"/>
        <v>7.81</v>
      </c>
      <c r="F9" s="20">
        <v>167923</v>
      </c>
      <c r="G9" s="19">
        <f t="shared" si="2"/>
        <v>4.55</v>
      </c>
      <c r="H9" s="21">
        <f t="shared" si="3"/>
        <v>-50000</v>
      </c>
      <c r="I9" s="22">
        <f t="shared" si="4"/>
        <v>25</v>
      </c>
      <c r="J9" s="16"/>
    </row>
    <row r="10" spans="1:10" ht="18.75" customHeight="1">
      <c r="A10" s="17" t="s">
        <v>17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0</v>
      </c>
      <c r="C15" s="19">
        <f t="shared" si="0"/>
        <v>0</v>
      </c>
      <c r="D15" s="18">
        <v>2361000</v>
      </c>
      <c r="E15" s="19">
        <f t="shared" si="1"/>
        <v>92.19</v>
      </c>
      <c r="F15" s="20">
        <v>3518850</v>
      </c>
      <c r="G15" s="19">
        <f t="shared" si="2"/>
        <v>95.45</v>
      </c>
      <c r="H15" s="21">
        <f t="shared" si="3"/>
        <v>-2361000</v>
      </c>
      <c r="I15" s="22">
        <f t="shared" si="4"/>
        <v>100</v>
      </c>
      <c r="J15" s="16"/>
    </row>
    <row r="16" spans="1:10" ht="19.5" customHeight="1">
      <c r="A16" s="10" t="s">
        <v>23</v>
      </c>
      <c r="B16" s="11">
        <f>IF(SUM(B17:B29)=0,0,SUM(B17:B29))</f>
        <v>2362930</v>
      </c>
      <c r="C16" s="12">
        <f t="shared" si="0"/>
        <v>1575.29</v>
      </c>
      <c r="D16" s="11">
        <f>IF(SUM(D17:D29)=0,0,SUM(D17:D29))</f>
        <v>2361741</v>
      </c>
      <c r="E16" s="12">
        <f t="shared" si="1"/>
        <v>92.22</v>
      </c>
      <c r="F16" s="13">
        <f>IF(SUM(F17:F29)=0,0,SUM(F17:F29))</f>
        <v>1606450</v>
      </c>
      <c r="G16" s="12">
        <f t="shared" si="2"/>
        <v>43.57</v>
      </c>
      <c r="H16" s="14">
        <f t="shared" si="3"/>
        <v>1189</v>
      </c>
      <c r="I16" s="15">
        <f t="shared" si="4"/>
        <v>0.05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2361000</v>
      </c>
      <c r="C25" s="19">
        <f t="shared" si="0"/>
        <v>1574</v>
      </c>
      <c r="D25" s="18">
        <v>2361000</v>
      </c>
      <c r="E25" s="19">
        <f t="shared" si="1"/>
        <v>92.19</v>
      </c>
      <c r="F25" s="20">
        <v>1606257</v>
      </c>
      <c r="G25" s="19">
        <f t="shared" si="2"/>
        <v>43.57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33</v>
      </c>
      <c r="B26" s="18">
        <v>1930</v>
      </c>
      <c r="C26" s="19">
        <f t="shared" si="0"/>
        <v>1.29</v>
      </c>
      <c r="D26" s="18">
        <v>741</v>
      </c>
      <c r="E26" s="19">
        <f t="shared" si="1"/>
        <v>0.03</v>
      </c>
      <c r="F26" s="20">
        <v>193</v>
      </c>
      <c r="G26" s="19">
        <f t="shared" si="2"/>
        <v>0.01</v>
      </c>
      <c r="H26" s="21">
        <f t="shared" si="3"/>
        <v>1189</v>
      </c>
      <c r="I26" s="22">
        <f t="shared" si="4"/>
        <v>160.46</v>
      </c>
      <c r="J26" s="16"/>
    </row>
    <row r="27" spans="1:10" ht="18.75" customHeight="1">
      <c r="A27" s="17" t="s">
        <v>34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-2212930</v>
      </c>
      <c r="C30" s="12">
        <f t="shared" si="0"/>
        <v>-1475.29</v>
      </c>
      <c r="D30" s="11">
        <f>IF((D5-D16)=0,0,D5-D16)</f>
        <v>199259</v>
      </c>
      <c r="E30" s="12">
        <f t="shared" si="1"/>
        <v>7.78</v>
      </c>
      <c r="F30" s="13">
        <f>IF((F5-F16)=0,0,F5-F16)</f>
        <v>2080323</v>
      </c>
      <c r="G30" s="12">
        <f t="shared" si="2"/>
        <v>56.43</v>
      </c>
      <c r="H30" s="14">
        <f>IF(OR(AND(D30&lt;0,B30&gt;=0),AND(D30&gt;0,B30&lt;=0)),0,B30-D30)</f>
        <v>0</v>
      </c>
      <c r="I30" s="15">
        <f t="shared" si="4"/>
        <v>0</v>
      </c>
      <c r="J30" s="16"/>
    </row>
    <row r="31" spans="1:10" ht="19.5" customHeight="1">
      <c r="A31" s="10" t="s">
        <v>38</v>
      </c>
      <c r="B31" s="11">
        <f>IF(SUM(B32:B33)=0,0,SUM(B32:B33))</f>
        <v>80000</v>
      </c>
      <c r="C31" s="12">
        <f t="shared" si="0"/>
        <v>53.33</v>
      </c>
      <c r="D31" s="11">
        <f>IF(SUM(D32:D33)=0,0,SUM(D32:D33))</f>
        <v>80000</v>
      </c>
      <c r="E31" s="12">
        <f t="shared" si="1"/>
        <v>3.12</v>
      </c>
      <c r="F31" s="13">
        <f>IF(SUM(F32:F33)=0,0,SUM(F32:F33))</f>
        <v>1732446</v>
      </c>
      <c r="G31" s="12">
        <f t="shared" si="2"/>
        <v>46.99</v>
      </c>
      <c r="H31" s="14">
        <f aca="true" t="shared" si="5" ref="H31:H36">B31-D31</f>
        <v>0</v>
      </c>
      <c r="I31" s="15">
        <f t="shared" si="4"/>
        <v>0</v>
      </c>
      <c r="J31" s="16"/>
    </row>
    <row r="32" spans="1:10" ht="18.75" customHeight="1">
      <c r="A32" s="17" t="s">
        <v>39</v>
      </c>
      <c r="B32" s="18">
        <v>80000</v>
      </c>
      <c r="C32" s="19">
        <f t="shared" si="0"/>
        <v>53.33</v>
      </c>
      <c r="D32" s="18">
        <v>80000</v>
      </c>
      <c r="E32" s="19">
        <f t="shared" si="1"/>
        <v>3.12</v>
      </c>
      <c r="F32" s="20">
        <v>205940</v>
      </c>
      <c r="G32" s="19">
        <f t="shared" si="2"/>
        <v>5.59</v>
      </c>
      <c r="H32" s="21">
        <f t="shared" si="5"/>
        <v>0</v>
      </c>
      <c r="I32" s="22">
        <f t="shared" si="4"/>
        <v>0</v>
      </c>
      <c r="J32" s="16"/>
    </row>
    <row r="33" spans="1:10" ht="18.75" customHeight="1">
      <c r="A33" s="17" t="s">
        <v>40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1526506</v>
      </c>
      <c r="G33" s="19">
        <f t="shared" si="2"/>
        <v>41.4</v>
      </c>
      <c r="H33" s="21">
        <f t="shared" si="5"/>
        <v>0</v>
      </c>
      <c r="I33" s="22">
        <f t="shared" si="4"/>
        <v>0</v>
      </c>
      <c r="J33" s="16"/>
    </row>
    <row r="34" spans="1:10" ht="21.75" customHeight="1">
      <c r="A34" s="10" t="s">
        <v>41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21.75" customHeight="1">
      <c r="A37" s="10" t="s">
        <v>44</v>
      </c>
      <c r="B37" s="11">
        <f>IF((B31-B34)=0,0,B31-B34)</f>
        <v>80000</v>
      </c>
      <c r="C37" s="12">
        <f t="shared" si="0"/>
        <v>53.33</v>
      </c>
      <c r="D37" s="11">
        <f>IF((D31-D34)=0,0,D31-D34)</f>
        <v>80000</v>
      </c>
      <c r="E37" s="12">
        <f t="shared" si="1"/>
        <v>3.12</v>
      </c>
      <c r="F37" s="13">
        <f>IF((F31-F34)=0,0,F31-F34)</f>
        <v>1732446</v>
      </c>
      <c r="G37" s="12">
        <f t="shared" si="2"/>
        <v>46.99</v>
      </c>
      <c r="H37" s="14">
        <f>IF(OR(AND(D37&lt;0,B37&gt;=0),AND(D37&gt;0,B37&lt;=0)),0,B37-D37)</f>
        <v>0</v>
      </c>
      <c r="I37" s="15">
        <f t="shared" si="4"/>
        <v>0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-2132930</v>
      </c>
      <c r="C39" s="27">
        <f t="shared" si="0"/>
        <v>-1421.95</v>
      </c>
      <c r="D39" s="26">
        <f>IF(D30+D37+D38=0,0,D30+D37+D38)</f>
        <v>279259</v>
      </c>
      <c r="E39" s="27">
        <f t="shared" si="1"/>
        <v>10.9</v>
      </c>
      <c r="F39" s="28">
        <f>IF(F30+F37+F38=0,0,F30+F37+F38)</f>
        <v>3812769</v>
      </c>
      <c r="G39" s="27">
        <f t="shared" si="2"/>
        <v>103.42</v>
      </c>
      <c r="H39" s="29">
        <f>IF(OR(AND(D39&lt;0,B39&gt;=0),AND(D39&gt;0,B39&lt;=0)),0,B39-D39)</f>
        <v>0</v>
      </c>
      <c r="I39" s="30">
        <f t="shared" si="4"/>
        <v>0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1"/>
  <dimension ref="A1:H23"/>
  <sheetViews>
    <sheetView zoomScale="75" zoomScaleNormal="75" workbookViewId="0" topLeftCell="A1">
      <pane xSplit="1" ySplit="4" topLeftCell="B1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48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49</v>
      </c>
      <c r="B5" s="40">
        <f>IF(SUM(B6:B7)=0,0,SUM(B6:B7))</f>
        <v>14406797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10648328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3758469</v>
      </c>
      <c r="G5" s="43">
        <f aca="true" t="shared" si="2" ref="G5:G23">IF(OR(D5=0,F5=0),0,IF(ROUND(F5/D5*10000,0)=0,0,ABS(ROUND(F5/D5*100,2))))</f>
        <v>35.3</v>
      </c>
    </row>
    <row r="6" spans="1:7" ht="30.75" customHeight="1">
      <c r="A6" s="17" t="s">
        <v>50</v>
      </c>
      <c r="B6" s="44"/>
      <c r="C6" s="22">
        <f t="shared" si="0"/>
        <v>0</v>
      </c>
      <c r="D6" s="45">
        <v>279259</v>
      </c>
      <c r="E6" s="22">
        <f t="shared" si="1"/>
        <v>2.62</v>
      </c>
      <c r="F6" s="46">
        <f>IF((B6-D6)=0,0,(B6-D6))</f>
        <v>-279259</v>
      </c>
      <c r="G6" s="47">
        <f t="shared" si="2"/>
        <v>100</v>
      </c>
    </row>
    <row r="7" spans="1:7" ht="30.75" customHeight="1">
      <c r="A7" s="17" t="s">
        <v>51</v>
      </c>
      <c r="B7" s="44">
        <v>14406797</v>
      </c>
      <c r="C7" s="22">
        <f t="shared" si="0"/>
        <v>100</v>
      </c>
      <c r="D7" s="45">
        <v>10369069</v>
      </c>
      <c r="E7" s="22">
        <f t="shared" si="1"/>
        <v>97.38</v>
      </c>
      <c r="F7" s="46">
        <f>IF((B7-D7)=0,0,(B7-D7))</f>
        <v>4037728</v>
      </c>
      <c r="G7" s="47">
        <f t="shared" si="2"/>
        <v>38.94</v>
      </c>
    </row>
    <row r="8" spans="1:7" ht="45" customHeight="1">
      <c r="A8" s="10" t="s">
        <v>52</v>
      </c>
      <c r="B8" s="40">
        <f>IF(SUM(B9:B13)=0,0,SUM(B9:B13))</f>
        <v>2132930</v>
      </c>
      <c r="C8" s="15">
        <f t="shared" si="0"/>
        <v>14.81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2132930</v>
      </c>
      <c r="G8" s="43">
        <f t="shared" si="2"/>
        <v>0</v>
      </c>
    </row>
    <row r="9" spans="1:7" ht="30.75" customHeight="1">
      <c r="A9" s="17" t="s">
        <v>53</v>
      </c>
      <c r="B9" s="44">
        <v>2132930</v>
      </c>
      <c r="C9" s="22">
        <f t="shared" si="0"/>
        <v>14.81</v>
      </c>
      <c r="D9" s="45">
        <v>0</v>
      </c>
      <c r="E9" s="22">
        <f t="shared" si="1"/>
        <v>0</v>
      </c>
      <c r="F9" s="46">
        <f>IF((B9-D9)=0,0,(B9-D9))</f>
        <v>2132930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12273867</v>
      </c>
      <c r="C14" s="15">
        <f t="shared" si="0"/>
        <v>85.19</v>
      </c>
      <c r="D14" s="41">
        <f>IF((D5-D8)=0,0,(D5-D8))</f>
        <v>10648328</v>
      </c>
      <c r="E14" s="15">
        <f t="shared" si="1"/>
        <v>100</v>
      </c>
      <c r="F14" s="42">
        <f>IF((F5-F8)=0,0,(F5-F8))</f>
        <v>1625539</v>
      </c>
      <c r="G14" s="43">
        <f t="shared" si="2"/>
        <v>15.27</v>
      </c>
    </row>
    <row r="15" spans="1:7" ht="45" customHeight="1">
      <c r="A15" s="10" t="s">
        <v>59</v>
      </c>
      <c r="B15" s="40">
        <f>IF(SUM(B16:B17)=0,0,SUM(B16:B17))</f>
        <v>2132930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2132930</v>
      </c>
      <c r="G15" s="43">
        <f t="shared" si="2"/>
        <v>0</v>
      </c>
    </row>
    <row r="16" spans="1:7" ht="30" customHeight="1">
      <c r="A16" s="17" t="s">
        <v>60</v>
      </c>
      <c r="B16" s="44">
        <v>2132930</v>
      </c>
      <c r="C16" s="22">
        <f t="shared" si="3"/>
        <v>100</v>
      </c>
      <c r="D16" s="45">
        <v>0</v>
      </c>
      <c r="E16" s="22">
        <f t="shared" si="4"/>
        <v>0</v>
      </c>
      <c r="F16" s="46">
        <f>IF((B16-D16)=0,0,(B16-D16))</f>
        <v>2132930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62</v>
      </c>
      <c r="B18" s="40">
        <f>IF(SUM(B19:B22)=0,0,SUM(B19:B22))</f>
        <v>2132930</v>
      </c>
      <c r="C18" s="15">
        <f t="shared" si="3"/>
        <v>100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2132930</v>
      </c>
      <c r="G18" s="43">
        <f t="shared" si="2"/>
        <v>0</v>
      </c>
    </row>
    <row r="19" spans="1:7" ht="30" customHeight="1">
      <c r="A19" s="17" t="s">
        <v>63</v>
      </c>
      <c r="B19" s="44">
        <v>2132930</v>
      </c>
      <c r="C19" s="22">
        <f t="shared" si="3"/>
        <v>100</v>
      </c>
      <c r="D19" s="45">
        <v>0</v>
      </c>
      <c r="E19" s="22">
        <f t="shared" si="4"/>
        <v>0</v>
      </c>
      <c r="F19" s="46">
        <f>IF((B19-D19)=0,0,(B19-D19))</f>
        <v>2132930</v>
      </c>
      <c r="G19" s="47">
        <f t="shared" si="2"/>
        <v>0</v>
      </c>
    </row>
    <row r="20" spans="1:7" ht="30" customHeight="1">
      <c r="A20" s="17" t="s">
        <v>64</v>
      </c>
      <c r="B20" s="44"/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-2132930</v>
      </c>
      <c r="C6" s="57"/>
    </row>
    <row r="7" spans="1:3" ht="21.75" customHeight="1">
      <c r="A7" s="55" t="s">
        <v>72</v>
      </c>
      <c r="B7" s="56">
        <v>5893</v>
      </c>
      <c r="C7" s="57"/>
    </row>
    <row r="8" spans="1:3" ht="22.5" customHeight="1">
      <c r="A8" s="58" t="s">
        <v>73</v>
      </c>
      <c r="B8" s="59"/>
      <c r="C8" s="59">
        <f>IF(SUM(B6:B7)=0,0,SUM(B6:B7))</f>
        <v>-2127037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0</v>
      </c>
      <c r="C15" s="57"/>
    </row>
    <row r="16" spans="1:3" ht="21" customHeight="1">
      <c r="A16" s="55" t="s">
        <v>81</v>
      </c>
      <c r="B16" s="56">
        <v>0</v>
      </c>
      <c r="C16" s="57"/>
    </row>
    <row r="17" spans="1:3" ht="21" customHeight="1">
      <c r="A17" s="55" t="s">
        <v>82</v>
      </c>
      <c r="B17" s="56">
        <v>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0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2361000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2361000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233963</v>
      </c>
    </row>
    <row r="30" spans="1:4" ht="21.75" customHeight="1">
      <c r="A30" s="60" t="s">
        <v>95</v>
      </c>
      <c r="B30" s="59"/>
      <c r="C30" s="61">
        <v>14333904</v>
      </c>
      <c r="D30" s="62"/>
    </row>
    <row r="31" spans="1:3" ht="21.75" customHeight="1">
      <c r="A31" s="60" t="s">
        <v>96</v>
      </c>
      <c r="B31" s="63"/>
      <c r="C31" s="63">
        <f>C30+C29</f>
        <v>14567867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</dc:title>
  <dc:subject>33</dc:subject>
  <dc:creator>行政院主計處</dc:creator>
  <cp:keywords/>
  <dc:description> </dc:description>
  <cp:lastModifiedBy>Administrator</cp:lastModifiedBy>
  <dcterms:created xsi:type="dcterms:W3CDTF">2001-09-04T02:01:39Z</dcterms:created>
  <dcterms:modified xsi:type="dcterms:W3CDTF">2008-11-11T05:39:40Z</dcterms:modified>
  <cp:category>I13</cp:category>
  <cp:version/>
  <cp:contentType/>
  <cp:contentStatus/>
</cp:coreProperties>
</file>