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<sst xmlns="http://schemas.openxmlformats.org/spreadsheetml/2006/main" count="120" uniqueCount="101">
  <si>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</si>
  <si>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</si>
  <si>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</si>
  <si>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</si>
  <si>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</si>
  <si>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</si>
  <si>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</si>
  <si>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</si>
  <si>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</si>
  <si>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</si>
  <si>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</si>
  <si>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</si>
  <si>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</si>
  <si>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</si>
  <si>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</si>
  <si>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</si>
  <si>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</si>
  <si>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</si>
  <si>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</si>
  <si>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</si>
  <si>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</si>
  <si>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</si>
  <si>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</si>
  <si>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</si>
  <si>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</si>
  <si>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</si>
  <si>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</si>
  <si>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</si>
  <si>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</si>
  <si>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</si>
  <si>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</si>
  <si>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</si>
  <si>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</si>
  <si>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</si>
  <si>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</si>
  <si>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</si>
  <si>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</si>
  <si>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</si>
  <si>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</si>
  <si>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</si>
  <si>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</si>
  <si>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</si>
  <si>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</si>
  <si>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</si>
  <si>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</si>
  <si>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</si>
  <si>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 xml:space="preserve">健  康  照  護  基  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</si>
  <si>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</si>
  <si>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健  康  照  護  基  金  餘  絀  撥  補 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</si>
  <si>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</si>
  <si>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</si>
  <si>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</si>
  <si>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</si>
  <si>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</si>
  <si>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</si>
  <si>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</si>
  <si>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</si>
  <si>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</si>
  <si>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</si>
  <si>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</si>
  <si>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</si>
  <si>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</si>
  <si>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</si>
  <si>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</si>
  <si>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</si>
  <si>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</si>
  <si>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</si>
  <si>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</si>
  <si>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</si>
  <si>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</si>
  <si>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健  康  照  護  基  金  現  金  流  量 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</si>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</sst>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J40"/>
  <sheetViews>
    <sheetView zoomScale="60" zoomScaleNormal="60" workbookViewId="0" topLeftCell="G1">
      <selection activeCell="C9" sqref="C9"/>
    </sheetView>
  </sheetViews>
  <sheetFormatPr defaultColWidth="9.00390625" defaultRowHeight="16.5"/>
  <cols>
    <col min="1" max="1" width="31.00390625" style="0" customWidth="1"/>
    <col min="2" max="2" width="17.625" style="0" customWidth="1"/>
    <col min="3" max="3" width="13.625" style="0" customWidth="1"/>
    <col min="4" max="4" width="17.62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46</v>
      </c>
      <c r="F1" s="2" t="s">
        <v>0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71" t="s">
        <v>4</v>
      </c>
      <c r="B3" s="74" t="s">
        <v>5</v>
      </c>
      <c r="C3" s="74"/>
      <c r="D3" s="74" t="s">
        <v>6</v>
      </c>
      <c r="E3" s="74"/>
      <c r="F3" s="75" t="s">
        <v>7</v>
      </c>
      <c r="G3" s="74"/>
      <c r="H3" s="73" t="s">
        <v>47</v>
      </c>
      <c r="I3" s="73"/>
      <c r="J3" s="69" t="s">
        <v>8</v>
      </c>
    </row>
    <row r="4" spans="1:10" ht="19.5" customHeight="1">
      <c r="A4" s="72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70"/>
    </row>
    <row r="5" spans="1:10" ht="19.5" customHeight="1">
      <c r="A5" s="10" t="s">
        <v>11</v>
      </c>
      <c r="B5" s="11">
        <f>IF(SUM(B6:B15)=0,0,SUM(B6:B15))</f>
        <v>2312626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1329583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448531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983043</v>
      </c>
      <c r="I5" s="15">
        <f aca="true" t="shared" si="4" ref="I5:I39">IF(OR(D5=0,H5=0),0,IF(ROUND((H5/D5*10000),0)=0,0,ABS(ROUND((H5/D5)*100,2))))</f>
        <v>73.94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263426</v>
      </c>
      <c r="C10" s="19">
        <f t="shared" si="0"/>
        <v>11.39</v>
      </c>
      <c r="D10" s="18">
        <v>258383</v>
      </c>
      <c r="E10" s="19">
        <f t="shared" si="1"/>
        <v>19.43</v>
      </c>
      <c r="F10" s="20">
        <v>448531</v>
      </c>
      <c r="G10" s="19">
        <f t="shared" si="2"/>
        <v>100</v>
      </c>
      <c r="H10" s="21">
        <f t="shared" si="3"/>
        <v>5043</v>
      </c>
      <c r="I10" s="22">
        <f t="shared" si="4"/>
        <v>1.95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2049200</v>
      </c>
      <c r="C12" s="19">
        <f t="shared" si="0"/>
        <v>88.61</v>
      </c>
      <c r="D12" s="18">
        <v>1049200</v>
      </c>
      <c r="E12" s="19">
        <f t="shared" si="1"/>
        <v>78.91</v>
      </c>
      <c r="F12" s="20">
        <v>0</v>
      </c>
      <c r="G12" s="19">
        <f t="shared" si="2"/>
        <v>0</v>
      </c>
      <c r="H12" s="21">
        <f t="shared" si="3"/>
        <v>1000000</v>
      </c>
      <c r="I12" s="22">
        <f t="shared" si="4"/>
        <v>95.31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22000</v>
      </c>
      <c r="E15" s="19">
        <f t="shared" si="1"/>
        <v>1.65</v>
      </c>
      <c r="F15" s="20">
        <v>0</v>
      </c>
      <c r="G15" s="19">
        <f t="shared" si="2"/>
        <v>0</v>
      </c>
      <c r="H15" s="21">
        <f t="shared" si="3"/>
        <v>-22000</v>
      </c>
      <c r="I15" s="22">
        <f t="shared" si="4"/>
        <v>100</v>
      </c>
      <c r="J15" s="16"/>
    </row>
    <row r="16" spans="1:10" ht="19.5" customHeight="1">
      <c r="A16" s="10" t="s">
        <v>22</v>
      </c>
      <c r="B16" s="11">
        <f>IF(SUM(B17:B29)=0,0,SUM(B17:B29))</f>
        <v>2492622</v>
      </c>
      <c r="C16" s="12">
        <f t="shared" si="0"/>
        <v>107.78</v>
      </c>
      <c r="D16" s="11">
        <f>IF(SUM(D17:D29)=0,0,SUM(D17:D29))</f>
        <v>1429052</v>
      </c>
      <c r="E16" s="12">
        <f t="shared" si="1"/>
        <v>107.48</v>
      </c>
      <c r="F16" s="13">
        <f>IF(SUM(F17:F29)=0,0,SUM(F17:F29))</f>
        <v>573199</v>
      </c>
      <c r="G16" s="12">
        <f t="shared" si="2"/>
        <v>127.79</v>
      </c>
      <c r="H16" s="14">
        <f t="shared" si="3"/>
        <v>1063570</v>
      </c>
      <c r="I16" s="15">
        <f t="shared" si="4"/>
        <v>74.42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2482047</v>
      </c>
      <c r="C25" s="19">
        <f t="shared" si="0"/>
        <v>107.33</v>
      </c>
      <c r="D25" s="18">
        <v>1411763</v>
      </c>
      <c r="E25" s="19">
        <f t="shared" si="1"/>
        <v>106.18</v>
      </c>
      <c r="F25" s="20">
        <v>569515</v>
      </c>
      <c r="G25" s="19">
        <f t="shared" si="2"/>
        <v>126.97</v>
      </c>
      <c r="H25" s="21">
        <f t="shared" si="3"/>
        <v>1070284</v>
      </c>
      <c r="I25" s="22">
        <f t="shared" si="4"/>
        <v>75.81</v>
      </c>
      <c r="J25" s="16"/>
    </row>
    <row r="26" spans="1:10" ht="18.75" customHeight="1">
      <c r="A26" s="17" t="s">
        <v>32</v>
      </c>
      <c r="B26" s="18">
        <v>10575</v>
      </c>
      <c r="C26" s="19">
        <f t="shared" si="0"/>
        <v>0.46</v>
      </c>
      <c r="D26" s="18">
        <v>17289</v>
      </c>
      <c r="E26" s="19">
        <f t="shared" si="1"/>
        <v>1.3</v>
      </c>
      <c r="F26" s="20">
        <v>3684</v>
      </c>
      <c r="G26" s="19">
        <f t="shared" si="2"/>
        <v>0.82</v>
      </c>
      <c r="H26" s="21">
        <f t="shared" si="3"/>
        <v>-6714</v>
      </c>
      <c r="I26" s="22">
        <f t="shared" si="4"/>
        <v>38.83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-179996</v>
      </c>
      <c r="C30" s="12">
        <f t="shared" si="0"/>
        <v>-7.78</v>
      </c>
      <c r="D30" s="11">
        <f>IF((D5-D16)=0,0,D5-D16)</f>
        <v>-99469</v>
      </c>
      <c r="E30" s="12">
        <f t="shared" si="1"/>
        <v>-7.48</v>
      </c>
      <c r="F30" s="13">
        <f>IF((F5-F16)=0,0,F5-F16)</f>
        <v>-124668</v>
      </c>
      <c r="G30" s="12">
        <f t="shared" si="2"/>
        <v>-27.79</v>
      </c>
      <c r="H30" s="14">
        <f>IF(OR(AND(D30&lt;0,B30&gt;=0),AND(D30&gt;0,B30&lt;=0)),0,B30-D30)</f>
        <v>-80527</v>
      </c>
      <c r="I30" s="15">
        <f t="shared" si="4"/>
        <v>80.96</v>
      </c>
      <c r="J30" s="16"/>
    </row>
    <row r="31" spans="1:10" ht="19.5" customHeight="1">
      <c r="A31" s="10" t="s">
        <v>37</v>
      </c>
      <c r="B31" s="11">
        <f>IF(SUM(B32:B33)=0,0,SUM(B32:B33))</f>
        <v>6647</v>
      </c>
      <c r="C31" s="12">
        <f t="shared" si="0"/>
        <v>0.29</v>
      </c>
      <c r="D31" s="11">
        <f>IF(SUM(D32:D33)=0,0,SUM(D32:D33))</f>
        <v>6897</v>
      </c>
      <c r="E31" s="12">
        <f t="shared" si="1"/>
        <v>0.52</v>
      </c>
      <c r="F31" s="13">
        <f>IF(SUM(F32:F33)=0,0,SUM(F32:F33))</f>
        <v>41642</v>
      </c>
      <c r="G31" s="12">
        <f t="shared" si="2"/>
        <v>9.28</v>
      </c>
      <c r="H31" s="14">
        <f aca="true" t="shared" si="5" ref="H31:H36">B31-D31</f>
        <v>-250</v>
      </c>
      <c r="I31" s="15">
        <f t="shared" si="4"/>
        <v>3.62</v>
      </c>
      <c r="J31" s="16"/>
    </row>
    <row r="32" spans="1:10" ht="18.75" customHeight="1">
      <c r="A32" s="17" t="s">
        <v>38</v>
      </c>
      <c r="B32" s="18">
        <v>6647</v>
      </c>
      <c r="C32" s="19">
        <f t="shared" si="0"/>
        <v>0.29</v>
      </c>
      <c r="D32" s="18">
        <v>6897</v>
      </c>
      <c r="E32" s="19">
        <f t="shared" si="1"/>
        <v>0.52</v>
      </c>
      <c r="F32" s="20">
        <v>0</v>
      </c>
      <c r="G32" s="19">
        <f t="shared" si="2"/>
        <v>0</v>
      </c>
      <c r="H32" s="21">
        <f t="shared" si="5"/>
        <v>-250</v>
      </c>
      <c r="I32" s="22">
        <f t="shared" si="4"/>
        <v>3.62</v>
      </c>
      <c r="J32" s="16"/>
    </row>
    <row r="33" spans="1:10" ht="18.75" customHeight="1">
      <c r="A33" s="17" t="s">
        <v>39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41642</v>
      </c>
      <c r="G33" s="19">
        <f t="shared" si="2"/>
        <v>9.28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40</v>
      </c>
      <c r="B34" s="11">
        <f>IF(SUM(B35:B36)=0,0,SUM(B35:B36))</f>
        <v>18400</v>
      </c>
      <c r="C34" s="12">
        <f t="shared" si="0"/>
        <v>0.8</v>
      </c>
      <c r="D34" s="11">
        <f>IF(SUM(D35:D36)=0,0,SUM(D35:D36))</f>
        <v>22000</v>
      </c>
      <c r="E34" s="12">
        <f t="shared" si="1"/>
        <v>1.65</v>
      </c>
      <c r="F34" s="13">
        <f>IF(SUM(F35:F36)=0,0,SUM(F35:F36))</f>
        <v>1196</v>
      </c>
      <c r="G34" s="12">
        <f t="shared" si="2"/>
        <v>0.27</v>
      </c>
      <c r="H34" s="14">
        <f t="shared" si="5"/>
        <v>-3600</v>
      </c>
      <c r="I34" s="15">
        <f t="shared" si="4"/>
        <v>16.36</v>
      </c>
      <c r="J34" s="16"/>
    </row>
    <row r="35" spans="1:10" ht="18.75" customHeight="1">
      <c r="A35" s="17" t="s">
        <v>41</v>
      </c>
      <c r="B35" s="18">
        <v>18400</v>
      </c>
      <c r="C35" s="19">
        <f t="shared" si="0"/>
        <v>0.8</v>
      </c>
      <c r="D35" s="18">
        <v>22000</v>
      </c>
      <c r="E35" s="19">
        <f t="shared" si="1"/>
        <v>1.65</v>
      </c>
      <c r="F35" s="20">
        <v>0</v>
      </c>
      <c r="G35" s="19">
        <f t="shared" si="2"/>
        <v>0</v>
      </c>
      <c r="H35" s="21">
        <f t="shared" si="5"/>
        <v>-3600</v>
      </c>
      <c r="I35" s="22">
        <f t="shared" si="4"/>
        <v>16.36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1196</v>
      </c>
      <c r="G36" s="19">
        <f t="shared" si="2"/>
        <v>0.27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43</v>
      </c>
      <c r="B37" s="11">
        <f>IF((B31-B34)=0,0,B31-B34)</f>
        <v>-11753</v>
      </c>
      <c r="C37" s="12">
        <f t="shared" si="0"/>
        <v>-0.51</v>
      </c>
      <c r="D37" s="11">
        <f>IF((D31-D34)=0,0,D31-D34)</f>
        <v>-15103</v>
      </c>
      <c r="E37" s="12">
        <f t="shared" si="1"/>
        <v>-1.14</v>
      </c>
      <c r="F37" s="13">
        <f>IF((F31-F34)=0,0,F31-F34)</f>
        <v>40446</v>
      </c>
      <c r="G37" s="12">
        <f t="shared" si="2"/>
        <v>9.02</v>
      </c>
      <c r="H37" s="14">
        <f>IF(OR(AND(D37&lt;0,B37&gt;=0),AND(D37&gt;0,B37&lt;=0)),0,B37-D37)</f>
        <v>3350</v>
      </c>
      <c r="I37" s="15">
        <f t="shared" si="4"/>
        <v>22.18</v>
      </c>
      <c r="J37" s="16"/>
    </row>
    <row r="38" spans="1:10" ht="19.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19.5" customHeight="1" thickBot="1">
      <c r="A39" s="25" t="s">
        <v>45</v>
      </c>
      <c r="B39" s="26">
        <f>IF(B30+B37+B38=0,0,B30+B37+B38)</f>
        <v>-191749</v>
      </c>
      <c r="C39" s="27">
        <f t="shared" si="0"/>
        <v>-8.29</v>
      </c>
      <c r="D39" s="26">
        <f>IF(D30+D37+D38=0,0,D30+D37+D38)</f>
        <v>-114572</v>
      </c>
      <c r="E39" s="27">
        <f t="shared" si="1"/>
        <v>-8.62</v>
      </c>
      <c r="F39" s="28">
        <f>IF(F30+F37+F38=0,0,F30+F37+F38)</f>
        <v>-84222</v>
      </c>
      <c r="G39" s="27">
        <f t="shared" si="2"/>
        <v>-18.78</v>
      </c>
      <c r="H39" s="29">
        <f>IF(OR(AND(D39&lt;0,B39&gt;=0),AND(D39&gt;0,B39&lt;=0)),0,B39-D39)</f>
        <v>-77177</v>
      </c>
      <c r="I39" s="30">
        <f t="shared" si="4"/>
        <v>67.36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H24"/>
  <sheetViews>
    <sheetView zoomScale="75" zoomScaleNormal="75" workbookViewId="0" topLeftCell="A1">
      <pane xSplit="1" ySplit="4" topLeftCell="B2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6" t="s">
        <v>48</v>
      </c>
      <c r="B1" s="76"/>
      <c r="C1" s="76"/>
      <c r="D1" s="76"/>
      <c r="E1" s="76"/>
      <c r="F1" s="76"/>
      <c r="G1" s="76"/>
      <c r="H1" s="36"/>
    </row>
    <row r="2" spans="1:7" ht="18" customHeight="1" thickBot="1">
      <c r="A2" s="37"/>
      <c r="B2" s="78" t="s">
        <v>69</v>
      </c>
      <c r="C2" s="78"/>
      <c r="D2" s="78"/>
      <c r="E2" s="78"/>
      <c r="F2" s="39"/>
      <c r="G2" s="5" t="s">
        <v>3</v>
      </c>
    </row>
    <row r="3" spans="1:7" ht="19.5" customHeight="1">
      <c r="A3" s="75" t="s">
        <v>4</v>
      </c>
      <c r="B3" s="74" t="s">
        <v>5</v>
      </c>
      <c r="C3" s="74"/>
      <c r="D3" s="74" t="s">
        <v>6</v>
      </c>
      <c r="E3" s="74"/>
      <c r="F3" s="74" t="s">
        <v>49</v>
      </c>
      <c r="G3" s="69"/>
    </row>
    <row r="4" spans="1:7" ht="19.5" customHeight="1">
      <c r="A4" s="77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535210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242922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292288</v>
      </c>
      <c r="G5" s="43">
        <f aca="true" t="shared" si="2" ref="G5:G23">IF(OR(D5=0,F5=0),0,IF(ROUND(F5/D5*10000,0)=0,0,ABS(ROUND(F5/D5*100,2))))</f>
        <v>120.32</v>
      </c>
    </row>
    <row r="6" spans="1:7" ht="31.5" customHeight="1">
      <c r="A6" s="17" t="s">
        <v>51</v>
      </c>
      <c r="B6" s="44">
        <v>9552</v>
      </c>
      <c r="C6" s="22">
        <f t="shared" si="0"/>
        <v>1.78</v>
      </c>
      <c r="D6" s="45">
        <v>113763</v>
      </c>
      <c r="E6" s="22">
        <f t="shared" si="1"/>
        <v>46.83</v>
      </c>
      <c r="F6" s="46">
        <f>IF((B6-D6)=0,0,(B6-D6))</f>
        <v>-104211</v>
      </c>
      <c r="G6" s="47">
        <f t="shared" si="2"/>
        <v>91.6</v>
      </c>
    </row>
    <row r="7" spans="1:7" ht="31.5" customHeight="1">
      <c r="A7" s="17" t="s">
        <v>52</v>
      </c>
      <c r="B7" s="44">
        <v>525658</v>
      </c>
      <c r="C7" s="22">
        <f t="shared" si="0"/>
        <v>98.22</v>
      </c>
      <c r="D7" s="45">
        <v>129159</v>
      </c>
      <c r="E7" s="22">
        <f t="shared" si="1"/>
        <v>53.17</v>
      </c>
      <c r="F7" s="46">
        <f>IF((B7-D7)=0,0,(B7-D7))</f>
        <v>396499</v>
      </c>
      <c r="G7" s="47">
        <f t="shared" si="2"/>
        <v>306.99</v>
      </c>
    </row>
    <row r="8" spans="1:7" ht="45" customHeight="1">
      <c r="A8" s="10" t="s">
        <v>53</v>
      </c>
      <c r="B8" s="40">
        <f>IF(SUM(B9:B13)=0,0,SUM(B9:B13))</f>
        <v>338502</v>
      </c>
      <c r="C8" s="15">
        <f t="shared" si="0"/>
        <v>63.25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338502</v>
      </c>
      <c r="G8" s="43">
        <f t="shared" si="2"/>
        <v>0</v>
      </c>
    </row>
    <row r="9" spans="1:7" ht="31.5" customHeight="1">
      <c r="A9" s="17" t="s">
        <v>54</v>
      </c>
      <c r="B9" s="44">
        <v>158401</v>
      </c>
      <c r="C9" s="22">
        <f t="shared" si="0"/>
        <v>29.6</v>
      </c>
      <c r="D9" s="45">
        <v>0</v>
      </c>
      <c r="E9" s="22">
        <f t="shared" si="1"/>
        <v>0</v>
      </c>
      <c r="F9" s="46">
        <f>IF((B9-D9)=0,0,(B9-D9))</f>
        <v>158401</v>
      </c>
      <c r="G9" s="47">
        <f t="shared" si="2"/>
        <v>0</v>
      </c>
    </row>
    <row r="10" spans="1:7" ht="31.5" customHeight="1">
      <c r="A10" s="17" t="s">
        <v>55</v>
      </c>
      <c r="B10" s="44">
        <v>100000</v>
      </c>
      <c r="C10" s="22">
        <f t="shared" si="0"/>
        <v>18.68</v>
      </c>
      <c r="D10" s="45">
        <v>0</v>
      </c>
      <c r="E10" s="22">
        <f t="shared" si="1"/>
        <v>0</v>
      </c>
      <c r="F10" s="46">
        <f>IF((B10-D10)=0,0,(B10-D10))</f>
        <v>100000</v>
      </c>
      <c r="G10" s="47">
        <f t="shared" si="2"/>
        <v>0</v>
      </c>
    </row>
    <row r="11" spans="1:7" ht="31.5" customHeight="1">
      <c r="A11" s="17" t="s">
        <v>56</v>
      </c>
      <c r="B11" s="44">
        <v>80101</v>
      </c>
      <c r="C11" s="22">
        <f t="shared" si="0"/>
        <v>14.97</v>
      </c>
      <c r="D11" s="45">
        <v>0</v>
      </c>
      <c r="E11" s="22">
        <f t="shared" si="1"/>
        <v>0</v>
      </c>
      <c r="F11" s="46">
        <f>IF((B11-D11)=0,0,(B11-D11))</f>
        <v>80101</v>
      </c>
      <c r="G11" s="47">
        <f t="shared" si="2"/>
        <v>0</v>
      </c>
    </row>
    <row r="12" spans="1:7" ht="31.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1.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196708</v>
      </c>
      <c r="C14" s="15">
        <f t="shared" si="0"/>
        <v>36.75</v>
      </c>
      <c r="D14" s="41">
        <f>IF((D5-D8)=0,0,(D5-D8))</f>
        <v>242922</v>
      </c>
      <c r="E14" s="15">
        <f t="shared" si="1"/>
        <v>100</v>
      </c>
      <c r="F14" s="42">
        <f>IF((F5-F8)=0,0,(F5-F8))</f>
        <v>-46214</v>
      </c>
      <c r="G14" s="43">
        <f t="shared" si="2"/>
        <v>19.02</v>
      </c>
    </row>
    <row r="15" spans="1:7" ht="45" customHeight="1">
      <c r="A15" s="10" t="s">
        <v>60</v>
      </c>
      <c r="B15" s="40">
        <f>IF(SUM(B16:B17)=0,0,SUM(B16:B17))</f>
        <v>201301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228335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-27034</v>
      </c>
      <c r="G15" s="43">
        <f t="shared" si="2"/>
        <v>11.84</v>
      </c>
    </row>
    <row r="16" spans="1:7" ht="31.5" customHeight="1">
      <c r="A16" s="17" t="s">
        <v>61</v>
      </c>
      <c r="B16" s="44">
        <v>201301</v>
      </c>
      <c r="C16" s="22">
        <f t="shared" si="3"/>
        <v>100</v>
      </c>
      <c r="D16" s="45">
        <v>228335</v>
      </c>
      <c r="E16" s="22">
        <f t="shared" si="4"/>
        <v>100</v>
      </c>
      <c r="F16" s="46">
        <f>IF((B16-D16)=0,0,(B16-D16))</f>
        <v>-27034</v>
      </c>
      <c r="G16" s="47">
        <f t="shared" si="2"/>
        <v>11.84</v>
      </c>
    </row>
    <row r="17" spans="1:7" ht="31.5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2" customHeight="1">
      <c r="A18" s="10" t="s">
        <v>63</v>
      </c>
      <c r="B18" s="40">
        <f>IF(SUM(B19:B22)=0,0,SUM(B19:B22))</f>
        <v>201301</v>
      </c>
      <c r="C18" s="15">
        <f t="shared" si="3"/>
        <v>100</v>
      </c>
      <c r="D18" s="41">
        <f>IF(SUM(D19:D22)=0,0,SUM(D19:D22))</f>
        <v>228335</v>
      </c>
      <c r="E18" s="15">
        <f t="shared" si="4"/>
        <v>100</v>
      </c>
      <c r="F18" s="42">
        <f>IF(SUM(F19:F22)=0,0,SUM(F19:F22))</f>
        <v>-27034</v>
      </c>
      <c r="G18" s="43">
        <f t="shared" si="2"/>
        <v>11.84</v>
      </c>
    </row>
    <row r="19" spans="1:7" ht="31.5" customHeight="1">
      <c r="A19" s="17" t="s">
        <v>64</v>
      </c>
      <c r="B19" s="44">
        <v>158401</v>
      </c>
      <c r="C19" s="22">
        <f t="shared" si="3"/>
        <v>78.69</v>
      </c>
      <c r="D19" s="45">
        <v>0</v>
      </c>
      <c r="E19" s="22">
        <f t="shared" si="4"/>
        <v>0</v>
      </c>
      <c r="F19" s="46">
        <f>IF((B19-D19)=0,0,(B19-D19))</f>
        <v>158401</v>
      </c>
      <c r="G19" s="47">
        <f t="shared" si="2"/>
        <v>0</v>
      </c>
    </row>
    <row r="20" spans="1:7" ht="31.5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1.5" customHeight="1">
      <c r="A21" s="17" t="s">
        <v>66</v>
      </c>
      <c r="B21" s="44">
        <v>42900</v>
      </c>
      <c r="C21" s="22">
        <f t="shared" si="3"/>
        <v>21.31</v>
      </c>
      <c r="D21" s="45">
        <v>0</v>
      </c>
      <c r="E21" s="22">
        <f t="shared" si="4"/>
        <v>0</v>
      </c>
      <c r="F21" s="46">
        <f>IF((B21-D21)=0,0,(B21-D21))</f>
        <v>42900</v>
      </c>
      <c r="G21" s="47">
        <f t="shared" si="2"/>
        <v>0</v>
      </c>
    </row>
    <row r="22" spans="1:7" ht="31.5" customHeight="1">
      <c r="A22" s="17" t="s">
        <v>67</v>
      </c>
      <c r="B22" s="44">
        <v>0</v>
      </c>
      <c r="C22" s="22">
        <f t="shared" si="3"/>
        <v>0</v>
      </c>
      <c r="D22" s="45">
        <v>228335</v>
      </c>
      <c r="E22" s="22">
        <f t="shared" si="4"/>
        <v>100</v>
      </c>
      <c r="F22" s="46">
        <f>IF((B22-D22)=0,0,(B22-D22))</f>
        <v>-228335</v>
      </c>
      <c r="G22" s="47">
        <f t="shared" si="2"/>
        <v>100</v>
      </c>
    </row>
    <row r="23" spans="1:7" ht="42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  <row r="24" ht="16.5">
      <c r="A24" s="52"/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H35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6" t="s">
        <v>70</v>
      </c>
      <c r="B1" s="76"/>
      <c r="C1" s="76"/>
      <c r="D1" s="35"/>
      <c r="E1" s="35"/>
      <c r="F1" s="35"/>
      <c r="G1" s="35"/>
      <c r="H1" s="36"/>
    </row>
    <row r="2" spans="1:6" ht="18" customHeight="1" thickBot="1">
      <c r="A2" s="85" t="s">
        <v>98</v>
      </c>
      <c r="B2" s="85"/>
      <c r="C2" s="53" t="s">
        <v>3</v>
      </c>
      <c r="D2" s="38"/>
      <c r="E2" s="38"/>
      <c r="F2" s="39"/>
    </row>
    <row r="3" spans="1:3" ht="18.75" customHeight="1">
      <c r="A3" s="71" t="s">
        <v>4</v>
      </c>
      <c r="B3" s="81" t="s">
        <v>5</v>
      </c>
      <c r="C3" s="82"/>
    </row>
    <row r="4" spans="1:3" ht="19.5" customHeight="1">
      <c r="A4" s="72"/>
      <c r="B4" s="83"/>
      <c r="C4" s="84"/>
    </row>
    <row r="5" spans="1:3" ht="22.5" customHeight="1">
      <c r="A5" s="54" t="s">
        <v>71</v>
      </c>
      <c r="B5" s="55"/>
      <c r="C5" s="55"/>
    </row>
    <row r="6" spans="1:3" ht="21.75" customHeight="1">
      <c r="A6" s="56" t="s">
        <v>72</v>
      </c>
      <c r="B6" s="57">
        <v>-191749</v>
      </c>
      <c r="C6" s="58"/>
    </row>
    <row r="7" spans="1:3" ht="21.75" customHeight="1">
      <c r="A7" s="56" t="s">
        <v>73</v>
      </c>
      <c r="B7" s="57">
        <v>-95056</v>
      </c>
      <c r="C7" s="58"/>
    </row>
    <row r="8" spans="1:3" ht="22.5" customHeight="1">
      <c r="A8" s="59" t="s">
        <v>74</v>
      </c>
      <c r="B8" s="60"/>
      <c r="C8" s="60">
        <f>IF(SUM(B6:B7)=0,0,SUM(B6:B7))</f>
        <v>-286805</v>
      </c>
    </row>
    <row r="9" spans="1:3" ht="22.5" customHeight="1">
      <c r="A9" s="61" t="s">
        <v>75</v>
      </c>
      <c r="B9" s="58"/>
      <c r="C9" s="58"/>
    </row>
    <row r="10" spans="1:3" ht="21.75" customHeight="1">
      <c r="A10" s="56" t="s">
        <v>76</v>
      </c>
      <c r="B10" s="57">
        <v>0</v>
      </c>
      <c r="C10" s="58"/>
    </row>
    <row r="11" spans="1:3" ht="21.75" customHeight="1">
      <c r="A11" s="56" t="s">
        <v>77</v>
      </c>
      <c r="B11" s="57">
        <v>0</v>
      </c>
      <c r="C11" s="58"/>
    </row>
    <row r="12" spans="1:3" ht="21.75" customHeight="1">
      <c r="A12" s="56" t="s">
        <v>78</v>
      </c>
      <c r="B12" s="57">
        <v>0</v>
      </c>
      <c r="C12" s="58"/>
    </row>
    <row r="13" spans="1:3" ht="21.75" customHeight="1">
      <c r="A13" s="56" t="s">
        <v>79</v>
      </c>
      <c r="B13" s="57">
        <v>0</v>
      </c>
      <c r="C13" s="58"/>
    </row>
    <row r="14" spans="1:3" ht="21.75" customHeight="1">
      <c r="A14" s="56" t="s">
        <v>80</v>
      </c>
      <c r="B14" s="57">
        <v>0</v>
      </c>
      <c r="C14" s="58"/>
    </row>
    <row r="15" spans="1:3" ht="21.75" customHeight="1">
      <c r="A15" s="56" t="s">
        <v>81</v>
      </c>
      <c r="B15" s="57">
        <v>-66000</v>
      </c>
      <c r="C15" s="58"/>
    </row>
    <row r="16" spans="1:3" ht="21.75" customHeight="1">
      <c r="A16" s="56" t="s">
        <v>82</v>
      </c>
      <c r="B16" s="57">
        <v>0</v>
      </c>
      <c r="C16" s="58"/>
    </row>
    <row r="17" spans="1:3" ht="21.75" customHeight="1">
      <c r="A17" s="56" t="s">
        <v>83</v>
      </c>
      <c r="B17" s="57">
        <v>-3860</v>
      </c>
      <c r="C17" s="58"/>
    </row>
    <row r="18" spans="1:3" ht="22.5" customHeight="1">
      <c r="A18" s="59" t="s">
        <v>84</v>
      </c>
      <c r="B18" s="60"/>
      <c r="C18" s="60">
        <f>IF(SUM(B10:B17)=0,0,SUM(B10:B17))</f>
        <v>-69860</v>
      </c>
    </row>
    <row r="19" spans="1:3" ht="22.5" customHeight="1">
      <c r="A19" s="61" t="s">
        <v>85</v>
      </c>
      <c r="B19" s="58"/>
      <c r="C19" s="58"/>
    </row>
    <row r="20" spans="1:3" ht="21.75" customHeight="1">
      <c r="A20" s="56" t="s">
        <v>86</v>
      </c>
      <c r="B20" s="57">
        <v>0</v>
      </c>
      <c r="C20" s="58"/>
    </row>
    <row r="21" spans="1:3" ht="21.75" customHeight="1">
      <c r="A21" s="56" t="s">
        <v>87</v>
      </c>
      <c r="B21" s="57">
        <v>250000</v>
      </c>
      <c r="C21" s="58"/>
    </row>
    <row r="22" spans="1:3" ht="21.75" customHeight="1">
      <c r="A22" s="56" t="s">
        <v>88</v>
      </c>
      <c r="B22" s="57">
        <v>216901</v>
      </c>
      <c r="C22" s="58"/>
    </row>
    <row r="23" spans="1:3" ht="21.75" customHeight="1">
      <c r="A23" s="56" t="s">
        <v>89</v>
      </c>
      <c r="B23" s="57">
        <v>-61277</v>
      </c>
      <c r="C23" s="58"/>
    </row>
    <row r="24" spans="1:3" ht="21.75" customHeight="1">
      <c r="A24" s="56" t="s">
        <v>90</v>
      </c>
      <c r="B24" s="57">
        <v>0</v>
      </c>
      <c r="C24" s="58"/>
    </row>
    <row r="25" spans="1:3" ht="21.75" customHeight="1">
      <c r="A25" s="56" t="s">
        <v>91</v>
      </c>
      <c r="B25" s="57">
        <v>0</v>
      </c>
      <c r="C25" s="58"/>
    </row>
    <row r="26" spans="1:3" ht="21.75" customHeight="1">
      <c r="A26" s="56" t="s">
        <v>92</v>
      </c>
      <c r="B26" s="57">
        <v>0</v>
      </c>
      <c r="C26" s="58"/>
    </row>
    <row r="27" spans="1:3" ht="22.5" customHeight="1">
      <c r="A27" s="59" t="s">
        <v>93</v>
      </c>
      <c r="B27" s="60"/>
      <c r="C27" s="60">
        <f>IF(SUM(B20:B26)=0,0,(SUM(B20:B26)))</f>
        <v>405624</v>
      </c>
    </row>
    <row r="28" spans="1:3" ht="19.5" customHeight="1">
      <c r="A28" s="61" t="s">
        <v>94</v>
      </c>
      <c r="B28" s="60"/>
      <c r="C28" s="62">
        <v>0</v>
      </c>
    </row>
    <row r="29" spans="1:3" ht="19.5" customHeight="1">
      <c r="A29" s="61" t="s">
        <v>95</v>
      </c>
      <c r="B29" s="60"/>
      <c r="C29" s="60">
        <f>IF(SUM(C8,C18,C27,C28)=0,0,SUM(C8,C18,C27,C28))</f>
        <v>48959</v>
      </c>
    </row>
    <row r="30" spans="1:4" ht="19.5" customHeight="1">
      <c r="A30" s="61" t="s">
        <v>96</v>
      </c>
      <c r="B30" s="60"/>
      <c r="C30" s="62">
        <v>5791713</v>
      </c>
      <c r="D30" s="63"/>
    </row>
    <row r="31" spans="1:3" ht="19.5" customHeight="1">
      <c r="A31" s="61" t="s">
        <v>97</v>
      </c>
      <c r="B31" s="64"/>
      <c r="C31" s="64">
        <f>C30+C29</f>
        <v>5840672</v>
      </c>
    </row>
    <row r="32" spans="1:3" ht="12" customHeight="1" thickBot="1">
      <c r="A32" s="65"/>
      <c r="B32" s="66"/>
      <c r="C32" s="66"/>
    </row>
    <row r="33" spans="1:3" ht="16.5" customHeight="1">
      <c r="A33" s="79" t="s">
        <v>99</v>
      </c>
      <c r="B33" s="79"/>
      <c r="C33" s="79"/>
    </row>
    <row r="34" spans="1:3" ht="48" customHeight="1">
      <c r="A34" s="80" t="s">
        <v>100</v>
      </c>
      <c r="B34" s="80"/>
      <c r="C34" s="80"/>
    </row>
    <row r="35" spans="1:3" s="68" customFormat="1" ht="16.5">
      <c r="A35" s="67"/>
      <c r="B35" s="67"/>
      <c r="C35" s="6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35</dc:title>
  <dc:subject>35</dc:subject>
  <dc:creator>行政院主計處</dc:creator>
  <cp:keywords/>
  <dc:description> </dc:description>
  <cp:lastModifiedBy>Administrator</cp:lastModifiedBy>
  <dcterms:created xsi:type="dcterms:W3CDTF">2001-09-04T02:01:41Z</dcterms:created>
  <dcterms:modified xsi:type="dcterms:W3CDTF">2008-11-11T05:40:48Z</dcterms:modified>
  <cp:category>I13</cp:category>
  <cp:version/>
  <cp:contentType/>
  <cp:contentStatus/>
</cp:coreProperties>
</file>