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<sst xmlns="http://schemas.openxmlformats.org/spreadsheetml/2006/main" count="120" uniqueCount="101">
  <si>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</si>
  <si>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</si>
  <si>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</si>
  <si>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</si>
  <si>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</si>
  <si>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</si>
  <si>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</si>
  <si>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</si>
  <si>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</si>
  <si>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</si>
  <si>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</si>
  <si>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</si>
  <si>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</si>
  <si>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</si>
  <si>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</si>
  <si>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</si>
  <si>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</si>
  <si>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</si>
  <si>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</si>
  <si>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</si>
  <si>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</si>
  <si>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</si>
  <si>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</si>
  <si>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</si>
  <si>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</si>
  <si>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</si>
  <si>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</si>
  <si>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</si>
  <si>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</si>
  <si>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</si>
  <si>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</si>
  <si>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</si>
  <si>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</si>
  <si>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</si>
  <si>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</si>
  <si>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</si>
  <si>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</si>
  <si>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</si>
  <si>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</si>
  <si>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</si>
  <si>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</si>
  <si>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</si>
  <si>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</si>
  <si>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</si>
  <si>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</si>
  <si>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中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央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公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人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員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購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置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住</t>
    </r>
  </si>
  <si>
    <r>
      <t>宅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貸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款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餘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絀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</si>
  <si>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</si>
  <si>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</si>
  <si>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</si>
  <si>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</si>
  <si>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</si>
  <si>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</si>
  <si>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</si>
  <si>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</si>
  <si>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</si>
  <si>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</si>
  <si>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</si>
  <si>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</si>
  <si>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</si>
  <si>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</si>
  <si>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</si>
  <si>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</si>
  <si>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</si>
  <si>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</si>
  <si>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</si>
  <si>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</si>
  <si>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</si>
  <si>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公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購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宅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款基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</si>
  <si>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</si>
  <si>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</si>
  <si>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</si>
  <si>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</si>
  <si>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</si>
  <si>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</si>
  <si>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</si>
  <si>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</si>
  <si>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</si>
  <si>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</si>
  <si>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</si>
  <si>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</si>
  <si>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</si>
  <si>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</si>
  <si>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</si>
  <si>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</si>
  <si>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</si>
  <si>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</si>
  <si>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</si>
  <si>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</si>
  <si>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</si>
  <si>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</si>
  <si>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</si>
  <si>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</si>
  <si>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</si>
  <si>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</si>
  <si>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</si>
  <si>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</si>
  <si>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公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購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宅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</si>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</sst>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9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J40"/>
  <sheetViews>
    <sheetView zoomScale="60" zoomScaleNormal="60" workbookViewId="0" topLeftCell="A1">
      <pane xSplit="1" ySplit="3" topLeftCell="F21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9" t="s">
        <v>3</v>
      </c>
      <c r="B3" s="71" t="s">
        <v>4</v>
      </c>
      <c r="C3" s="71"/>
      <c r="D3" s="71" t="s">
        <v>5</v>
      </c>
      <c r="E3" s="71"/>
      <c r="F3" s="72" t="s">
        <v>6</v>
      </c>
      <c r="G3" s="71"/>
      <c r="H3" s="66" t="s">
        <v>47</v>
      </c>
      <c r="I3" s="66"/>
      <c r="J3" s="67" t="s">
        <v>7</v>
      </c>
    </row>
    <row r="4" spans="1:10" ht="19.5" customHeight="1">
      <c r="A4" s="70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8"/>
    </row>
    <row r="5" spans="1:10" ht="19.5" customHeight="1">
      <c r="A5" s="10" t="s">
        <v>10</v>
      </c>
      <c r="B5" s="11">
        <f>IF(SUM(B6:B15)=0,0,SUM(B6:B15))</f>
        <v>1111775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2826740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3026515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-1714965</v>
      </c>
      <c r="I5" s="15">
        <f aca="true" t="shared" si="4" ref="I5:I39">IF(OR(D5=0,H5=0),0,IF(ROUND((H5/D5*10000),0)=0,0,ABS(ROUND((H5/D5)*100,2))))</f>
        <v>60.67</v>
      </c>
      <c r="J5" s="16"/>
    </row>
    <row r="6" spans="1:10" ht="18.75" customHeight="1">
      <c r="A6" s="17" t="s">
        <v>11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12</v>
      </c>
      <c r="B7" s="18">
        <v>508950</v>
      </c>
      <c r="C7" s="19">
        <f t="shared" si="0"/>
        <v>45.78</v>
      </c>
      <c r="D7" s="18">
        <v>678600</v>
      </c>
      <c r="E7" s="19">
        <f t="shared" si="1"/>
        <v>24.01</v>
      </c>
      <c r="F7" s="20">
        <v>635181</v>
      </c>
      <c r="G7" s="19">
        <f t="shared" si="2"/>
        <v>20.99</v>
      </c>
      <c r="H7" s="21">
        <f t="shared" si="3"/>
        <v>-169650</v>
      </c>
      <c r="I7" s="22">
        <f t="shared" si="4"/>
        <v>25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15</v>
      </c>
      <c r="B10" s="18">
        <v>602825</v>
      </c>
      <c r="C10" s="19">
        <f t="shared" si="0"/>
        <v>54.22</v>
      </c>
      <c r="D10" s="18">
        <v>729608</v>
      </c>
      <c r="E10" s="19">
        <f t="shared" si="1"/>
        <v>25.81</v>
      </c>
      <c r="F10" s="20">
        <v>1018538</v>
      </c>
      <c r="G10" s="19">
        <f t="shared" si="2"/>
        <v>33.65</v>
      </c>
      <c r="H10" s="21">
        <f t="shared" si="3"/>
        <v>-126783</v>
      </c>
      <c r="I10" s="22">
        <f t="shared" si="4"/>
        <v>17.38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0</v>
      </c>
      <c r="C15" s="19">
        <f t="shared" si="0"/>
        <v>0</v>
      </c>
      <c r="D15" s="18">
        <v>1418532</v>
      </c>
      <c r="E15" s="19">
        <f t="shared" si="1"/>
        <v>50.18</v>
      </c>
      <c r="F15" s="20">
        <v>1372796</v>
      </c>
      <c r="G15" s="19">
        <f t="shared" si="2"/>
        <v>45.36</v>
      </c>
      <c r="H15" s="21">
        <f t="shared" si="3"/>
        <v>-1418532</v>
      </c>
      <c r="I15" s="22">
        <f t="shared" si="4"/>
        <v>100</v>
      </c>
      <c r="J15" s="16"/>
    </row>
    <row r="16" spans="1:10" ht="19.5" customHeight="1">
      <c r="A16" s="10" t="s">
        <v>21</v>
      </c>
      <c r="B16" s="11">
        <f>IF(SUM(B17:B29)=0,0,SUM(B17:B29))</f>
        <v>3918190</v>
      </c>
      <c r="C16" s="12">
        <f t="shared" si="0"/>
        <v>352.43</v>
      </c>
      <c r="D16" s="11">
        <f>IF(SUM(D17:D29)=0,0,SUM(D17:D29))</f>
        <v>4957069</v>
      </c>
      <c r="E16" s="12">
        <f t="shared" si="1"/>
        <v>175.36</v>
      </c>
      <c r="F16" s="13">
        <f>IF(SUM(F17:F29)=0,0,SUM(F17:F29))</f>
        <v>5092109</v>
      </c>
      <c r="G16" s="12">
        <f t="shared" si="2"/>
        <v>168.25</v>
      </c>
      <c r="H16" s="14">
        <f t="shared" si="3"/>
        <v>-1038879</v>
      </c>
      <c r="I16" s="15">
        <f t="shared" si="4"/>
        <v>20.96</v>
      </c>
      <c r="J16" s="16"/>
    </row>
    <row r="17" spans="1:10" ht="18.75" customHeight="1">
      <c r="A17" s="17" t="s">
        <v>22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473373</v>
      </c>
      <c r="C18" s="19">
        <f t="shared" si="0"/>
        <v>42.58</v>
      </c>
      <c r="D18" s="18">
        <v>631164</v>
      </c>
      <c r="E18" s="19">
        <f t="shared" si="1"/>
        <v>22.33</v>
      </c>
      <c r="F18" s="20">
        <v>480765</v>
      </c>
      <c r="G18" s="19">
        <f t="shared" si="2"/>
        <v>15.89</v>
      </c>
      <c r="H18" s="21">
        <f t="shared" si="3"/>
        <v>-157791</v>
      </c>
      <c r="I18" s="22">
        <f t="shared" si="4"/>
        <v>25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206863</v>
      </c>
      <c r="C21" s="19">
        <f t="shared" si="0"/>
        <v>18.61</v>
      </c>
      <c r="D21" s="18">
        <v>303065</v>
      </c>
      <c r="E21" s="19">
        <f t="shared" si="1"/>
        <v>10.72</v>
      </c>
      <c r="F21" s="20">
        <v>324218</v>
      </c>
      <c r="G21" s="19">
        <f t="shared" si="2"/>
        <v>10.71</v>
      </c>
      <c r="H21" s="21">
        <f t="shared" si="3"/>
        <v>-96202</v>
      </c>
      <c r="I21" s="22">
        <f t="shared" si="4"/>
        <v>31.74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182</v>
      </c>
      <c r="G24" s="19">
        <f t="shared" si="2"/>
        <v>0.01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30</v>
      </c>
      <c r="B25" s="18">
        <v>71994</v>
      </c>
      <c r="C25" s="19">
        <f t="shared" si="0"/>
        <v>6.48</v>
      </c>
      <c r="D25" s="18">
        <v>56783</v>
      </c>
      <c r="E25" s="19">
        <f t="shared" si="1"/>
        <v>2.01</v>
      </c>
      <c r="F25" s="20">
        <v>12856</v>
      </c>
      <c r="G25" s="19">
        <f t="shared" si="2"/>
        <v>0.42</v>
      </c>
      <c r="H25" s="21">
        <f t="shared" si="3"/>
        <v>15211</v>
      </c>
      <c r="I25" s="22">
        <f t="shared" si="4"/>
        <v>26.79</v>
      </c>
      <c r="J25" s="16"/>
    </row>
    <row r="26" spans="1:10" ht="18.75" customHeight="1">
      <c r="A26" s="17" t="s">
        <v>31</v>
      </c>
      <c r="B26" s="18">
        <v>2427</v>
      </c>
      <c r="C26" s="19">
        <f t="shared" si="0"/>
        <v>0.22</v>
      </c>
      <c r="D26" s="18">
        <v>3076</v>
      </c>
      <c r="E26" s="19">
        <f t="shared" si="1"/>
        <v>0.11</v>
      </c>
      <c r="F26" s="20">
        <v>366</v>
      </c>
      <c r="G26" s="19">
        <f t="shared" si="2"/>
        <v>0.01</v>
      </c>
      <c r="H26" s="21">
        <f t="shared" si="3"/>
        <v>-649</v>
      </c>
      <c r="I26" s="22">
        <f t="shared" si="4"/>
        <v>21.1</v>
      </c>
      <c r="J26" s="16"/>
    </row>
    <row r="27" spans="1:10" ht="18.75" customHeight="1">
      <c r="A27" s="17" t="s">
        <v>32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3163533</v>
      </c>
      <c r="C29" s="19">
        <f t="shared" si="0"/>
        <v>284.55</v>
      </c>
      <c r="D29" s="18">
        <v>3962981</v>
      </c>
      <c r="E29" s="19">
        <f t="shared" si="1"/>
        <v>140.2</v>
      </c>
      <c r="F29" s="20">
        <v>4273722</v>
      </c>
      <c r="G29" s="19">
        <f t="shared" si="2"/>
        <v>141.21</v>
      </c>
      <c r="H29" s="21">
        <f t="shared" si="3"/>
        <v>-799448</v>
      </c>
      <c r="I29" s="22">
        <f t="shared" si="4"/>
        <v>20.17</v>
      </c>
      <c r="J29" s="16"/>
    </row>
    <row r="30" spans="1:10" ht="19.5" customHeight="1">
      <c r="A30" s="10" t="s">
        <v>35</v>
      </c>
      <c r="B30" s="11">
        <f>IF((B5-B16)=0,0,B5-B16)</f>
        <v>-2806415</v>
      </c>
      <c r="C30" s="12">
        <f t="shared" si="0"/>
        <v>-252.43</v>
      </c>
      <c r="D30" s="11">
        <f>IF((D5-D16)=0,0,D5-D16)</f>
        <v>-2130329</v>
      </c>
      <c r="E30" s="12">
        <f t="shared" si="1"/>
        <v>-75.36</v>
      </c>
      <c r="F30" s="13">
        <f>IF((F5-F16)=0,0,F5-F16)</f>
        <v>-2065594</v>
      </c>
      <c r="G30" s="12">
        <f t="shared" si="2"/>
        <v>-68.25</v>
      </c>
      <c r="H30" s="14">
        <f>IF(OR(AND(D30&lt;0,B30&gt;=0),AND(D30&gt;0,B30&lt;=0)),0,B30-D30)</f>
        <v>-676086</v>
      </c>
      <c r="I30" s="15">
        <f t="shared" si="4"/>
        <v>31.74</v>
      </c>
      <c r="J30" s="16"/>
    </row>
    <row r="31" spans="1:10" ht="19.5" customHeight="1">
      <c r="A31" s="10" t="s">
        <v>36</v>
      </c>
      <c r="B31" s="11">
        <f>IF(SUM(B32:B33)=0,0,SUM(B32:B33))</f>
        <v>28500</v>
      </c>
      <c r="C31" s="12">
        <f t="shared" si="0"/>
        <v>2.56</v>
      </c>
      <c r="D31" s="11">
        <f>IF(SUM(D32:D33)=0,0,SUM(D32:D33))</f>
        <v>32591</v>
      </c>
      <c r="E31" s="12">
        <f t="shared" si="1"/>
        <v>1.15</v>
      </c>
      <c r="F31" s="13">
        <f>IF(SUM(F32:F33)=0,0,SUM(F32:F33))</f>
        <v>79242</v>
      </c>
      <c r="G31" s="12">
        <f t="shared" si="2"/>
        <v>2.62</v>
      </c>
      <c r="H31" s="14">
        <f aca="true" t="shared" si="5" ref="H31:H36">B31-D31</f>
        <v>-4091</v>
      </c>
      <c r="I31" s="15">
        <f t="shared" si="4"/>
        <v>12.55</v>
      </c>
      <c r="J31" s="16"/>
    </row>
    <row r="32" spans="1:10" ht="18.75" customHeight="1">
      <c r="A32" s="17" t="s">
        <v>37</v>
      </c>
      <c r="B32" s="18">
        <v>27000</v>
      </c>
      <c r="C32" s="19">
        <f t="shared" si="0"/>
        <v>2.43</v>
      </c>
      <c r="D32" s="18">
        <v>32243</v>
      </c>
      <c r="E32" s="19">
        <f t="shared" si="1"/>
        <v>1.14</v>
      </c>
      <c r="F32" s="20">
        <v>63205</v>
      </c>
      <c r="G32" s="19">
        <f t="shared" si="2"/>
        <v>2.09</v>
      </c>
      <c r="H32" s="21">
        <f t="shared" si="5"/>
        <v>-5243</v>
      </c>
      <c r="I32" s="22">
        <f t="shared" si="4"/>
        <v>16.26</v>
      </c>
      <c r="J32" s="16"/>
    </row>
    <row r="33" spans="1:10" ht="18.75" customHeight="1">
      <c r="A33" s="17" t="s">
        <v>38</v>
      </c>
      <c r="B33" s="18">
        <v>1500</v>
      </c>
      <c r="C33" s="19">
        <f t="shared" si="0"/>
        <v>0.13</v>
      </c>
      <c r="D33" s="18">
        <v>348</v>
      </c>
      <c r="E33" s="19">
        <f t="shared" si="1"/>
        <v>0.01</v>
      </c>
      <c r="F33" s="20">
        <v>16037</v>
      </c>
      <c r="G33" s="19">
        <f t="shared" si="2"/>
        <v>0.53</v>
      </c>
      <c r="H33" s="21">
        <f t="shared" si="5"/>
        <v>1152</v>
      </c>
      <c r="I33" s="22">
        <f t="shared" si="4"/>
        <v>331.03</v>
      </c>
      <c r="J33" s="16"/>
    </row>
    <row r="34" spans="1:10" ht="21.75" customHeight="1">
      <c r="A34" s="10" t="s">
        <v>39</v>
      </c>
      <c r="B34" s="11">
        <f>IF(SUM(B35:B36)=0,0,SUM(B35:B36))</f>
        <v>32276</v>
      </c>
      <c r="C34" s="12">
        <f t="shared" si="0"/>
        <v>2.9</v>
      </c>
      <c r="D34" s="11">
        <f>IF(SUM(D35:D36)=0,0,SUM(D35:D36))</f>
        <v>64552</v>
      </c>
      <c r="E34" s="12">
        <f t="shared" si="1"/>
        <v>2.28</v>
      </c>
      <c r="F34" s="13">
        <f>IF(SUM(F35:F36)=0,0,SUM(F35:F36))</f>
        <v>105391</v>
      </c>
      <c r="G34" s="12">
        <f t="shared" si="2"/>
        <v>3.48</v>
      </c>
      <c r="H34" s="14">
        <f t="shared" si="5"/>
        <v>-32276</v>
      </c>
      <c r="I34" s="15">
        <f t="shared" si="4"/>
        <v>50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32276</v>
      </c>
      <c r="C36" s="19">
        <f t="shared" si="0"/>
        <v>2.9</v>
      </c>
      <c r="D36" s="18">
        <v>64552</v>
      </c>
      <c r="E36" s="19">
        <f t="shared" si="1"/>
        <v>2.28</v>
      </c>
      <c r="F36" s="20">
        <v>105391</v>
      </c>
      <c r="G36" s="19">
        <f t="shared" si="2"/>
        <v>3.48</v>
      </c>
      <c r="H36" s="21">
        <f t="shared" si="5"/>
        <v>-32276</v>
      </c>
      <c r="I36" s="22">
        <f t="shared" si="4"/>
        <v>50</v>
      </c>
      <c r="J36" s="16"/>
    </row>
    <row r="37" spans="1:10" ht="21.75" customHeight="1">
      <c r="A37" s="10" t="s">
        <v>42</v>
      </c>
      <c r="B37" s="11">
        <f>IF((B31-B34)=0,0,B31-B34)</f>
        <v>-3776</v>
      </c>
      <c r="C37" s="12">
        <f t="shared" si="0"/>
        <v>-0.34</v>
      </c>
      <c r="D37" s="11">
        <f>IF((D31-D34)=0,0,D31-D34)</f>
        <v>-31961</v>
      </c>
      <c r="E37" s="12">
        <f t="shared" si="1"/>
        <v>-1.13</v>
      </c>
      <c r="F37" s="13">
        <f>IF((F31-F34)=0,0,F31-F34)</f>
        <v>-26149</v>
      </c>
      <c r="G37" s="12">
        <f t="shared" si="2"/>
        <v>-0.86</v>
      </c>
      <c r="H37" s="14">
        <f>IF(OR(AND(D37&lt;0,B37&gt;=0),AND(D37&gt;0,B37&lt;=0)),0,B37-D37)</f>
        <v>28185</v>
      </c>
      <c r="I37" s="15">
        <f t="shared" si="4"/>
        <v>88.19</v>
      </c>
      <c r="J37" s="16"/>
    </row>
    <row r="38" spans="1:10" ht="21.7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-209470</v>
      </c>
      <c r="G38" s="12">
        <f t="shared" si="2"/>
        <v>-6.92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44</v>
      </c>
      <c r="B39" s="26">
        <f>IF(B30+B37+B38=0,0,B30+B37+B38)</f>
        <v>-2810191</v>
      </c>
      <c r="C39" s="27">
        <f t="shared" si="0"/>
        <v>-252.77</v>
      </c>
      <c r="D39" s="26">
        <f>IF(D30+D37+D38=0,0,D30+D37+D38)</f>
        <v>-2162290</v>
      </c>
      <c r="E39" s="27">
        <f t="shared" si="1"/>
        <v>-76.49</v>
      </c>
      <c r="F39" s="28">
        <f>IF(F30+F37+F38=0,0,F30+F37+F38)</f>
        <v>-2301213</v>
      </c>
      <c r="G39" s="27">
        <f t="shared" si="2"/>
        <v>-76.04</v>
      </c>
      <c r="H39" s="29">
        <f>IF(OR(AND(D39&lt;0,B39&gt;=0),AND(D39&gt;0,B39&lt;=0)),0,B39-D39)</f>
        <v>-647901</v>
      </c>
      <c r="I39" s="30">
        <f t="shared" si="4"/>
        <v>29.96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H3:I3"/>
    <mergeCell ref="J3:J4"/>
    <mergeCell ref="A3:A4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B10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4" t="s">
        <v>69</v>
      </c>
      <c r="C2" s="74"/>
      <c r="D2" s="74"/>
      <c r="E2" s="74"/>
      <c r="F2" s="39"/>
      <c r="G2" s="5" t="s">
        <v>2</v>
      </c>
    </row>
    <row r="3" spans="1:7" ht="19.5" customHeight="1">
      <c r="A3" s="72" t="s">
        <v>3</v>
      </c>
      <c r="B3" s="71" t="s">
        <v>4</v>
      </c>
      <c r="C3" s="71"/>
      <c r="D3" s="71" t="s">
        <v>5</v>
      </c>
      <c r="E3" s="71"/>
      <c r="F3" s="71" t="s">
        <v>48</v>
      </c>
      <c r="G3" s="67"/>
    </row>
    <row r="4" spans="1:7" ht="19.5" customHeight="1">
      <c r="A4" s="75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49</v>
      </c>
      <c r="B5" s="40">
        <f>IF(SUM(B6:B7)=0,0,SUM(B6:B7))</f>
        <v>0</v>
      </c>
      <c r="C5" s="15">
        <f aca="true" t="shared" si="0" ref="C5:C14">IF(OR(B5=0,$B$5=0),0,IF(ROUND(B5/$B$5*10000,0)=0,0,ROUND(B5/$B$5*100,2)))</f>
        <v>0</v>
      </c>
      <c r="D5" s="41">
        <f>IF(SUM(D6:D7)=0,0,SUM(D6:D7))</f>
        <v>0</v>
      </c>
      <c r="E5" s="15">
        <f aca="true" t="shared" si="1" ref="E5:E14">IF(OR(D5=0,$D$5=0),0,IF(ROUND(D5/$D$5*10000,0)=0,0,ROUND(D5/$D$5*100,2)))</f>
        <v>0</v>
      </c>
      <c r="F5" s="42">
        <f>IF(SUM(F6:F7)=0,0,SUM(F6:F7))</f>
        <v>0</v>
      </c>
      <c r="G5" s="43">
        <f aca="true" t="shared" si="2" ref="G5:G23">IF(OR(D5=0,F5=0),0,IF(ROUND(F5/D5*10000,0)=0,0,ABS(ROUND(F5/D5*100,2))))</f>
        <v>0</v>
      </c>
    </row>
    <row r="6" spans="1:7" ht="30.75" customHeight="1">
      <c r="A6" s="17" t="s">
        <v>50</v>
      </c>
      <c r="B6" s="44">
        <v>0</v>
      </c>
      <c r="C6" s="22">
        <f t="shared" si="0"/>
        <v>0</v>
      </c>
      <c r="D6" s="45">
        <v>0</v>
      </c>
      <c r="E6" s="22">
        <f t="shared" si="1"/>
        <v>0</v>
      </c>
      <c r="F6" s="46">
        <f>IF((B6-D6)=0,0,(B6-D6))</f>
        <v>0</v>
      </c>
      <c r="G6" s="47">
        <f t="shared" si="2"/>
        <v>0</v>
      </c>
    </row>
    <row r="7" spans="1:7" ht="30.75" customHeight="1">
      <c r="A7" s="17" t="s">
        <v>51</v>
      </c>
      <c r="B7" s="44">
        <v>0</v>
      </c>
      <c r="C7" s="22">
        <f t="shared" si="0"/>
        <v>0</v>
      </c>
      <c r="D7" s="45">
        <v>0</v>
      </c>
      <c r="E7" s="22">
        <f t="shared" si="1"/>
        <v>0</v>
      </c>
      <c r="F7" s="46">
        <f>IF((B7-D7)=0,0,(B7-D7))</f>
        <v>0</v>
      </c>
      <c r="G7" s="47">
        <f t="shared" si="2"/>
        <v>0</v>
      </c>
    </row>
    <row r="8" spans="1:7" ht="45" customHeight="1">
      <c r="A8" s="10" t="s">
        <v>52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0</v>
      </c>
      <c r="G8" s="43">
        <f t="shared" si="2"/>
        <v>0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0</v>
      </c>
      <c r="C14" s="15">
        <f t="shared" si="0"/>
        <v>0</v>
      </c>
      <c r="D14" s="41">
        <f>IF((D5-D8)=0,0,(D5-D8))</f>
        <v>0</v>
      </c>
      <c r="E14" s="15">
        <f t="shared" si="1"/>
        <v>0</v>
      </c>
      <c r="F14" s="42">
        <f>IF((F5-F8)=0,0,(F5-F8))</f>
        <v>0</v>
      </c>
      <c r="G14" s="43">
        <f t="shared" si="2"/>
        <v>0</v>
      </c>
    </row>
    <row r="15" spans="1:7" ht="45" customHeight="1">
      <c r="A15" s="10" t="s">
        <v>59</v>
      </c>
      <c r="B15" s="40">
        <f>IF(SUM(B16:B17)=0,0,SUM(B16:B17))</f>
        <v>6012271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3942917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2069354</v>
      </c>
      <c r="G15" s="43">
        <f t="shared" si="2"/>
        <v>52.48</v>
      </c>
    </row>
    <row r="16" spans="1:7" ht="30" customHeight="1">
      <c r="A16" s="17" t="s">
        <v>60</v>
      </c>
      <c r="B16" s="44">
        <v>2810191</v>
      </c>
      <c r="C16" s="22">
        <f t="shared" si="3"/>
        <v>46.74</v>
      </c>
      <c r="D16" s="45">
        <v>2162290</v>
      </c>
      <c r="E16" s="22">
        <f t="shared" si="4"/>
        <v>54.84</v>
      </c>
      <c r="F16" s="46">
        <f>IF((B16-D16)=0,0,(B16-D16))</f>
        <v>647901</v>
      </c>
      <c r="G16" s="47">
        <f t="shared" si="2"/>
        <v>29.96</v>
      </c>
    </row>
    <row r="17" spans="1:7" ht="30" customHeight="1">
      <c r="A17" s="17" t="s">
        <v>61</v>
      </c>
      <c r="B17" s="44">
        <v>3202080</v>
      </c>
      <c r="C17" s="22">
        <f t="shared" si="3"/>
        <v>53.26</v>
      </c>
      <c r="D17" s="45">
        <v>1780627</v>
      </c>
      <c r="E17" s="22">
        <f t="shared" si="4"/>
        <v>45.16</v>
      </c>
      <c r="F17" s="46">
        <f>IF((B17-D17)=0,0,(B17-D17))</f>
        <v>1421453</v>
      </c>
      <c r="G17" s="47">
        <f t="shared" si="2"/>
        <v>79.83</v>
      </c>
    </row>
    <row r="18" spans="1:7" ht="45" customHeight="1">
      <c r="A18" s="10" t="s">
        <v>62</v>
      </c>
      <c r="B18" s="40">
        <f>IF(SUM(B19:B22)=0,0,SUM(B19:B22))</f>
        <v>1300000</v>
      </c>
      <c r="C18" s="15">
        <f t="shared" si="3"/>
        <v>21.62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1300000</v>
      </c>
      <c r="G18" s="43">
        <f t="shared" si="2"/>
        <v>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1300000</v>
      </c>
      <c r="C21" s="22">
        <f t="shared" si="3"/>
        <v>21.62</v>
      </c>
      <c r="D21" s="45">
        <v>0</v>
      </c>
      <c r="E21" s="22">
        <f t="shared" si="4"/>
        <v>0</v>
      </c>
      <c r="F21" s="46">
        <f>IF((B21-D21)=0,0,(B21-D21))</f>
        <v>1300000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4712271</v>
      </c>
      <c r="C23" s="30">
        <f t="shared" si="3"/>
        <v>78.38</v>
      </c>
      <c r="D23" s="49">
        <f>IF((D15-D18)=0,0,(D15-D18))</f>
        <v>3942917</v>
      </c>
      <c r="E23" s="30">
        <f t="shared" si="4"/>
        <v>100</v>
      </c>
      <c r="F23" s="50">
        <f>IF((F15-F18)=0,0,(F15-F18))</f>
        <v>769354</v>
      </c>
      <c r="G23" s="51">
        <f t="shared" si="2"/>
        <v>19.51</v>
      </c>
    </row>
  </sheetData>
  <mergeCells count="6">
    <mergeCell ref="A1:G1"/>
    <mergeCell ref="B2:E2"/>
    <mergeCell ref="A3:A4"/>
    <mergeCell ref="B3:C3"/>
    <mergeCell ref="D3:E3"/>
    <mergeCell ref="F3:G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2</v>
      </c>
      <c r="D2" s="38"/>
      <c r="E2" s="38"/>
      <c r="F2" s="39"/>
    </row>
    <row r="3" spans="1:3" ht="18.75" customHeight="1">
      <c r="A3" s="69" t="s">
        <v>3</v>
      </c>
      <c r="B3" s="78" t="s">
        <v>4</v>
      </c>
      <c r="C3" s="79"/>
    </row>
    <row r="4" spans="1:3" ht="19.5" customHeight="1">
      <c r="A4" s="70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-2810191</v>
      </c>
      <c r="C6" s="57"/>
    </row>
    <row r="7" spans="1:3" ht="21.75" customHeight="1">
      <c r="A7" s="55" t="s">
        <v>72</v>
      </c>
      <c r="B7" s="56">
        <v>119304</v>
      </c>
      <c r="C7" s="57"/>
    </row>
    <row r="8" spans="1:3" ht="22.5" customHeight="1">
      <c r="A8" s="58" t="s">
        <v>73</v>
      </c>
      <c r="B8" s="59"/>
      <c r="C8" s="59">
        <f>IF(SUM(B6:B7)=0,0,SUM(B6:B7))</f>
        <v>-2690887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1232580</v>
      </c>
      <c r="C10" s="57"/>
    </row>
    <row r="11" spans="1:3" ht="21" customHeight="1">
      <c r="A11" s="55" t="s">
        <v>76</v>
      </c>
      <c r="B11" s="56">
        <v>2268418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-1350000</v>
      </c>
      <c r="C15" s="57"/>
    </row>
    <row r="16" spans="1:3" ht="21" customHeight="1">
      <c r="A16" s="55" t="s">
        <v>81</v>
      </c>
      <c r="B16" s="56">
        <v>0</v>
      </c>
      <c r="C16" s="57"/>
    </row>
    <row r="17" spans="1:3" ht="21" customHeight="1">
      <c r="A17" s="55" t="s">
        <v>82</v>
      </c>
      <c r="B17" s="56">
        <v>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2150998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0</v>
      </c>
      <c r="C20" s="57"/>
    </row>
    <row r="21" spans="1:3" ht="21" customHeight="1">
      <c r="A21" s="55" t="s">
        <v>86</v>
      </c>
      <c r="B21" s="56">
        <v>1064188</v>
      </c>
      <c r="C21" s="57"/>
    </row>
    <row r="22" spans="1:3" ht="21.75" customHeight="1">
      <c r="A22" s="55" t="s">
        <v>87</v>
      </c>
      <c r="B22" s="56">
        <v>1728812</v>
      </c>
      <c r="C22" s="57"/>
    </row>
    <row r="23" spans="1:3" ht="21.75" customHeight="1">
      <c r="A23" s="55" t="s">
        <v>88</v>
      </c>
      <c r="B23" s="56">
        <v>-2</v>
      </c>
      <c r="C23" s="57"/>
    </row>
    <row r="24" spans="1:3" ht="21.75" customHeight="1">
      <c r="A24" s="55" t="s">
        <v>89</v>
      </c>
      <c r="B24" s="56">
        <v>-2250418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542580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2691</v>
      </c>
    </row>
    <row r="30" spans="1:4" ht="21.75" customHeight="1">
      <c r="A30" s="60" t="s">
        <v>95</v>
      </c>
      <c r="B30" s="59"/>
      <c r="C30" s="61">
        <v>897309</v>
      </c>
      <c r="D30" s="62"/>
    </row>
    <row r="31" spans="1:3" ht="21.75" customHeight="1">
      <c r="A31" s="60" t="s">
        <v>96</v>
      </c>
      <c r="B31" s="63"/>
      <c r="C31" s="63">
        <f>C30+C29</f>
        <v>900000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44</dc:title>
  <dc:subject>44</dc:subject>
  <dc:creator>行政院主計處</dc:creator>
  <cp:keywords/>
  <dc:description> </dc:description>
  <cp:lastModifiedBy>Administrator</cp:lastModifiedBy>
  <dcterms:created xsi:type="dcterms:W3CDTF">2001-09-04T02:01:49Z</dcterms:created>
  <dcterms:modified xsi:type="dcterms:W3CDTF">2008-11-11T05:46:09Z</dcterms:modified>
  <cp:category>I13</cp:category>
  <cp:version/>
  <cp:contentType/>
  <cp:contentStatus/>
</cp:coreProperties>
</file>