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<sst xmlns="http://schemas.openxmlformats.org/spreadsheetml/2006/main" count="120" uniqueCount="102">
  <si>
    <t>行  政  院  金  融  重  建</t>
  </si>
  <si>
    <t>基　金  收  支  餘  絀  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</si>
  <si>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</si>
  <si>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</si>
  <si>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</si>
  <si>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</si>
  <si>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</si>
  <si>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</si>
  <si>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</si>
  <si>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</si>
  <si>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</si>
  <si>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</si>
  <si>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</si>
  <si>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</si>
  <si>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</si>
  <si>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</si>
  <si>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</si>
  <si>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</si>
  <si>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</si>
  <si>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</si>
  <si>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</si>
  <si>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</si>
  <si>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</si>
  <si>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</si>
  <si>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</si>
  <si>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</si>
  <si>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</si>
  <si>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</si>
  <si>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</si>
  <si>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</si>
  <si>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</si>
  <si>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</si>
  <si>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</si>
  <si>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</si>
  <si>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</si>
  <si>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</si>
  <si>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</si>
  <si>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</si>
  <si>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</si>
  <si>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</si>
  <si>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</si>
  <si>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</si>
  <si>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</si>
  <si>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</si>
  <si>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</si>
  <si>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</si>
  <si>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</si>
  <si>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</si>
  <si>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</si>
  <si>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</si>
  <si>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</si>
  <si>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</si>
  <si>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</si>
  <si>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</si>
  <si>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</si>
  <si>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</si>
  <si>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</si>
  <si>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</si>
  <si>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</si>
  <si>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</si>
  <si>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</si>
  <si>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</si>
  <si>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</si>
  <si>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</si>
  <si>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</si>
  <si>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</si>
  <si>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</si>
  <si>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</si>
  <si>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行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政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院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融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重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建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預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算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</si>
  <si>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</si>
  <si>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目</t>
    </r>
  </si>
  <si>
    <t>行 政 院 金 融 重 建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</si>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</sst>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12"/>
      <name val="華康中黑體"/>
      <family val="3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left" vertical="center" indent="1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179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"/>
  <dimension ref="A1:J40"/>
  <sheetViews>
    <sheetView zoomScale="60" zoomScaleNormal="60" workbookViewId="0" topLeftCell="A1">
      <pane xSplit="1" ySplit="4" topLeftCell="F2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s="1" customFormat="1" ht="27.75" customHeight="1">
      <c r="E1" s="2" t="s">
        <v>0</v>
      </c>
      <c r="F1" s="3" t="s">
        <v>1</v>
      </c>
    </row>
    <row r="2" spans="5:10" ht="21.75" customHeight="1" thickBot="1">
      <c r="E2" s="4" t="s">
        <v>2</v>
      </c>
      <c r="F2" s="5" t="s">
        <v>3</v>
      </c>
      <c r="J2" s="6" t="s">
        <v>4</v>
      </c>
    </row>
    <row r="3" spans="1:10" ht="19.5" customHeight="1">
      <c r="A3" s="69" t="s">
        <v>5</v>
      </c>
      <c r="B3" s="72" t="s">
        <v>6</v>
      </c>
      <c r="C3" s="72"/>
      <c r="D3" s="72" t="s">
        <v>7</v>
      </c>
      <c r="E3" s="72"/>
      <c r="F3" s="73" t="s">
        <v>8</v>
      </c>
      <c r="G3" s="72"/>
      <c r="H3" s="71" t="s">
        <v>47</v>
      </c>
      <c r="I3" s="71"/>
      <c r="J3" s="67" t="s">
        <v>9</v>
      </c>
    </row>
    <row r="4" spans="1:10" ht="19.5" customHeight="1">
      <c r="A4" s="70"/>
      <c r="B4" s="7" t="s">
        <v>10</v>
      </c>
      <c r="C4" s="8" t="s">
        <v>11</v>
      </c>
      <c r="D4" s="7" t="s">
        <v>10</v>
      </c>
      <c r="E4" s="8" t="s">
        <v>11</v>
      </c>
      <c r="F4" s="9" t="s">
        <v>10</v>
      </c>
      <c r="G4" s="8" t="s">
        <v>11</v>
      </c>
      <c r="H4" s="7" t="s">
        <v>10</v>
      </c>
      <c r="I4" s="8" t="s">
        <v>11</v>
      </c>
      <c r="J4" s="68"/>
    </row>
    <row r="5" spans="1:10" ht="19.5" customHeight="1">
      <c r="A5" s="11" t="s">
        <v>12</v>
      </c>
      <c r="B5" s="12">
        <f>IF(SUM(B6:B15)=0,0,SUM(B6:B15))</f>
        <v>32053024</v>
      </c>
      <c r="C5" s="13">
        <f aca="true" t="shared" si="0" ref="C5:C39">IF(OR($B$5=0,B5=0),0,IF(ROUND((B5/$B$5*10000),0)=0,0,ROUND((B5/$B$5)*100,2)))</f>
        <v>100</v>
      </c>
      <c r="D5" s="12">
        <f>IF(SUM(D6:D15)=0,0,SUM(D6:D15))</f>
        <v>0</v>
      </c>
      <c r="E5" s="13">
        <f aca="true" t="shared" si="1" ref="E5:E39">IF(OR($D$5=0,D5=0),0,IF(ROUND((D5/$D$5*10000),0)=0,0,ROUND((D5/$D$5)*100,2)))</f>
        <v>0</v>
      </c>
      <c r="F5" s="14">
        <f>IF(SUM(F6:F15)=0,0,SUM(F6:F15))</f>
        <v>0</v>
      </c>
      <c r="G5" s="13">
        <f aca="true" t="shared" si="2" ref="G5:G39">IF(OR($F$5=0,F5=0),0,IF(ROUND((F5/$F$5*10000),0)=0,0,ROUND((F5/$F$5)*100,2)))</f>
        <v>0</v>
      </c>
      <c r="H5" s="15">
        <f aca="true" t="shared" si="3" ref="H5:H29">B5-D5</f>
        <v>32053024</v>
      </c>
      <c r="I5" s="16">
        <f aca="true" t="shared" si="4" ref="I5:I39">IF(OR(D5=0,H5=0),0,IF(ROUND((H5/D5*10000),0)=0,0,ABS(ROUND((H5/D5)*100,2))))</f>
        <v>0</v>
      </c>
      <c r="J5" s="17"/>
    </row>
    <row r="6" spans="1:10" ht="18.75" customHeight="1">
      <c r="A6" s="18" t="s">
        <v>13</v>
      </c>
      <c r="B6" s="19">
        <v>0</v>
      </c>
      <c r="C6" s="20">
        <f t="shared" si="0"/>
        <v>0</v>
      </c>
      <c r="D6" s="19">
        <v>0</v>
      </c>
      <c r="E6" s="20">
        <f t="shared" si="1"/>
        <v>0</v>
      </c>
      <c r="F6" s="21">
        <v>0</v>
      </c>
      <c r="G6" s="20">
        <f t="shared" si="2"/>
        <v>0</v>
      </c>
      <c r="H6" s="22">
        <f t="shared" si="3"/>
        <v>0</v>
      </c>
      <c r="I6" s="23">
        <f t="shared" si="4"/>
        <v>0</v>
      </c>
      <c r="J6" s="17"/>
    </row>
    <row r="7" spans="1:10" ht="18.75" customHeight="1">
      <c r="A7" s="18" t="s">
        <v>14</v>
      </c>
      <c r="B7" s="19">
        <v>0</v>
      </c>
      <c r="C7" s="24">
        <f t="shared" si="0"/>
        <v>0</v>
      </c>
      <c r="D7" s="19">
        <v>0</v>
      </c>
      <c r="E7" s="20">
        <f t="shared" si="1"/>
        <v>0</v>
      </c>
      <c r="F7" s="21">
        <v>0</v>
      </c>
      <c r="G7" s="20">
        <f t="shared" si="2"/>
        <v>0</v>
      </c>
      <c r="H7" s="22">
        <f t="shared" si="3"/>
        <v>0</v>
      </c>
      <c r="I7" s="23">
        <f t="shared" si="4"/>
        <v>0</v>
      </c>
      <c r="J7" s="17"/>
    </row>
    <row r="8" spans="1:10" ht="18.75" customHeight="1">
      <c r="A8" s="18" t="s">
        <v>15</v>
      </c>
      <c r="B8" s="19">
        <v>0</v>
      </c>
      <c r="C8" s="20">
        <f t="shared" si="0"/>
        <v>0</v>
      </c>
      <c r="D8" s="19">
        <v>0</v>
      </c>
      <c r="E8" s="20">
        <f t="shared" si="1"/>
        <v>0</v>
      </c>
      <c r="F8" s="21">
        <v>0</v>
      </c>
      <c r="G8" s="20">
        <f t="shared" si="2"/>
        <v>0</v>
      </c>
      <c r="H8" s="22">
        <f t="shared" si="3"/>
        <v>0</v>
      </c>
      <c r="I8" s="23">
        <f t="shared" si="4"/>
        <v>0</v>
      </c>
      <c r="J8" s="17"/>
    </row>
    <row r="9" spans="1:10" ht="18.75" customHeight="1">
      <c r="A9" s="18" t="s">
        <v>16</v>
      </c>
      <c r="B9" s="19">
        <v>0</v>
      </c>
      <c r="C9" s="20">
        <f t="shared" si="0"/>
        <v>0</v>
      </c>
      <c r="D9" s="19">
        <v>0</v>
      </c>
      <c r="E9" s="20">
        <f t="shared" si="1"/>
        <v>0</v>
      </c>
      <c r="F9" s="21">
        <v>0</v>
      </c>
      <c r="G9" s="20">
        <f t="shared" si="2"/>
        <v>0</v>
      </c>
      <c r="H9" s="22">
        <f t="shared" si="3"/>
        <v>0</v>
      </c>
      <c r="I9" s="23">
        <f t="shared" si="4"/>
        <v>0</v>
      </c>
      <c r="J9" s="17"/>
    </row>
    <row r="10" spans="1:10" ht="18.75" customHeight="1">
      <c r="A10" s="18" t="s">
        <v>17</v>
      </c>
      <c r="B10" s="19">
        <v>0</v>
      </c>
      <c r="C10" s="20">
        <f t="shared" si="0"/>
        <v>0</v>
      </c>
      <c r="D10" s="19">
        <v>0</v>
      </c>
      <c r="E10" s="20">
        <f t="shared" si="1"/>
        <v>0</v>
      </c>
      <c r="F10" s="21">
        <v>0</v>
      </c>
      <c r="G10" s="20">
        <f t="shared" si="2"/>
        <v>0</v>
      </c>
      <c r="H10" s="22">
        <f t="shared" si="3"/>
        <v>0</v>
      </c>
      <c r="I10" s="23">
        <f t="shared" si="4"/>
        <v>0</v>
      </c>
      <c r="J10" s="17"/>
    </row>
    <row r="11" spans="1:10" ht="18.75" customHeight="1">
      <c r="A11" s="18" t="s">
        <v>18</v>
      </c>
      <c r="B11" s="19">
        <v>0</v>
      </c>
      <c r="C11" s="20">
        <f t="shared" si="0"/>
        <v>0</v>
      </c>
      <c r="D11" s="19">
        <v>0</v>
      </c>
      <c r="E11" s="20">
        <f t="shared" si="1"/>
        <v>0</v>
      </c>
      <c r="F11" s="21">
        <v>0</v>
      </c>
      <c r="G11" s="20">
        <f t="shared" si="2"/>
        <v>0</v>
      </c>
      <c r="H11" s="22">
        <f t="shared" si="3"/>
        <v>0</v>
      </c>
      <c r="I11" s="23">
        <f t="shared" si="4"/>
        <v>0</v>
      </c>
      <c r="J11" s="17"/>
    </row>
    <row r="12" spans="1:10" ht="18.75" customHeight="1">
      <c r="A12" s="18" t="s">
        <v>19</v>
      </c>
      <c r="B12" s="19">
        <v>32053024</v>
      </c>
      <c r="C12" s="20">
        <f t="shared" si="0"/>
        <v>100</v>
      </c>
      <c r="D12" s="19">
        <v>0</v>
      </c>
      <c r="E12" s="20">
        <f t="shared" si="1"/>
        <v>0</v>
      </c>
      <c r="F12" s="21">
        <v>0</v>
      </c>
      <c r="G12" s="20">
        <f t="shared" si="2"/>
        <v>0</v>
      </c>
      <c r="H12" s="22">
        <f t="shared" si="3"/>
        <v>32053024</v>
      </c>
      <c r="I12" s="23">
        <f t="shared" si="4"/>
        <v>0</v>
      </c>
      <c r="J12" s="17"/>
    </row>
    <row r="13" spans="1:10" ht="18.75" customHeight="1">
      <c r="A13" s="18" t="s">
        <v>20</v>
      </c>
      <c r="B13" s="19">
        <v>0</v>
      </c>
      <c r="C13" s="20">
        <f t="shared" si="0"/>
        <v>0</v>
      </c>
      <c r="D13" s="19">
        <v>0</v>
      </c>
      <c r="E13" s="20">
        <f t="shared" si="1"/>
        <v>0</v>
      </c>
      <c r="F13" s="21">
        <v>0</v>
      </c>
      <c r="G13" s="20">
        <f t="shared" si="2"/>
        <v>0</v>
      </c>
      <c r="H13" s="22">
        <f t="shared" si="3"/>
        <v>0</v>
      </c>
      <c r="I13" s="23">
        <f t="shared" si="4"/>
        <v>0</v>
      </c>
      <c r="J13" s="17"/>
    </row>
    <row r="14" spans="1:10" ht="18.75" customHeight="1">
      <c r="A14" s="18" t="s">
        <v>21</v>
      </c>
      <c r="B14" s="19">
        <v>0</v>
      </c>
      <c r="C14" s="20">
        <f t="shared" si="0"/>
        <v>0</v>
      </c>
      <c r="D14" s="19">
        <v>0</v>
      </c>
      <c r="E14" s="20">
        <f t="shared" si="1"/>
        <v>0</v>
      </c>
      <c r="F14" s="21"/>
      <c r="G14" s="20">
        <f t="shared" si="2"/>
        <v>0</v>
      </c>
      <c r="H14" s="22">
        <f t="shared" si="3"/>
        <v>0</v>
      </c>
      <c r="I14" s="23">
        <f t="shared" si="4"/>
        <v>0</v>
      </c>
      <c r="J14" s="17"/>
    </row>
    <row r="15" spans="1:10" ht="18.75" customHeight="1">
      <c r="A15" s="18" t="s">
        <v>22</v>
      </c>
      <c r="B15" s="19">
        <v>0</v>
      </c>
      <c r="C15" s="20">
        <f t="shared" si="0"/>
        <v>0</v>
      </c>
      <c r="D15" s="19">
        <v>0</v>
      </c>
      <c r="E15" s="20">
        <f t="shared" si="1"/>
        <v>0</v>
      </c>
      <c r="F15" s="21">
        <v>0</v>
      </c>
      <c r="G15" s="20">
        <f t="shared" si="2"/>
        <v>0</v>
      </c>
      <c r="H15" s="22">
        <f t="shared" si="3"/>
        <v>0</v>
      </c>
      <c r="I15" s="23">
        <f t="shared" si="4"/>
        <v>0</v>
      </c>
      <c r="J15" s="17"/>
    </row>
    <row r="16" spans="1:10" ht="19.5" customHeight="1">
      <c r="A16" s="11" t="s">
        <v>23</v>
      </c>
      <c r="B16" s="12">
        <f>IF(SUM(B17:B29)=0,0,SUM(B17:B29))</f>
        <v>25064575</v>
      </c>
      <c r="C16" s="13">
        <f t="shared" si="0"/>
        <v>78.2</v>
      </c>
      <c r="D16" s="12">
        <f>IF(SUM(D17:D29)=0,0,SUM(D17:D29))</f>
        <v>51774939</v>
      </c>
      <c r="E16" s="13">
        <f t="shared" si="1"/>
        <v>0</v>
      </c>
      <c r="F16" s="14">
        <f>IF(SUM(F17:F29)=0,0,SUM(F17:F29))</f>
        <v>0</v>
      </c>
      <c r="G16" s="13">
        <f t="shared" si="2"/>
        <v>0</v>
      </c>
      <c r="H16" s="15">
        <f t="shared" si="3"/>
        <v>-26710364</v>
      </c>
      <c r="I16" s="16">
        <f t="shared" si="4"/>
        <v>51.59</v>
      </c>
      <c r="J16" s="17"/>
    </row>
    <row r="17" spans="1:10" ht="18.75" customHeight="1">
      <c r="A17" s="18" t="s">
        <v>24</v>
      </c>
      <c r="B17" s="19">
        <v>0</v>
      </c>
      <c r="C17" s="20">
        <f t="shared" si="0"/>
        <v>0</v>
      </c>
      <c r="D17" s="19">
        <v>0</v>
      </c>
      <c r="E17" s="20">
        <f t="shared" si="1"/>
        <v>0</v>
      </c>
      <c r="F17" s="21">
        <v>0</v>
      </c>
      <c r="G17" s="20">
        <f t="shared" si="2"/>
        <v>0</v>
      </c>
      <c r="H17" s="22">
        <f t="shared" si="3"/>
        <v>0</v>
      </c>
      <c r="I17" s="23">
        <f t="shared" si="4"/>
        <v>0</v>
      </c>
      <c r="J17" s="17"/>
    </row>
    <row r="18" spans="1:10" ht="18.75" customHeight="1">
      <c r="A18" s="18" t="s">
        <v>25</v>
      </c>
      <c r="B18" s="19">
        <v>0</v>
      </c>
      <c r="C18" s="20">
        <f t="shared" si="0"/>
        <v>0</v>
      </c>
      <c r="D18" s="19">
        <v>0</v>
      </c>
      <c r="E18" s="20">
        <f t="shared" si="1"/>
        <v>0</v>
      </c>
      <c r="F18" s="21">
        <v>0</v>
      </c>
      <c r="G18" s="20">
        <f t="shared" si="2"/>
        <v>0</v>
      </c>
      <c r="H18" s="22">
        <f t="shared" si="3"/>
        <v>0</v>
      </c>
      <c r="I18" s="23">
        <f t="shared" si="4"/>
        <v>0</v>
      </c>
      <c r="J18" s="17"/>
    </row>
    <row r="19" spans="1:10" ht="18.75" customHeight="1">
      <c r="A19" s="18" t="s">
        <v>26</v>
      </c>
      <c r="B19" s="19">
        <v>0</v>
      </c>
      <c r="C19" s="20">
        <f t="shared" si="0"/>
        <v>0</v>
      </c>
      <c r="D19" s="19">
        <v>0</v>
      </c>
      <c r="E19" s="20">
        <f t="shared" si="1"/>
        <v>0</v>
      </c>
      <c r="F19" s="21">
        <v>0</v>
      </c>
      <c r="G19" s="20">
        <f t="shared" si="2"/>
        <v>0</v>
      </c>
      <c r="H19" s="22">
        <f t="shared" si="3"/>
        <v>0</v>
      </c>
      <c r="I19" s="23">
        <f t="shared" si="4"/>
        <v>0</v>
      </c>
      <c r="J19" s="17"/>
    </row>
    <row r="20" spans="1:10" ht="18.75" customHeight="1">
      <c r="A20" s="18" t="s">
        <v>27</v>
      </c>
      <c r="B20" s="19">
        <v>0</v>
      </c>
      <c r="C20" s="20">
        <f t="shared" si="0"/>
        <v>0</v>
      </c>
      <c r="D20" s="19">
        <v>0</v>
      </c>
      <c r="E20" s="20">
        <f t="shared" si="1"/>
        <v>0</v>
      </c>
      <c r="F20" s="21">
        <v>0</v>
      </c>
      <c r="G20" s="20">
        <f t="shared" si="2"/>
        <v>0</v>
      </c>
      <c r="H20" s="22">
        <f t="shared" si="3"/>
        <v>0</v>
      </c>
      <c r="I20" s="23">
        <f t="shared" si="4"/>
        <v>0</v>
      </c>
      <c r="J20" s="17"/>
    </row>
    <row r="21" spans="1:10" ht="18.75" customHeight="1">
      <c r="A21" s="18" t="s">
        <v>28</v>
      </c>
      <c r="B21" s="19">
        <v>0</v>
      </c>
      <c r="C21" s="20">
        <f t="shared" si="0"/>
        <v>0</v>
      </c>
      <c r="D21" s="19">
        <v>0</v>
      </c>
      <c r="E21" s="20">
        <f t="shared" si="1"/>
        <v>0</v>
      </c>
      <c r="F21" s="21">
        <v>0</v>
      </c>
      <c r="G21" s="20">
        <f t="shared" si="2"/>
        <v>0</v>
      </c>
      <c r="H21" s="22">
        <f t="shared" si="3"/>
        <v>0</v>
      </c>
      <c r="I21" s="23">
        <f t="shared" si="4"/>
        <v>0</v>
      </c>
      <c r="J21" s="17"/>
    </row>
    <row r="22" spans="1:10" ht="18.75" customHeight="1">
      <c r="A22" s="18" t="s">
        <v>29</v>
      </c>
      <c r="B22" s="19">
        <v>0</v>
      </c>
      <c r="C22" s="20">
        <f t="shared" si="0"/>
        <v>0</v>
      </c>
      <c r="D22" s="19">
        <v>0</v>
      </c>
      <c r="E22" s="20">
        <f t="shared" si="1"/>
        <v>0</v>
      </c>
      <c r="F22" s="21">
        <v>0</v>
      </c>
      <c r="G22" s="20">
        <f t="shared" si="2"/>
        <v>0</v>
      </c>
      <c r="H22" s="22">
        <f t="shared" si="3"/>
        <v>0</v>
      </c>
      <c r="I22" s="23">
        <f t="shared" si="4"/>
        <v>0</v>
      </c>
      <c r="J22" s="17"/>
    </row>
    <row r="23" spans="1:10" ht="18.75" customHeight="1">
      <c r="A23" s="18" t="s">
        <v>30</v>
      </c>
      <c r="B23" s="19">
        <v>0</v>
      </c>
      <c r="C23" s="20">
        <f t="shared" si="0"/>
        <v>0</v>
      </c>
      <c r="D23" s="19">
        <v>0</v>
      </c>
      <c r="E23" s="20">
        <f t="shared" si="1"/>
        <v>0</v>
      </c>
      <c r="F23" s="21">
        <v>0</v>
      </c>
      <c r="G23" s="20">
        <f t="shared" si="2"/>
        <v>0</v>
      </c>
      <c r="H23" s="22">
        <f t="shared" si="3"/>
        <v>0</v>
      </c>
      <c r="I23" s="23">
        <f t="shared" si="4"/>
        <v>0</v>
      </c>
      <c r="J23" s="17"/>
    </row>
    <row r="24" spans="1:10" ht="18.75" customHeight="1">
      <c r="A24" s="18" t="s">
        <v>31</v>
      </c>
      <c r="B24" s="19">
        <v>0</v>
      </c>
      <c r="C24" s="20">
        <f t="shared" si="0"/>
        <v>0</v>
      </c>
      <c r="D24" s="19">
        <v>0</v>
      </c>
      <c r="E24" s="20">
        <f t="shared" si="1"/>
        <v>0</v>
      </c>
      <c r="F24" s="21">
        <v>0</v>
      </c>
      <c r="G24" s="20">
        <f t="shared" si="2"/>
        <v>0</v>
      </c>
      <c r="H24" s="22">
        <f t="shared" si="3"/>
        <v>0</v>
      </c>
      <c r="I24" s="23">
        <f t="shared" si="4"/>
        <v>0</v>
      </c>
      <c r="J24" s="17"/>
    </row>
    <row r="25" spans="1:10" ht="18.75" customHeight="1">
      <c r="A25" s="18" t="s">
        <v>32</v>
      </c>
      <c r="B25" s="19">
        <v>25059880</v>
      </c>
      <c r="C25" s="20">
        <f t="shared" si="0"/>
        <v>78.18</v>
      </c>
      <c r="D25" s="19">
        <v>51772173</v>
      </c>
      <c r="E25" s="20">
        <f t="shared" si="1"/>
        <v>0</v>
      </c>
      <c r="F25" s="21">
        <v>0</v>
      </c>
      <c r="G25" s="20">
        <f t="shared" si="2"/>
        <v>0</v>
      </c>
      <c r="H25" s="22">
        <f t="shared" si="3"/>
        <v>-26712293</v>
      </c>
      <c r="I25" s="23">
        <f t="shared" si="4"/>
        <v>51.6</v>
      </c>
      <c r="J25" s="17"/>
    </row>
    <row r="26" spans="1:10" ht="18.75" customHeight="1">
      <c r="A26" s="18" t="s">
        <v>33</v>
      </c>
      <c r="B26" s="19">
        <v>4695</v>
      </c>
      <c r="C26" s="20">
        <f t="shared" si="0"/>
        <v>0.01</v>
      </c>
      <c r="D26" s="19">
        <v>2766</v>
      </c>
      <c r="E26" s="20">
        <f t="shared" si="1"/>
        <v>0</v>
      </c>
      <c r="F26" s="21">
        <v>0</v>
      </c>
      <c r="G26" s="20">
        <f t="shared" si="2"/>
        <v>0</v>
      </c>
      <c r="H26" s="22">
        <f t="shared" si="3"/>
        <v>1929</v>
      </c>
      <c r="I26" s="23">
        <f t="shared" si="4"/>
        <v>69.74</v>
      </c>
      <c r="J26" s="17"/>
    </row>
    <row r="27" spans="1:10" ht="18.75" customHeight="1">
      <c r="A27" s="18" t="s">
        <v>34</v>
      </c>
      <c r="B27" s="19">
        <v>0</v>
      </c>
      <c r="C27" s="20">
        <f t="shared" si="0"/>
        <v>0</v>
      </c>
      <c r="D27" s="19">
        <v>0</v>
      </c>
      <c r="E27" s="20">
        <f t="shared" si="1"/>
        <v>0</v>
      </c>
      <c r="F27" s="21">
        <v>0</v>
      </c>
      <c r="G27" s="20">
        <f t="shared" si="2"/>
        <v>0</v>
      </c>
      <c r="H27" s="22">
        <f t="shared" si="3"/>
        <v>0</v>
      </c>
      <c r="I27" s="23">
        <f t="shared" si="4"/>
        <v>0</v>
      </c>
      <c r="J27" s="17"/>
    </row>
    <row r="28" spans="1:10" ht="18.75" customHeight="1">
      <c r="A28" s="18" t="s">
        <v>35</v>
      </c>
      <c r="B28" s="19">
        <v>0</v>
      </c>
      <c r="C28" s="20">
        <f t="shared" si="0"/>
        <v>0</v>
      </c>
      <c r="D28" s="19">
        <v>0</v>
      </c>
      <c r="E28" s="20">
        <f t="shared" si="1"/>
        <v>0</v>
      </c>
      <c r="F28" s="21">
        <v>0</v>
      </c>
      <c r="G28" s="20">
        <f t="shared" si="2"/>
        <v>0</v>
      </c>
      <c r="H28" s="22">
        <f t="shared" si="3"/>
        <v>0</v>
      </c>
      <c r="I28" s="23">
        <f t="shared" si="4"/>
        <v>0</v>
      </c>
      <c r="J28" s="17"/>
    </row>
    <row r="29" spans="1:10" ht="18.75" customHeight="1">
      <c r="A29" s="18" t="s">
        <v>36</v>
      </c>
      <c r="B29" s="19">
        <v>0</v>
      </c>
      <c r="C29" s="20">
        <f t="shared" si="0"/>
        <v>0</v>
      </c>
      <c r="D29" s="19">
        <v>0</v>
      </c>
      <c r="E29" s="20">
        <f t="shared" si="1"/>
        <v>0</v>
      </c>
      <c r="F29" s="21">
        <v>0</v>
      </c>
      <c r="G29" s="20">
        <f t="shared" si="2"/>
        <v>0</v>
      </c>
      <c r="H29" s="22">
        <f t="shared" si="3"/>
        <v>0</v>
      </c>
      <c r="I29" s="23">
        <f t="shared" si="4"/>
        <v>0</v>
      </c>
      <c r="J29" s="17"/>
    </row>
    <row r="30" spans="1:10" ht="19.5" customHeight="1">
      <c r="A30" s="11" t="s">
        <v>37</v>
      </c>
      <c r="B30" s="12">
        <f>IF((B5-B16)=0,0,B5-B16)</f>
        <v>6988449</v>
      </c>
      <c r="C30" s="13">
        <f t="shared" si="0"/>
        <v>21.8</v>
      </c>
      <c r="D30" s="12">
        <f>IF((D5-D16)=0,0,D5-D16)</f>
        <v>-51774939</v>
      </c>
      <c r="E30" s="13">
        <f t="shared" si="1"/>
        <v>0</v>
      </c>
      <c r="F30" s="14">
        <f>IF((F5-F16)=0,0,F5-F16)</f>
        <v>0</v>
      </c>
      <c r="G30" s="13">
        <f t="shared" si="2"/>
        <v>0</v>
      </c>
      <c r="H30" s="15">
        <f>IF(OR(AND(D30&lt;0,B30&gt;=0),AND(D30&gt;0,B30&lt;=0)),0,B30-D30)</f>
        <v>0</v>
      </c>
      <c r="I30" s="16">
        <f t="shared" si="4"/>
        <v>0</v>
      </c>
      <c r="J30" s="17"/>
    </row>
    <row r="31" spans="1:10" ht="19.5" customHeight="1">
      <c r="A31" s="11" t="s">
        <v>38</v>
      </c>
      <c r="B31" s="12">
        <f>IF(SUM(B32:B33)=0,0,SUM(B32:B33))</f>
        <v>150</v>
      </c>
      <c r="C31" s="13">
        <f t="shared" si="0"/>
        <v>0</v>
      </c>
      <c r="D31" s="12">
        <f>IF(SUM(D32:D33)=0,0,SUM(D32:D33))</f>
        <v>75</v>
      </c>
      <c r="E31" s="13">
        <f t="shared" si="1"/>
        <v>0</v>
      </c>
      <c r="F31" s="14">
        <f>IF(SUM(F32:F33)=0,0,SUM(F32:F33))</f>
        <v>0</v>
      </c>
      <c r="G31" s="13">
        <f t="shared" si="2"/>
        <v>0</v>
      </c>
      <c r="H31" s="15">
        <f aca="true" t="shared" si="5" ref="H31:H36">B31-D31</f>
        <v>75</v>
      </c>
      <c r="I31" s="16">
        <f t="shared" si="4"/>
        <v>100</v>
      </c>
      <c r="J31" s="17"/>
    </row>
    <row r="32" spans="1:10" ht="18.75" customHeight="1">
      <c r="A32" s="18" t="s">
        <v>39</v>
      </c>
      <c r="B32" s="19">
        <v>150</v>
      </c>
      <c r="C32" s="20">
        <f t="shared" si="0"/>
        <v>0</v>
      </c>
      <c r="D32" s="19">
        <v>75</v>
      </c>
      <c r="E32" s="20">
        <f t="shared" si="1"/>
        <v>0</v>
      </c>
      <c r="F32" s="21">
        <v>0</v>
      </c>
      <c r="G32" s="20">
        <f t="shared" si="2"/>
        <v>0</v>
      </c>
      <c r="H32" s="22">
        <f t="shared" si="5"/>
        <v>75</v>
      </c>
      <c r="I32" s="23">
        <f t="shared" si="4"/>
        <v>100</v>
      </c>
      <c r="J32" s="17"/>
    </row>
    <row r="33" spans="1:10" ht="18.75" customHeight="1">
      <c r="A33" s="18" t="s">
        <v>40</v>
      </c>
      <c r="B33" s="19">
        <v>0</v>
      </c>
      <c r="C33" s="20">
        <f t="shared" si="0"/>
        <v>0</v>
      </c>
      <c r="D33" s="19">
        <v>0</v>
      </c>
      <c r="E33" s="20">
        <f t="shared" si="1"/>
        <v>0</v>
      </c>
      <c r="F33" s="21">
        <v>0</v>
      </c>
      <c r="G33" s="20">
        <f t="shared" si="2"/>
        <v>0</v>
      </c>
      <c r="H33" s="22">
        <f t="shared" si="5"/>
        <v>0</v>
      </c>
      <c r="I33" s="23">
        <f t="shared" si="4"/>
        <v>0</v>
      </c>
      <c r="J33" s="17"/>
    </row>
    <row r="34" spans="1:10" ht="21.75" customHeight="1">
      <c r="A34" s="11" t="s">
        <v>41</v>
      </c>
      <c r="B34" s="12">
        <f>IF(SUM(B35:B36)=0,0,SUM(B35:B36))</f>
        <v>5205709</v>
      </c>
      <c r="C34" s="13">
        <f t="shared" si="0"/>
        <v>16.24</v>
      </c>
      <c r="D34" s="12">
        <f>IF(SUM(D35:D36)=0,0,SUM(D35:D36))</f>
        <v>1555927</v>
      </c>
      <c r="E34" s="13">
        <f t="shared" si="1"/>
        <v>0</v>
      </c>
      <c r="F34" s="14">
        <f>IF(SUM(F35:F36)=0,0,SUM(F35:F36))</f>
        <v>0</v>
      </c>
      <c r="G34" s="13">
        <f t="shared" si="2"/>
        <v>0</v>
      </c>
      <c r="H34" s="15">
        <f t="shared" si="5"/>
        <v>3649782</v>
      </c>
      <c r="I34" s="16">
        <f t="shared" si="4"/>
        <v>234.57</v>
      </c>
      <c r="J34" s="17"/>
    </row>
    <row r="35" spans="1:10" ht="18.75" customHeight="1">
      <c r="A35" s="18" t="s">
        <v>42</v>
      </c>
      <c r="B35" s="19">
        <v>5205709</v>
      </c>
      <c r="C35" s="20">
        <f t="shared" si="0"/>
        <v>16.24</v>
      </c>
      <c r="D35" s="19">
        <v>1555927</v>
      </c>
      <c r="E35" s="20">
        <f t="shared" si="1"/>
        <v>0</v>
      </c>
      <c r="F35" s="21">
        <v>0</v>
      </c>
      <c r="G35" s="20">
        <f t="shared" si="2"/>
        <v>0</v>
      </c>
      <c r="H35" s="22">
        <f t="shared" si="5"/>
        <v>3649782</v>
      </c>
      <c r="I35" s="23">
        <f t="shared" si="4"/>
        <v>234.57</v>
      </c>
      <c r="J35" s="17"/>
    </row>
    <row r="36" spans="1:10" ht="18.75" customHeight="1">
      <c r="A36" s="18" t="s">
        <v>43</v>
      </c>
      <c r="B36" s="19">
        <v>0</v>
      </c>
      <c r="C36" s="20">
        <f t="shared" si="0"/>
        <v>0</v>
      </c>
      <c r="D36" s="19">
        <v>0</v>
      </c>
      <c r="E36" s="20">
        <f t="shared" si="1"/>
        <v>0</v>
      </c>
      <c r="F36" s="21">
        <v>0</v>
      </c>
      <c r="G36" s="20">
        <f t="shared" si="2"/>
        <v>0</v>
      </c>
      <c r="H36" s="22">
        <f t="shared" si="5"/>
        <v>0</v>
      </c>
      <c r="I36" s="23">
        <f t="shared" si="4"/>
        <v>0</v>
      </c>
      <c r="J36" s="17"/>
    </row>
    <row r="37" spans="1:10" ht="21.75" customHeight="1">
      <c r="A37" s="11" t="s">
        <v>44</v>
      </c>
      <c r="B37" s="12">
        <f>IF((B31-B34)=0,0,B31-B34)</f>
        <v>-5205559</v>
      </c>
      <c r="C37" s="13">
        <f t="shared" si="0"/>
        <v>-16.24</v>
      </c>
      <c r="D37" s="12">
        <f>IF((D31-D34)=0,0,D31-D34)</f>
        <v>-1555852</v>
      </c>
      <c r="E37" s="13">
        <f t="shared" si="1"/>
        <v>0</v>
      </c>
      <c r="F37" s="14">
        <f>IF((F31-F34)=0,0,F31-F34)</f>
        <v>0</v>
      </c>
      <c r="G37" s="13">
        <f t="shared" si="2"/>
        <v>0</v>
      </c>
      <c r="H37" s="15">
        <f>IF(OR(AND(D37&lt;0,B37&gt;=0),AND(D37&gt;0,B37&lt;=0)),0,B37-D37)</f>
        <v>-3649707</v>
      </c>
      <c r="I37" s="16">
        <f t="shared" si="4"/>
        <v>234.58</v>
      </c>
      <c r="J37" s="17"/>
    </row>
    <row r="38" spans="1:10" ht="21.75" customHeight="1">
      <c r="A38" s="11" t="s">
        <v>45</v>
      </c>
      <c r="B38" s="25">
        <v>0</v>
      </c>
      <c r="C38" s="13">
        <f t="shared" si="0"/>
        <v>0</v>
      </c>
      <c r="D38" s="25">
        <v>0</v>
      </c>
      <c r="E38" s="13">
        <f t="shared" si="1"/>
        <v>0</v>
      </c>
      <c r="F38" s="26">
        <v>0</v>
      </c>
      <c r="G38" s="13">
        <f t="shared" si="2"/>
        <v>0</v>
      </c>
      <c r="H38" s="15">
        <f>IF(OR(AND(D38&lt;0,B38&gt;=0),AND(D38&gt;0,B38&lt;=0)),0,B38-D38)</f>
        <v>0</v>
      </c>
      <c r="I38" s="16">
        <f t="shared" si="4"/>
        <v>0</v>
      </c>
      <c r="J38" s="17"/>
    </row>
    <row r="39" spans="1:10" ht="21.75" customHeight="1" thickBot="1">
      <c r="A39" s="27" t="s">
        <v>46</v>
      </c>
      <c r="B39" s="28">
        <f>IF(B30+B37+B38=0,0,B30+B37+B38)</f>
        <v>1782890</v>
      </c>
      <c r="C39" s="29">
        <f t="shared" si="0"/>
        <v>5.56</v>
      </c>
      <c r="D39" s="28">
        <f>IF(D30+D37+D38=0,0,D30+D37+D38)</f>
        <v>-53330791</v>
      </c>
      <c r="E39" s="29">
        <f t="shared" si="1"/>
        <v>0</v>
      </c>
      <c r="F39" s="30">
        <f>IF(F30+F37+F38=0,0,F30+F37+F38)</f>
        <v>0</v>
      </c>
      <c r="G39" s="29">
        <f t="shared" si="2"/>
        <v>0</v>
      </c>
      <c r="H39" s="31">
        <f>IF(OR(AND(D39&lt;0,B39&gt;=0),AND(D39&gt;0,B39&lt;=0)),0,B39-D39)</f>
        <v>0</v>
      </c>
      <c r="I39" s="32">
        <f t="shared" si="4"/>
        <v>0</v>
      </c>
      <c r="J39" s="33"/>
    </row>
    <row r="40" spans="1:10" ht="16.5">
      <c r="A40" s="34"/>
      <c r="B40" s="35"/>
      <c r="C40" s="35"/>
      <c r="D40" s="36"/>
      <c r="E40" s="36"/>
      <c r="F40" s="36"/>
      <c r="G40" s="36"/>
      <c r="H40" s="36"/>
      <c r="I40" s="36"/>
      <c r="J40" s="36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"/>
  <dimension ref="A1:H23"/>
  <sheetViews>
    <sheetView zoomScale="75" zoomScaleNormal="75" workbookViewId="0" topLeftCell="A1">
      <selection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4" t="s">
        <v>68</v>
      </c>
      <c r="B1" s="74"/>
      <c r="C1" s="74"/>
      <c r="D1" s="74"/>
      <c r="E1" s="74"/>
      <c r="F1" s="74"/>
      <c r="G1" s="74"/>
      <c r="H1" s="38"/>
    </row>
    <row r="2" spans="1:7" ht="18" customHeight="1" thickBot="1">
      <c r="A2" s="39"/>
      <c r="B2" s="76" t="s">
        <v>69</v>
      </c>
      <c r="C2" s="76"/>
      <c r="D2" s="76"/>
      <c r="E2" s="76"/>
      <c r="F2" s="41"/>
      <c r="G2" s="6" t="s">
        <v>4</v>
      </c>
    </row>
    <row r="3" spans="1:7" ht="19.5" customHeight="1">
      <c r="A3" s="69" t="s">
        <v>70</v>
      </c>
      <c r="B3" s="67" t="s">
        <v>6</v>
      </c>
      <c r="C3" s="73"/>
      <c r="D3" s="67" t="s">
        <v>7</v>
      </c>
      <c r="E3" s="73"/>
      <c r="F3" s="67" t="s">
        <v>48</v>
      </c>
      <c r="G3" s="75"/>
    </row>
    <row r="4" spans="1:7" ht="19.5" customHeight="1">
      <c r="A4" s="70"/>
      <c r="B4" s="7" t="s">
        <v>10</v>
      </c>
      <c r="C4" s="7" t="s">
        <v>11</v>
      </c>
      <c r="D4" s="7" t="s">
        <v>10</v>
      </c>
      <c r="E4" s="7" t="s">
        <v>11</v>
      </c>
      <c r="F4" s="7" t="s">
        <v>10</v>
      </c>
      <c r="G4" s="10" t="s">
        <v>11</v>
      </c>
    </row>
    <row r="5" spans="1:7" ht="45" customHeight="1">
      <c r="A5" s="11" t="s">
        <v>49</v>
      </c>
      <c r="B5" s="42">
        <f>IF(SUM(B6:B7)=0,0,SUM(B6:B7))</f>
        <v>1782890</v>
      </c>
      <c r="C5" s="16">
        <f aca="true" t="shared" si="0" ref="C5:C14">IF(OR(B5=0,$B$5=0),0,IF(ROUND(B5/$B$5*10000,0)=0,0,ROUND(B5/$B$5*100,2)))</f>
        <v>100</v>
      </c>
      <c r="D5" s="43">
        <f>IF(SUM(D6:D7)=0,0,SUM(D6:D7))</f>
        <v>0</v>
      </c>
      <c r="E5" s="16">
        <f aca="true" t="shared" si="1" ref="E5:E14">IF(OR(D5=0,$D$5=0),0,IF(ROUND(D5/$D$5*10000,0)=0,0,ROUND(D5/$D$5*100,2)))</f>
        <v>0</v>
      </c>
      <c r="F5" s="44">
        <f>IF(SUM(F6:F7)=0,0,SUM(F6:F7))</f>
        <v>1782890</v>
      </c>
      <c r="G5" s="45">
        <f aca="true" t="shared" si="2" ref="G5:G23">IF(OR(D5=0,F5=0),0,IF(ROUND(F5/D5*10000,0)=0,0,ABS(ROUND(F5/D5*100,2))))</f>
        <v>0</v>
      </c>
    </row>
    <row r="6" spans="1:7" ht="30.75" customHeight="1">
      <c r="A6" s="18" t="s">
        <v>50</v>
      </c>
      <c r="B6" s="46">
        <v>1782890</v>
      </c>
      <c r="C6" s="23">
        <f t="shared" si="0"/>
        <v>100</v>
      </c>
      <c r="D6" s="47">
        <v>0</v>
      </c>
      <c r="E6" s="23">
        <f t="shared" si="1"/>
        <v>0</v>
      </c>
      <c r="F6" s="48">
        <f>IF((B6-D6)=0,0,(B6-D6))</f>
        <v>1782890</v>
      </c>
      <c r="G6" s="49">
        <f t="shared" si="2"/>
        <v>0</v>
      </c>
    </row>
    <row r="7" spans="1:7" ht="30.75" customHeight="1">
      <c r="A7" s="18" t="s">
        <v>51</v>
      </c>
      <c r="B7" s="46">
        <v>0</v>
      </c>
      <c r="C7" s="23">
        <f t="shared" si="0"/>
        <v>0</v>
      </c>
      <c r="D7" s="47">
        <v>0</v>
      </c>
      <c r="E7" s="23">
        <f t="shared" si="1"/>
        <v>0</v>
      </c>
      <c r="F7" s="48">
        <f>IF((B7-D7)=0,0,(B7-D7))</f>
        <v>0</v>
      </c>
      <c r="G7" s="49">
        <f t="shared" si="2"/>
        <v>0</v>
      </c>
    </row>
    <row r="8" spans="1:7" ht="45" customHeight="1">
      <c r="A8" s="11" t="s">
        <v>52</v>
      </c>
      <c r="B8" s="42">
        <f>IF(SUM(B9:B13)=0,0,SUM(B9:B13))</f>
        <v>1782890</v>
      </c>
      <c r="C8" s="16">
        <f t="shared" si="0"/>
        <v>100</v>
      </c>
      <c r="D8" s="43">
        <f>IF(SUM(D9:D13)=0,0,SUM(D9:D13))</f>
        <v>0</v>
      </c>
      <c r="E8" s="16">
        <f t="shared" si="1"/>
        <v>0</v>
      </c>
      <c r="F8" s="44">
        <f>IF(SUM(F9:F13)=0,0,SUM(F9:F13))</f>
        <v>1782890</v>
      </c>
      <c r="G8" s="45">
        <f t="shared" si="2"/>
        <v>0</v>
      </c>
    </row>
    <row r="9" spans="1:7" ht="30.75" customHeight="1">
      <c r="A9" s="18" t="s">
        <v>53</v>
      </c>
      <c r="B9" s="46">
        <v>1782890</v>
      </c>
      <c r="C9" s="23">
        <f t="shared" si="0"/>
        <v>100</v>
      </c>
      <c r="D9" s="47">
        <v>0</v>
      </c>
      <c r="E9" s="23">
        <f t="shared" si="1"/>
        <v>0</v>
      </c>
      <c r="F9" s="48">
        <f>IF((B9-D9)=0,0,(B9-D9))</f>
        <v>1782890</v>
      </c>
      <c r="G9" s="49">
        <f t="shared" si="2"/>
        <v>0</v>
      </c>
    </row>
    <row r="10" spans="1:7" ht="30.75" customHeight="1">
      <c r="A10" s="18" t="s">
        <v>54</v>
      </c>
      <c r="B10" s="46">
        <v>0</v>
      </c>
      <c r="C10" s="23">
        <f t="shared" si="0"/>
        <v>0</v>
      </c>
      <c r="D10" s="47">
        <v>0</v>
      </c>
      <c r="E10" s="23">
        <f t="shared" si="1"/>
        <v>0</v>
      </c>
      <c r="F10" s="48">
        <f>IF((B10-D10)=0,0,(B10-D10))</f>
        <v>0</v>
      </c>
      <c r="G10" s="49">
        <f t="shared" si="2"/>
        <v>0</v>
      </c>
    </row>
    <row r="11" spans="1:7" ht="30.75" customHeight="1">
      <c r="A11" s="18" t="s">
        <v>55</v>
      </c>
      <c r="B11" s="46">
        <v>0</v>
      </c>
      <c r="C11" s="23">
        <f t="shared" si="0"/>
        <v>0</v>
      </c>
      <c r="D11" s="47">
        <v>0</v>
      </c>
      <c r="E11" s="23">
        <f t="shared" si="1"/>
        <v>0</v>
      </c>
      <c r="F11" s="48">
        <f>IF((B11-D11)=0,0,(B11-D11))</f>
        <v>0</v>
      </c>
      <c r="G11" s="49">
        <f t="shared" si="2"/>
        <v>0</v>
      </c>
    </row>
    <row r="12" spans="1:7" ht="30.75" customHeight="1">
      <c r="A12" s="18" t="s">
        <v>56</v>
      </c>
      <c r="B12" s="46">
        <v>0</v>
      </c>
      <c r="C12" s="23">
        <f t="shared" si="0"/>
        <v>0</v>
      </c>
      <c r="D12" s="47">
        <v>0</v>
      </c>
      <c r="E12" s="23">
        <f t="shared" si="1"/>
        <v>0</v>
      </c>
      <c r="F12" s="48">
        <f>IF((B12-D12)=0,0,(B12-D12))</f>
        <v>0</v>
      </c>
      <c r="G12" s="49">
        <f t="shared" si="2"/>
        <v>0</v>
      </c>
    </row>
    <row r="13" spans="1:7" ht="30.75" customHeight="1">
      <c r="A13" s="18" t="s">
        <v>57</v>
      </c>
      <c r="B13" s="46">
        <v>0</v>
      </c>
      <c r="C13" s="23">
        <f t="shared" si="0"/>
        <v>0</v>
      </c>
      <c r="D13" s="47">
        <v>0</v>
      </c>
      <c r="E13" s="23">
        <f t="shared" si="1"/>
        <v>0</v>
      </c>
      <c r="F13" s="48">
        <f>IF((B13-D13)=0,0,(B13-D13))</f>
        <v>0</v>
      </c>
      <c r="G13" s="49">
        <f t="shared" si="2"/>
        <v>0</v>
      </c>
    </row>
    <row r="14" spans="1:7" ht="45" customHeight="1">
      <c r="A14" s="11" t="s">
        <v>58</v>
      </c>
      <c r="B14" s="42">
        <f>IF((B5-B8)=0,0,(B5-B8))</f>
        <v>0</v>
      </c>
      <c r="C14" s="16">
        <f t="shared" si="0"/>
        <v>0</v>
      </c>
      <c r="D14" s="43">
        <f>IF((D5-D8)=0,0,(D5-D8))</f>
        <v>0</v>
      </c>
      <c r="E14" s="16">
        <f t="shared" si="1"/>
        <v>0</v>
      </c>
      <c r="F14" s="44">
        <f>IF((F5-F8)=0,0,(F5-F8))</f>
        <v>0</v>
      </c>
      <c r="G14" s="45">
        <f t="shared" si="2"/>
        <v>0</v>
      </c>
    </row>
    <row r="15" spans="1:7" ht="45" customHeight="1">
      <c r="A15" s="11" t="s">
        <v>59</v>
      </c>
      <c r="B15" s="42">
        <f>IF(SUM(B16:B17)=0,0,SUM(B16:B17))</f>
        <v>53330791</v>
      </c>
      <c r="C15" s="16">
        <f aca="true" t="shared" si="3" ref="C15:C23">IF(OR(B15=0,$B$15=0),0,IF(ROUND(B15/$B$15*10000,0)=0,0,ROUND(B15/$B$15*100,2)))</f>
        <v>100</v>
      </c>
      <c r="D15" s="43">
        <f>IF(SUM(D16:D17)=0,0,SUM(D16:D17))</f>
        <v>53330791</v>
      </c>
      <c r="E15" s="16">
        <f aca="true" t="shared" si="4" ref="E15:E23">IF(OR(D15=0,$D$15=0),0,IF(ROUND(D15/$D$15*10000,0)=0,0,ROUND(D15/$D$15*100,2)))</f>
        <v>100</v>
      </c>
      <c r="F15" s="44">
        <f>IF(SUM(F16:F17)=0,0,SUM(F16:F17))</f>
        <v>0</v>
      </c>
      <c r="G15" s="45">
        <f t="shared" si="2"/>
        <v>0</v>
      </c>
    </row>
    <row r="16" spans="1:7" ht="30" customHeight="1">
      <c r="A16" s="18" t="s">
        <v>60</v>
      </c>
      <c r="B16" s="46">
        <v>0</v>
      </c>
      <c r="C16" s="23">
        <f t="shared" si="3"/>
        <v>0</v>
      </c>
      <c r="D16" s="47">
        <v>53330791</v>
      </c>
      <c r="E16" s="23">
        <f t="shared" si="4"/>
        <v>100</v>
      </c>
      <c r="F16" s="48">
        <f>IF((B16-D16)=0,0,(B16-D16))</f>
        <v>-53330791</v>
      </c>
      <c r="G16" s="49">
        <f t="shared" si="2"/>
        <v>100</v>
      </c>
    </row>
    <row r="17" spans="1:7" ht="30" customHeight="1">
      <c r="A17" s="18" t="s">
        <v>61</v>
      </c>
      <c r="B17" s="46">
        <v>53330791</v>
      </c>
      <c r="C17" s="23">
        <f t="shared" si="3"/>
        <v>100</v>
      </c>
      <c r="D17" s="47">
        <v>0</v>
      </c>
      <c r="E17" s="23">
        <f t="shared" si="4"/>
        <v>0</v>
      </c>
      <c r="F17" s="48">
        <f>IF((B17-D17)=0,0,(B17-D17))</f>
        <v>53330791</v>
      </c>
      <c r="G17" s="49">
        <f t="shared" si="2"/>
        <v>0</v>
      </c>
    </row>
    <row r="18" spans="1:7" ht="45" customHeight="1">
      <c r="A18" s="11" t="s">
        <v>62</v>
      </c>
      <c r="B18" s="42">
        <f>IF(SUM(B19:B22)=0,0,SUM(B19:B22))</f>
        <v>1782890</v>
      </c>
      <c r="C18" s="16">
        <f t="shared" si="3"/>
        <v>3.34</v>
      </c>
      <c r="D18" s="43">
        <f>IF(SUM(D19:D22)=0,0,SUM(D19:D22))</f>
        <v>0</v>
      </c>
      <c r="E18" s="16">
        <f t="shared" si="4"/>
        <v>0</v>
      </c>
      <c r="F18" s="44">
        <f>IF(SUM(F19:F22)=0,0,SUM(F19:F22))</f>
        <v>1782890</v>
      </c>
      <c r="G18" s="45">
        <f t="shared" si="2"/>
        <v>0</v>
      </c>
    </row>
    <row r="19" spans="1:7" ht="30" customHeight="1">
      <c r="A19" s="18" t="s">
        <v>63</v>
      </c>
      <c r="B19" s="46">
        <v>1782890</v>
      </c>
      <c r="C19" s="23">
        <f t="shared" si="3"/>
        <v>3.34</v>
      </c>
      <c r="D19" s="47">
        <v>0</v>
      </c>
      <c r="E19" s="23">
        <f t="shared" si="4"/>
        <v>0</v>
      </c>
      <c r="F19" s="48">
        <f>IF((B19-D19)=0,0,(B19-D19))</f>
        <v>1782890</v>
      </c>
      <c r="G19" s="49">
        <f t="shared" si="2"/>
        <v>0</v>
      </c>
    </row>
    <row r="20" spans="1:7" ht="30" customHeight="1">
      <c r="A20" s="18" t="s">
        <v>64</v>
      </c>
      <c r="B20" s="46">
        <v>0</v>
      </c>
      <c r="C20" s="23">
        <f t="shared" si="3"/>
        <v>0</v>
      </c>
      <c r="D20" s="47">
        <v>0</v>
      </c>
      <c r="E20" s="23">
        <f t="shared" si="4"/>
        <v>0</v>
      </c>
      <c r="F20" s="48">
        <f>IF((B20-D20)=0,0,(B20-D20))</f>
        <v>0</v>
      </c>
      <c r="G20" s="49">
        <f t="shared" si="2"/>
        <v>0</v>
      </c>
    </row>
    <row r="21" spans="1:7" ht="30" customHeight="1">
      <c r="A21" s="18" t="s">
        <v>65</v>
      </c>
      <c r="B21" s="46">
        <v>0</v>
      </c>
      <c r="C21" s="23">
        <f t="shared" si="3"/>
        <v>0</v>
      </c>
      <c r="D21" s="47">
        <v>0</v>
      </c>
      <c r="E21" s="23">
        <f t="shared" si="4"/>
        <v>0</v>
      </c>
      <c r="F21" s="48">
        <f>IF((B21-D21)=0,0,(B21-D21))</f>
        <v>0</v>
      </c>
      <c r="G21" s="49">
        <f t="shared" si="2"/>
        <v>0</v>
      </c>
    </row>
    <row r="22" spans="1:7" ht="30" customHeight="1">
      <c r="A22" s="18" t="s">
        <v>66</v>
      </c>
      <c r="B22" s="46">
        <v>0</v>
      </c>
      <c r="C22" s="23">
        <f t="shared" si="3"/>
        <v>0</v>
      </c>
      <c r="D22" s="47">
        <v>0</v>
      </c>
      <c r="E22" s="23">
        <f t="shared" si="4"/>
        <v>0</v>
      </c>
      <c r="F22" s="48">
        <f>IF((B22-D22)=0,0,(B22-D22))</f>
        <v>0</v>
      </c>
      <c r="G22" s="49">
        <f t="shared" si="2"/>
        <v>0</v>
      </c>
    </row>
    <row r="23" spans="1:7" ht="45" customHeight="1" thickBot="1">
      <c r="A23" s="27" t="s">
        <v>67</v>
      </c>
      <c r="B23" s="50">
        <f>IF((B15-B18)=0,0,(B15-B18))</f>
        <v>51547901</v>
      </c>
      <c r="C23" s="32">
        <f t="shared" si="3"/>
        <v>96.66</v>
      </c>
      <c r="D23" s="51">
        <f>IF((D15-D18)=0,0,(D15-D18))</f>
        <v>53330791</v>
      </c>
      <c r="E23" s="32">
        <f t="shared" si="4"/>
        <v>100</v>
      </c>
      <c r="F23" s="52">
        <f>IF((F15-F18)=0,0,(F15-F18))</f>
        <v>-1782890</v>
      </c>
      <c r="G23" s="53">
        <f t="shared" si="2"/>
        <v>3.34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11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4" t="s">
        <v>71</v>
      </c>
      <c r="B1" s="74"/>
      <c r="C1" s="74"/>
      <c r="D1" s="37"/>
      <c r="E1" s="37"/>
      <c r="F1" s="37"/>
      <c r="G1" s="37"/>
      <c r="H1" s="38"/>
    </row>
    <row r="2" spans="1:6" ht="18" customHeight="1" thickBot="1">
      <c r="A2" s="83" t="s">
        <v>99</v>
      </c>
      <c r="B2" s="83"/>
      <c r="C2" s="54" t="s">
        <v>4</v>
      </c>
      <c r="D2" s="40"/>
      <c r="E2" s="40"/>
      <c r="F2" s="41"/>
    </row>
    <row r="3" spans="1:3" ht="18.75" customHeight="1">
      <c r="A3" s="69" t="s">
        <v>5</v>
      </c>
      <c r="B3" s="79" t="s">
        <v>6</v>
      </c>
      <c r="C3" s="80"/>
    </row>
    <row r="4" spans="1:3" ht="19.5" customHeight="1">
      <c r="A4" s="70"/>
      <c r="B4" s="81"/>
      <c r="C4" s="82"/>
    </row>
    <row r="5" spans="1:3" ht="22.5" customHeight="1">
      <c r="A5" s="55" t="s">
        <v>72</v>
      </c>
      <c r="B5" s="56"/>
      <c r="C5" s="56"/>
    </row>
    <row r="6" spans="1:3" ht="21.75" customHeight="1">
      <c r="A6" s="57" t="s">
        <v>73</v>
      </c>
      <c r="B6" s="58">
        <v>1782890</v>
      </c>
      <c r="C6" s="59"/>
    </row>
    <row r="7" spans="1:3" ht="21.75" customHeight="1">
      <c r="A7" s="57" t="s">
        <v>74</v>
      </c>
      <c r="B7" s="58">
        <v>-3440838</v>
      </c>
      <c r="C7" s="59"/>
    </row>
    <row r="8" spans="1:3" ht="22.5" customHeight="1">
      <c r="A8" s="60" t="s">
        <v>75</v>
      </c>
      <c r="B8" s="61"/>
      <c r="C8" s="61">
        <f>IF(SUM(B6:B7)=0,0,SUM(B6:B7))</f>
        <v>-1657948</v>
      </c>
    </row>
    <row r="9" spans="1:3" ht="22.5" customHeight="1">
      <c r="A9" s="62" t="s">
        <v>76</v>
      </c>
      <c r="B9" s="59"/>
      <c r="C9" s="59"/>
    </row>
    <row r="10" spans="1:3" ht="21" customHeight="1">
      <c r="A10" s="57" t="s">
        <v>77</v>
      </c>
      <c r="B10" s="58">
        <v>0</v>
      </c>
      <c r="C10" s="59"/>
    </row>
    <row r="11" spans="1:3" ht="21" customHeight="1">
      <c r="A11" s="57" t="s">
        <v>78</v>
      </c>
      <c r="B11" s="58">
        <v>0</v>
      </c>
      <c r="C11" s="59"/>
    </row>
    <row r="12" spans="1:3" ht="21" customHeight="1">
      <c r="A12" s="57" t="s">
        <v>79</v>
      </c>
      <c r="B12" s="58">
        <v>0</v>
      </c>
      <c r="C12" s="59"/>
    </row>
    <row r="13" spans="1:3" ht="21" customHeight="1">
      <c r="A13" s="57" t="s">
        <v>80</v>
      </c>
      <c r="B13" s="58">
        <v>3820313</v>
      </c>
      <c r="C13" s="59"/>
    </row>
    <row r="14" spans="1:3" ht="21" customHeight="1">
      <c r="A14" s="57" t="s">
        <v>81</v>
      </c>
      <c r="B14" s="58">
        <v>0</v>
      </c>
      <c r="C14" s="59"/>
    </row>
    <row r="15" spans="1:3" ht="21" customHeight="1">
      <c r="A15" s="57" t="s">
        <v>82</v>
      </c>
      <c r="B15" s="58">
        <v>0</v>
      </c>
      <c r="C15" s="59"/>
    </row>
    <row r="16" spans="1:3" ht="21" customHeight="1">
      <c r="A16" s="57" t="s">
        <v>83</v>
      </c>
      <c r="B16" s="58">
        <v>-600</v>
      </c>
      <c r="C16" s="59"/>
    </row>
    <row r="17" spans="1:3" ht="21" customHeight="1">
      <c r="A17" s="57" t="s">
        <v>84</v>
      </c>
      <c r="B17" s="58">
        <v>-8456000</v>
      </c>
      <c r="C17" s="59"/>
    </row>
    <row r="18" spans="1:3" ht="22.5" customHeight="1">
      <c r="A18" s="60" t="s">
        <v>85</v>
      </c>
      <c r="B18" s="61"/>
      <c r="C18" s="61">
        <f>IF(SUM(B10:B17)=0,0,SUM(B10:B17))</f>
        <v>-4636287</v>
      </c>
    </row>
    <row r="19" spans="1:3" ht="22.5" customHeight="1">
      <c r="A19" s="62" t="s">
        <v>86</v>
      </c>
      <c r="B19" s="59"/>
      <c r="C19" s="59"/>
    </row>
    <row r="20" spans="1:3" ht="21" customHeight="1">
      <c r="A20" s="57" t="s">
        <v>87</v>
      </c>
      <c r="B20" s="58">
        <v>0</v>
      </c>
      <c r="C20" s="59"/>
    </row>
    <row r="21" spans="1:3" ht="21" customHeight="1">
      <c r="A21" s="57" t="s">
        <v>88</v>
      </c>
      <c r="B21" s="58">
        <v>66000000</v>
      </c>
      <c r="C21" s="59"/>
    </row>
    <row r="22" spans="1:3" ht="21.75" customHeight="1">
      <c r="A22" s="57" t="s">
        <v>89</v>
      </c>
      <c r="B22" s="58">
        <v>0</v>
      </c>
      <c r="C22" s="59"/>
    </row>
    <row r="23" spans="1:3" ht="21.75" customHeight="1">
      <c r="A23" s="57" t="s">
        <v>90</v>
      </c>
      <c r="B23" s="58">
        <v>-59732625</v>
      </c>
      <c r="C23" s="59"/>
    </row>
    <row r="24" spans="1:3" ht="21.75" customHeight="1">
      <c r="A24" s="57" t="s">
        <v>91</v>
      </c>
      <c r="B24" s="58">
        <v>0</v>
      </c>
      <c r="C24" s="59"/>
    </row>
    <row r="25" spans="1:3" ht="21.75" customHeight="1">
      <c r="A25" s="57" t="s">
        <v>92</v>
      </c>
      <c r="B25" s="58">
        <v>0</v>
      </c>
      <c r="C25" s="59"/>
    </row>
    <row r="26" spans="1:3" ht="21.75" customHeight="1">
      <c r="A26" s="57" t="s">
        <v>93</v>
      </c>
      <c r="B26" s="58">
        <v>0</v>
      </c>
      <c r="C26" s="59"/>
    </row>
    <row r="27" spans="1:3" ht="22.5" customHeight="1">
      <c r="A27" s="60" t="s">
        <v>94</v>
      </c>
      <c r="B27" s="61"/>
      <c r="C27" s="61">
        <f>IF(SUM(B20:B26)=0,0,(SUM(B20:B26)))</f>
        <v>6267375</v>
      </c>
    </row>
    <row r="28" spans="1:3" ht="22.5" customHeight="1">
      <c r="A28" s="62" t="s">
        <v>95</v>
      </c>
      <c r="B28" s="61"/>
      <c r="C28" s="63">
        <v>0</v>
      </c>
    </row>
    <row r="29" spans="1:3" ht="22.5" customHeight="1">
      <c r="A29" s="62" t="s">
        <v>96</v>
      </c>
      <c r="B29" s="61"/>
      <c r="C29" s="61">
        <f>IF(SUM(C8,C18,C27,C28)=0,0,SUM(C8,C18,C27,C28))</f>
        <v>-26860</v>
      </c>
    </row>
    <row r="30" spans="1:3" ht="21.75" customHeight="1">
      <c r="A30" s="62" t="s">
        <v>97</v>
      </c>
      <c r="B30" s="61"/>
      <c r="C30" s="63">
        <v>32785</v>
      </c>
    </row>
    <row r="31" spans="1:3" ht="21.75" customHeight="1">
      <c r="A31" s="62" t="s">
        <v>98</v>
      </c>
      <c r="B31" s="64"/>
      <c r="C31" s="64">
        <f>C30+C29</f>
        <v>5925</v>
      </c>
    </row>
    <row r="32" spans="1:3" ht="12" customHeight="1" thickBot="1">
      <c r="A32" s="65"/>
      <c r="B32" s="66"/>
      <c r="C32" s="66"/>
    </row>
    <row r="33" spans="1:3" ht="16.5" customHeight="1">
      <c r="A33" s="77" t="s">
        <v>100</v>
      </c>
      <c r="B33" s="77"/>
      <c r="C33" s="77"/>
    </row>
    <row r="34" spans="1:3" ht="48" customHeight="1">
      <c r="A34" s="78" t="s">
        <v>101</v>
      </c>
      <c r="B34" s="78"/>
      <c r="C34" s="78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</dc:title>
  <dc:subject>17</dc:subject>
  <dc:creator>行政院主計處</dc:creator>
  <cp:keywords/>
  <dc:description> </dc:description>
  <cp:lastModifiedBy>Administrator</cp:lastModifiedBy>
  <dcterms:created xsi:type="dcterms:W3CDTF">2001-09-04T02:01:26Z</dcterms:created>
  <dcterms:modified xsi:type="dcterms:W3CDTF">2008-11-11T04:46:18Z</dcterms:modified>
  <cp:category>I13</cp:category>
  <cp:version/>
  <cp:contentType/>
  <cp:contentStatus/>
</cp:coreProperties>
</file>