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85" windowWidth="9210" windowHeight="4650" activeTab="0"/>
  </bookViews>
  <sheets>
    <sheet name="收支預算表" sheetId="1" r:id="rId1"/>
    <sheet name="餘絀撥補表" sheetId="2" r:id="rId2"/>
    <sheet name="現金流量表" sheetId="3" r:id="rId3"/>
    <sheet name="各校務基金收支預算" sheetId="4" r:id="rId4"/>
    <sheet name="各校務基金餘絀表" sheetId="5" r:id="rId5"/>
    <sheet name="各校務基金現金流量" sheetId="6" r:id="rId6"/>
  </sheets>
  <definedNames/>
  <calcPr fullCalcOnLoad="1"/>
</workbook>
</file>

<file path=xl/comments4.xml><?xml version="1.0" encoding="utf-8"?>
<comments xmlns="http://schemas.openxmlformats.org/spreadsheetml/2006/main">
  <authors>
    <author>張育珍</author>
  </authors>
  <commentList>
    <comment ref="CA3" authorId="0">
      <text>
        <r>
          <rPr>
            <b/>
            <sz val="9"/>
            <rFont val="新細明體"/>
            <family val="1"/>
          </rPr>
          <t>張育珍: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張育珍</author>
  </authors>
  <commentList>
    <comment ref="CA3" authorId="0">
      <text>
        <r>
          <rPr>
            <b/>
            <sz val="9"/>
            <rFont val="新細明體"/>
            <family val="1"/>
          </rPr>
          <t>張育珍: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<sst xmlns="http://schemas.openxmlformats.org/spreadsheetml/2006/main" count="1257" uniqueCount="272">
  <si>
    <t>科目</t>
  </si>
  <si>
    <t>備註</t>
  </si>
  <si>
    <t>金額</t>
  </si>
  <si>
    <t>％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</si>
  <si>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</si>
  <si>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</si>
  <si>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</si>
  <si>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</si>
  <si>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</si>
  <si>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</si>
  <si>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</si>
  <si>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</si>
  <si>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</si>
  <si>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</si>
  <si>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</si>
  <si>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</si>
  <si>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</si>
  <si>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行銷及業務費用</t>
  </si>
  <si>
    <t>　管理及總務費用</t>
  </si>
  <si>
    <t>　研究發展及訓練費用</t>
  </si>
  <si>
    <t>　財務費用</t>
  </si>
  <si>
    <t>非常賸餘（短絀－）</t>
  </si>
  <si>
    <t>本期賸餘（短絀－）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</si>
  <si>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</si>
  <si>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</si>
  <si>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</si>
  <si>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</si>
  <si>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</si>
  <si>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</si>
  <si>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</si>
  <si>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</si>
  <si>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</si>
  <si>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</si>
  <si>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</si>
  <si>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</si>
  <si>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</si>
  <si>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</si>
  <si>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</si>
  <si>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</si>
  <si>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</si>
  <si>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</si>
  <si>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</si>
  <si>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</si>
  <si>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t>　增加短期投資及短期貸墊款</t>
  </si>
  <si>
    <t>　增加長期投資、應收款、貸墊款及準備金</t>
  </si>
  <si>
    <t>　增加無形資產、遞延借項及其他資產</t>
  </si>
  <si>
    <t>　減少短期債務及其他負債</t>
  </si>
  <si>
    <t>　減少長期負債</t>
  </si>
  <si>
    <t>單位：新臺幣千元</t>
  </si>
  <si>
    <t>（依基金別分列）</t>
  </si>
  <si>
    <t>科目</t>
  </si>
  <si>
    <r>
      <t>國立臺灣大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</si>
  <si>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國立政治大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</si>
  <si>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國立清華大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</si>
  <si>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國立中興大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</si>
  <si>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國立成功大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</si>
  <si>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國立交通大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</si>
  <si>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國立中央大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</si>
  <si>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國立中山大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</si>
  <si>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國立中正大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</si>
  <si>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國立陽明大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</si>
  <si>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國立東華大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</si>
  <si>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國立臺灣科技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</t>
    </r>
    <r>
      <rPr>
        <b/>
        <sz val="12"/>
        <rFont val="華康粗明體"/>
        <family val="3"/>
      </rPr>
      <t>學校務基金</t>
    </r>
  </si>
  <si>
    <r>
      <t>國立雲林科技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</si>
  <si>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國立屏東科技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</si>
  <si>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國立臺北科技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</si>
  <si>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國立高雄第一科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技大</t>
    </r>
    <r>
      <rPr>
        <b/>
        <sz val="12"/>
        <rFont val="華康粗明體"/>
        <family val="3"/>
      </rPr>
      <t>學校務基金</t>
    </r>
  </si>
  <si>
    <r>
      <t>國立臺灣師範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</si>
  <si>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國立高雄師範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</si>
  <si>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國立彰化師範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</si>
  <si>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國立空中大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</si>
  <si>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國立臺南藝術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</si>
  <si>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國立臺北護理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</si>
  <si>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國立虎尾技術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</si>
  <si>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國立高雄海洋技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術</t>
    </r>
    <r>
      <rPr>
        <b/>
        <sz val="12"/>
        <rFont val="華康粗明體"/>
        <family val="3"/>
      </rPr>
      <t>學院校務基金</t>
    </r>
  </si>
  <si>
    <r>
      <t>國立宜蘭技術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</si>
  <si>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國立屏東商業技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術</t>
    </r>
    <r>
      <rPr>
        <b/>
        <sz val="12"/>
        <rFont val="華康粗明體"/>
        <family val="3"/>
      </rPr>
      <t>學院校務基金</t>
    </r>
  </si>
  <si>
    <r>
      <t>國立臺北師範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</si>
  <si>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國立新竹師範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</si>
  <si>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國立臺中師範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</si>
  <si>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國立臺南師範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</si>
  <si>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國立屏東師範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</si>
  <si>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國立花蓮師範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</si>
  <si>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國立臺東師範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</si>
  <si>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國立體育學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院校務基金</t>
    </r>
  </si>
  <si>
    <t>合計</t>
  </si>
  <si>
    <r>
      <t>國立臺灣大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</t>
    </r>
    <r>
      <rPr>
        <b/>
        <sz val="12"/>
        <rFont val="華康粗明體"/>
        <family val="3"/>
      </rPr>
      <t>校務基金</t>
    </r>
  </si>
  <si>
    <r>
      <t>國立政治大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</si>
  <si>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國立清華大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</si>
  <si>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國立中興大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</si>
  <si>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國立成功大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</si>
  <si>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國立交通大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</si>
  <si>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國立中央大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</si>
  <si>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國立中山大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</si>
  <si>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國立中正大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</si>
  <si>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國立陽明大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</si>
  <si>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國立東華大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</si>
  <si>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國立臺灣科技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</si>
  <si>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國立雲林科技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</si>
  <si>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國立屏東科技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</si>
  <si>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國立臺北科技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</si>
  <si>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國立高雄第一科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技</t>
    </r>
    <r>
      <rPr>
        <b/>
        <sz val="12"/>
        <rFont val="華康粗明體"/>
        <family val="3"/>
      </rPr>
      <t>大學校務基金</t>
    </r>
  </si>
  <si>
    <r>
      <t>國立臺灣師範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</si>
  <si>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國立高雄師範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</si>
  <si>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國立彰化師範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</si>
  <si>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國立空中大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</si>
  <si>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國立臺南藝術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</si>
  <si>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國立臺北護理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</si>
  <si>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國立虎尾技術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</si>
  <si>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國立高雄海洋技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術</t>
    </r>
    <r>
      <rPr>
        <b/>
        <sz val="12"/>
        <rFont val="華康粗明體"/>
        <family val="3"/>
      </rPr>
      <t>學院校務基金</t>
    </r>
  </si>
  <si>
    <r>
      <t>國立宜蘭技術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</si>
  <si>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國立屏東商業技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術</t>
    </r>
    <r>
      <rPr>
        <b/>
        <sz val="12"/>
        <rFont val="華康粗明體"/>
        <family val="3"/>
      </rPr>
      <t>學院校務基金</t>
    </r>
  </si>
  <si>
    <r>
      <t>國立臺北師範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</si>
  <si>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國立新竹師範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</si>
  <si>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國立臺中師範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</si>
  <si>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國立臺南師範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</si>
  <si>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國立屏東師範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</si>
  <si>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國立花蓮師範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</si>
  <si>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國立臺東師範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</si>
  <si>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國立體育學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院校務基金</t>
    </r>
  </si>
  <si>
    <r>
      <t>國立臺灣體育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</si>
  <si>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t>科目</t>
  </si>
  <si>
    <r>
      <t>國立臺灣大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</t>
    </r>
    <r>
      <rPr>
        <b/>
        <sz val="12"/>
        <rFont val="華康粗明體"/>
        <family val="3"/>
      </rPr>
      <t>校務基金</t>
    </r>
  </si>
  <si>
    <r>
      <t>國立政治大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</si>
  <si>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國立清華大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</si>
  <si>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國立中興大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</si>
  <si>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國立成功大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</si>
  <si>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國立交通大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</si>
  <si>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國立中央大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</si>
  <si>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國立中山大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</si>
  <si>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國立中正大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</si>
  <si>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國立陽明大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</si>
  <si>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國立東華大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</si>
  <si>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國立臺灣科技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</si>
  <si>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國立雲林科技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</si>
  <si>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國立屏東科技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</si>
  <si>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國立臺北科技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</si>
  <si>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國立高雄第一科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技</t>
    </r>
    <r>
      <rPr>
        <b/>
        <sz val="12"/>
        <rFont val="華康粗明體"/>
        <family val="3"/>
      </rPr>
      <t>大學校務基金</t>
    </r>
  </si>
  <si>
    <r>
      <t>國立臺灣師範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</si>
  <si>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國立高雄師範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</si>
  <si>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國立彰化師範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</si>
  <si>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國立空中大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學校務基金</t>
    </r>
  </si>
  <si>
    <r>
      <t>國立臺南藝術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</si>
  <si>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國立臺北護理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</si>
  <si>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國立虎尾技術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</si>
  <si>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國立高雄海洋技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術</t>
    </r>
    <r>
      <rPr>
        <b/>
        <sz val="12"/>
        <rFont val="華康粗明體"/>
        <family val="3"/>
      </rPr>
      <t>學院校務基金</t>
    </r>
  </si>
  <si>
    <r>
      <t>國立宜蘭技術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</si>
  <si>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國立屏東商業技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術</t>
    </r>
    <r>
      <rPr>
        <b/>
        <sz val="12"/>
        <rFont val="華康粗明體"/>
        <family val="3"/>
      </rPr>
      <t>學院校務基金</t>
    </r>
  </si>
  <si>
    <r>
      <t>國立臺北師範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</si>
  <si>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國立新竹師範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</si>
  <si>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國立臺中師範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</si>
  <si>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國立臺南師範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</si>
  <si>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國立屏東師範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</si>
  <si>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國立花蓮師範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</si>
  <si>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國立臺東師範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</si>
  <si>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國立體育學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院校務基金</t>
    </r>
  </si>
  <si>
    <r>
      <t>國立臺灣體育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</si>
  <si>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t>合計</t>
  </si>
  <si>
    <t>金額</t>
  </si>
  <si>
    <t>％</t>
  </si>
  <si>
    <r>
      <t>國立臺灣體育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</t>
    </r>
    <r>
      <rPr>
        <b/>
        <sz val="12"/>
        <rFont val="華康粗明體"/>
        <family val="3"/>
      </rPr>
      <t>院校務基金</t>
    </r>
  </si>
  <si>
    <r>
      <t>國立暨南國際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</t>
    </r>
    <r>
      <rPr>
        <b/>
        <sz val="12"/>
        <rFont val="華康粗明體"/>
        <family val="3"/>
      </rPr>
      <t>學校務基金</t>
    </r>
  </si>
  <si>
    <r>
      <t>國立暨南國際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</si>
  <si>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r>
      <t>國立臺灣海洋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</t>
    </r>
    <r>
      <rPr>
        <b/>
        <sz val="12"/>
        <rFont val="華康粗明體"/>
        <family val="3"/>
      </rPr>
      <t>學校務基金</t>
    </r>
  </si>
  <si>
    <t>　債務收入</t>
  </si>
  <si>
    <t>　債務支出</t>
  </si>
  <si>
    <t>　福利收入</t>
  </si>
  <si>
    <t>　福利成本</t>
  </si>
  <si>
    <t>業務收入</t>
  </si>
  <si>
    <t>　其他業務收入</t>
  </si>
  <si>
    <t>業務成本與費用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</si>
  <si>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</si>
  <si>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</si>
  <si>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</si>
  <si>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</si>
  <si>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</si>
  <si>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</si>
  <si>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其他業務外費用</t>
  </si>
  <si>
    <t>業務外賸餘（短絀－）</t>
  </si>
  <si>
    <t>國立臺北大
學校務基金</t>
  </si>
  <si>
    <t>國立臺北大
學校務基金</t>
  </si>
  <si>
    <t>國立嘉義大
學校務基金</t>
  </si>
  <si>
    <t>國立嘉義大
學校務基金</t>
  </si>
  <si>
    <t>國立高雄大
學校務基金</t>
  </si>
  <si>
    <t>國立高雄大
學校務基金</t>
  </si>
  <si>
    <r>
      <t>國立臺中護理專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科學校校務基金</t>
    </r>
  </si>
  <si>
    <r>
      <t>國立臺南護理專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科學校校務基金</t>
    </r>
  </si>
  <si>
    <r>
      <t>國立臺灣戲曲專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科學校校務基金</t>
    </r>
  </si>
  <si>
    <t>國立聯合技術
學院校務基金</t>
  </si>
  <si>
    <t>國立聯合技術
學院校務基金</t>
  </si>
  <si>
    <r>
      <t>國立臺中技術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</si>
  <si>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t>國立勤益技術
學院校務基金</t>
  </si>
  <si>
    <t>國立勤益技術
學院校務基金</t>
  </si>
  <si>
    <t>國立高雄應用科
技大學校務基金</t>
  </si>
  <si>
    <t>國立高雄應用科
技大學校務基金</t>
  </si>
  <si>
    <t>國立高雄餐旅
學院校務基金</t>
  </si>
  <si>
    <t>國立高雄餐旅
學院校務基金</t>
  </si>
  <si>
    <t>國立澎湖技術
學院校務基金</t>
  </si>
  <si>
    <t>國立澎湖技術
學院校務基金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</si>
  <si>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</si>
  <si>
    <t>科目</t>
  </si>
  <si>
    <t>合計</t>
  </si>
  <si>
    <t>金額</t>
  </si>
  <si>
    <t>％</t>
  </si>
  <si>
    <r>
      <t>國立臺中技術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學院校務基金</t>
    </r>
  </si>
  <si>
    <r>
      <t>國立臺中護理專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科學校校務基金</t>
    </r>
  </si>
  <si>
    <r>
      <t>國立臺南護理專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科學校校務基金</t>
    </r>
  </si>
  <si>
    <r>
      <t>國立臺灣戲曲專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科學校校務基金</t>
    </r>
  </si>
  <si>
    <t>賸餘之部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</si>
  <si>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</si>
  <si>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</si>
  <si>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</si>
  <si>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</si>
  <si>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</si>
  <si>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</si>
  <si>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</si>
  <si>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</si>
  <si>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</si>
  <si>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增加固定資產及遞耗資產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</si>
  <si>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</si>
  <si>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</si>
  <si>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</si>
  <si>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</si>
  <si>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</si>
  <si>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</si>
  <si>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</si>
  <si>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</si>
  <si>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</si>
  <si>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</si>
  <si>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</si>
  <si>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</si>
  <si>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t>國立臺北大
學校務基金</t>
  </si>
  <si>
    <t>國立嘉義大
學校務基金</t>
  </si>
  <si>
    <t>國立高雄大
學校務基金</t>
  </si>
  <si>
    <t>國立高雄應用科
技大學校務基金</t>
  </si>
  <si>
    <t>國立澎湖技術
學院校務基金</t>
  </si>
  <si>
    <t>國立勤益技術
學院校務基金</t>
  </si>
  <si>
    <t>國立臺中技術
學院校務基金</t>
  </si>
  <si>
    <t>國立聯合技術
學院校務基金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</si>
  <si>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</si>
  <si>
    <t>　其他業務成本</t>
  </si>
  <si>
    <r>
      <t>中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華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民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國</t>
    </r>
  </si>
  <si>
    <t>本年度預算數</t>
  </si>
  <si>
    <t>本年度與上年度預算數比較增(+)減(-)</t>
  </si>
  <si>
    <t>本年度預算數</t>
  </si>
  <si>
    <t>國立高雄餐旅
學院校務基金</t>
  </si>
  <si>
    <t>　其他業務成本</t>
  </si>
  <si>
    <t xml:space="preserve"> 　　　　　　　　中華民國九十一年度</t>
  </si>
  <si>
    <t>中華民國九十一年度</t>
  </si>
  <si>
    <t>九 十 一 年 度</t>
  </si>
  <si>
    <t>九 十 一 年 度</t>
  </si>
  <si>
    <t>九 十 一 年 度</t>
  </si>
  <si>
    <t>九 十 一 年 度</t>
  </si>
  <si>
    <t>上年度預算數</t>
  </si>
  <si>
    <r>
      <t>國立臺灣藝術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大學校務基金</t>
    </r>
  </si>
  <si>
    <t>國立臺北藝術
大學校務基金</t>
  </si>
  <si>
    <t>國立臺北商業技
術學院校務基金</t>
  </si>
  <si>
    <r>
      <t>國立臺北藝術
大學</t>
    </r>
    <r>
      <rPr>
        <b/>
        <sz val="12"/>
        <rFont val="華康粗明體"/>
        <family val="3"/>
      </rPr>
      <t>校務基金</t>
    </r>
  </si>
  <si>
    <t>國立臺北藝術
大學校務基金</t>
  </si>
  <si>
    <t>國立臺北商業技
術學院校務基金</t>
  </si>
  <si>
    <t>前次決算數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</si>
  <si>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大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學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院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務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</si>
  <si>
    <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計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</si>
  <si>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t>國 立 大 學 校 院 校 務 基</t>
  </si>
  <si>
    <r>
      <t xml:space="preserve">金 餘 絀 撥 補 綜 計 表 </t>
    </r>
    <r>
      <rPr>
        <sz val="12"/>
        <rFont val="華康中黑體"/>
        <family val="3"/>
      </rPr>
      <t>(依 基 金 別 分 列)</t>
    </r>
  </si>
  <si>
    <r>
      <t xml:space="preserve">金 收 支 餘 絀 綜 計 表 </t>
    </r>
    <r>
      <rPr>
        <sz val="12"/>
        <rFont val="華康中黑體"/>
        <family val="3"/>
      </rPr>
      <t>(依 基 金 別 分 列)</t>
    </r>
  </si>
  <si>
    <t>國 立 大 學 校 院 校 務 基</t>
  </si>
  <si>
    <t>金 收 支 餘 絀 綜 計 表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</si>
  <si>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大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學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院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務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計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</si>
  <si>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t>國 立 大 學 校 院 校 務 基 金 現 金 流 量 綜 計 表</t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</si>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</sst>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-;\-#,##0.00_-;_-* &quot;-&quot;??_-;_-@_-"/>
    <numFmt numFmtId="178" formatCode="#,##0_-;\-#,##0_-;_-* &quot;-&quot;??_-;_-@_-"/>
    <numFmt numFmtId="179" formatCode="_-* #,##0_-;\-* #,##0_-;_-* &quot;-&quot;??_-;_-@_-"/>
    <numFmt numFmtId="180" formatCode="\-* #,##0_-;\-* #,##0_-;\-* &quot;-&quot;??_-;_-@_-"/>
    <numFmt numFmtId="181" formatCode="\-#,##0_-;\-#,##0_-;&quot;-&quot;??_-;_-@_-"/>
    <numFmt numFmtId="182" formatCode="#,##0_-;\-#,##0_-;&quot;-&quot;??_-;_-@_-"/>
    <numFmt numFmtId="183" formatCode="#,##0.00_-;\-#,##0.00_-;&quot;-&quot;??_-;_-@_-"/>
    <numFmt numFmtId="184" formatCode="\+#,##0_-;\-#,##0_-;_-* &quot;-&quot;??_-;_-@_-"/>
    <numFmt numFmtId="185" formatCode="\+#,##0.00_-;\-#,##0.00_-;_-* &quot;-&quot;??_-;_-@_-"/>
    <numFmt numFmtId="186" formatCode="\+#,##0_-;\-#,##0_-;&quot;-&quot;??_-;_-@_-"/>
    <numFmt numFmtId="187" formatCode="\+#,##0.00_-;\-#,##0.00_-;&quot;-&quot;??_-;_-@_-"/>
    <numFmt numFmtId="188" formatCode="#,##0_ "/>
    <numFmt numFmtId="189" formatCode="#,##0_);[Red]\(#,##0\)"/>
    <numFmt numFmtId="190" formatCode="\-#,##0_-;\-#,##0_-;\-&quot;-&quot;??_-;_-@_-"/>
    <numFmt numFmtId="191" formatCode="\ #,##0.00_-;\-#,##0.00_-;&quot;-&quot;??_-;_-@_-"/>
    <numFmt numFmtId="192" formatCode="0.00_);[Red]\(0.00\)"/>
  </numFmts>
  <fonts count="21">
    <font>
      <sz val="12"/>
      <name val="新細明體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2"/>
      <name val="Times New Roman"/>
      <family val="1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細明體"/>
      <family val="3"/>
    </font>
    <font>
      <b/>
      <sz val="14"/>
      <name val="Times New Roman"/>
      <family val="1"/>
    </font>
    <font>
      <b/>
      <sz val="9"/>
      <name val="新細明體"/>
      <family val="1"/>
    </font>
    <font>
      <sz val="12"/>
      <name val="華康粗明體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183" fontId="7" fillId="0" borderId="4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186" fontId="7" fillId="0" borderId="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9" fontId="9" fillId="0" borderId="4" xfId="0" applyNumberFormat="1" applyFont="1" applyBorder="1" applyAlignment="1" applyProtection="1">
      <alignment vertical="center"/>
      <protection locked="0"/>
    </xf>
    <xf numFmtId="183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 applyProtection="1">
      <alignment vertical="center"/>
      <protection locked="0"/>
    </xf>
    <xf numFmtId="186" fontId="9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vertical="center"/>
    </xf>
    <xf numFmtId="182" fontId="7" fillId="0" borderId="6" xfId="0" applyNumberFormat="1" applyFont="1" applyBorder="1" applyAlignment="1">
      <alignment vertical="center"/>
    </xf>
    <xf numFmtId="186" fontId="7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82" fontId="7" fillId="0" borderId="9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8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distributed" vertical="center"/>
    </xf>
    <xf numFmtId="182" fontId="9" fillId="0" borderId="4" xfId="0" applyNumberFormat="1" applyFont="1" applyBorder="1" applyAlignment="1">
      <alignment vertical="center"/>
    </xf>
    <xf numFmtId="182" fontId="9" fillId="0" borderId="3" xfId="0" applyNumberFormat="1" applyFont="1" applyBorder="1" applyAlignment="1">
      <alignment vertical="center"/>
    </xf>
    <xf numFmtId="182" fontId="9" fillId="0" borderId="9" xfId="0" applyNumberFormat="1" applyFont="1" applyBorder="1" applyAlignment="1">
      <alignment vertical="center"/>
    </xf>
    <xf numFmtId="0" fontId="0" fillId="0" borderId="0" xfId="0" applyFont="1" applyAlignment="1">
      <alignment/>
    </xf>
    <xf numFmtId="182" fontId="9" fillId="0" borderId="3" xfId="0" applyNumberFormat="1" applyFont="1" applyBorder="1" applyAlignment="1" applyProtection="1">
      <alignment vertical="center"/>
      <protection locked="0"/>
    </xf>
    <xf numFmtId="182" fontId="7" fillId="0" borderId="3" xfId="0" applyNumberFormat="1" applyFont="1" applyBorder="1" applyAlignment="1">
      <alignment vertical="center"/>
    </xf>
    <xf numFmtId="182" fontId="7" fillId="0" borderId="4" xfId="0" applyNumberFormat="1" applyFont="1" applyBorder="1" applyAlignment="1" applyProtection="1">
      <alignment vertical="center"/>
      <protection locked="0"/>
    </xf>
    <xf numFmtId="182" fontId="7" fillId="0" borderId="3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/>
    </xf>
    <xf numFmtId="182" fontId="7" fillId="0" borderId="12" xfId="0" applyNumberFormat="1" applyFont="1" applyBorder="1" applyAlignment="1">
      <alignment vertical="center"/>
    </xf>
    <xf numFmtId="191" fontId="7" fillId="0" borderId="13" xfId="0" applyNumberFormat="1" applyFont="1" applyBorder="1" applyAlignment="1">
      <alignment vertical="center"/>
    </xf>
    <xf numFmtId="191" fontId="7" fillId="0" borderId="12" xfId="0" applyNumberFormat="1" applyFont="1" applyBorder="1" applyAlignment="1">
      <alignment vertical="center"/>
    </xf>
    <xf numFmtId="182" fontId="7" fillId="0" borderId="14" xfId="0" applyNumberFormat="1" applyFont="1" applyBorder="1" applyAlignment="1">
      <alignment vertical="center"/>
    </xf>
    <xf numFmtId="191" fontId="9" fillId="0" borderId="9" xfId="0" applyNumberFormat="1" applyFont="1" applyBorder="1" applyAlignment="1">
      <alignment vertical="center"/>
    </xf>
    <xf numFmtId="191" fontId="9" fillId="0" borderId="4" xfId="0" applyNumberFormat="1" applyFont="1" applyBorder="1" applyAlignment="1">
      <alignment vertical="center"/>
    </xf>
    <xf numFmtId="191" fontId="7" fillId="0" borderId="9" xfId="0" applyNumberFormat="1" applyFont="1" applyBorder="1" applyAlignment="1">
      <alignment vertical="center"/>
    </xf>
    <xf numFmtId="191" fontId="7" fillId="0" borderId="4" xfId="0" applyNumberFormat="1" applyFont="1" applyBorder="1" applyAlignment="1">
      <alignment vertical="center"/>
    </xf>
    <xf numFmtId="191" fontId="7" fillId="0" borderId="6" xfId="0" applyNumberFormat="1" applyFont="1" applyBorder="1" applyAlignment="1">
      <alignment vertical="center"/>
    </xf>
    <xf numFmtId="182" fontId="7" fillId="0" borderId="5" xfId="0" applyNumberFormat="1" applyFont="1" applyBorder="1" applyAlignment="1">
      <alignment vertical="center"/>
    </xf>
    <xf numFmtId="191" fontId="7" fillId="0" borderId="2" xfId="0" applyNumberFormat="1" applyFont="1" applyBorder="1" applyAlignment="1">
      <alignment vertical="center"/>
    </xf>
    <xf numFmtId="182" fontId="0" fillId="0" borderId="0" xfId="0" applyNumberFormat="1" applyAlignment="1">
      <alignment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182" fontId="9" fillId="0" borderId="12" xfId="0" applyNumberFormat="1" applyFont="1" applyBorder="1" applyAlignment="1">
      <alignment vertical="center"/>
    </xf>
    <xf numFmtId="183" fontId="7" fillId="0" borderId="9" xfId="0" applyNumberFormat="1" applyFont="1" applyBorder="1" applyAlignment="1">
      <alignment vertical="center"/>
    </xf>
    <xf numFmtId="183" fontId="9" fillId="0" borderId="9" xfId="0" applyNumberFormat="1" applyFont="1" applyBorder="1" applyAlignment="1">
      <alignment vertical="center"/>
    </xf>
    <xf numFmtId="183" fontId="7" fillId="0" borderId="2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82" fontId="9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2" fontId="9" fillId="0" borderId="0" xfId="0" applyNumberFormat="1" applyFont="1" applyBorder="1" applyAlignment="1" applyProtection="1">
      <alignment vertical="center"/>
      <protection locked="0"/>
    </xf>
    <xf numFmtId="182" fontId="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2" fontId="7" fillId="0" borderId="0" xfId="0" applyNumberFormat="1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3" fillId="0" borderId="18" xfId="0" applyNumberFormat="1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0" fillId="0" borderId="8" xfId="0" applyBorder="1" applyAlignment="1">
      <alignment/>
    </xf>
    <xf numFmtId="177" fontId="7" fillId="0" borderId="4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84" fontId="7" fillId="0" borderId="4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 locked="0"/>
    </xf>
    <xf numFmtId="177" fontId="9" fillId="0" borderId="4" xfId="0" applyNumberFormat="1" applyFont="1" applyBorder="1" applyAlignment="1">
      <alignment vertical="center"/>
    </xf>
    <xf numFmtId="178" fontId="9" fillId="0" borderId="3" xfId="0" applyNumberFormat="1" applyFont="1" applyBorder="1" applyAlignment="1" applyProtection="1">
      <alignment vertical="center"/>
      <protection locked="0"/>
    </xf>
    <xf numFmtId="178" fontId="7" fillId="0" borderId="4" xfId="0" applyNumberFormat="1" applyFont="1" applyBorder="1" applyAlignment="1">
      <alignment vertical="center"/>
    </xf>
    <xf numFmtId="184" fontId="9" fillId="0" borderId="4" xfId="0" applyNumberFormat="1" applyFont="1" applyBorder="1" applyAlignment="1">
      <alignment vertical="center"/>
    </xf>
    <xf numFmtId="178" fontId="7" fillId="0" borderId="4" xfId="0" applyNumberFormat="1" applyFont="1" applyBorder="1" applyAlignment="1" applyProtection="1">
      <alignment vertical="center"/>
      <protection locked="0"/>
    </xf>
    <xf numFmtId="178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82" fontId="9" fillId="0" borderId="9" xfId="0" applyNumberFormat="1" applyFont="1" applyBorder="1" applyAlignment="1" applyProtection="1">
      <alignment vertical="center"/>
      <protection locked="0"/>
    </xf>
    <xf numFmtId="182" fontId="7" fillId="0" borderId="9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justify"/>
    </xf>
    <xf numFmtId="0" fontId="8" fillId="0" borderId="0" xfId="0" applyFont="1" applyAlignment="1">
      <alignment horizontal="justify" vertical="top" wrapText="1"/>
    </xf>
    <xf numFmtId="0" fontId="3" fillId="0" borderId="2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13" fillId="0" borderId="8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distributed" vertical="center"/>
    </xf>
    <xf numFmtId="0" fontId="3" fillId="0" borderId="20" xfId="0" applyNumberFormat="1" applyFont="1" applyBorder="1" applyAlignment="1">
      <alignment horizontal="distributed" vertical="center"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0" xfId="0" applyFont="1" applyBorder="1" applyAlignment="1" applyProtection="1">
      <alignment horizontal="distributed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J40"/>
  <sheetViews>
    <sheetView tabSelected="1" zoomScale="75" zoomScaleNormal="75" workbookViewId="0" topLeftCell="A1">
      <pane xSplit="1" ySplit="4" topLeftCell="B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B11" sqref="B11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3.625" style="0" customWidth="1"/>
    <col min="8" max="8" width="18.75390625" style="0" customWidth="1"/>
    <col min="9" max="9" width="18.00390625" style="0" customWidth="1"/>
    <col min="10" max="10" width="26.125" style="0" customWidth="1"/>
  </cols>
  <sheetData>
    <row r="1" spans="5:8" ht="27.75" customHeight="1">
      <c r="E1" s="1" t="s">
        <v>263</v>
      </c>
      <c r="F1" s="2" t="s">
        <v>267</v>
      </c>
      <c r="H1" s="33"/>
    </row>
    <row r="2" spans="5:10" ht="21.75" customHeight="1" thickBot="1">
      <c r="E2" s="3" t="s">
        <v>241</v>
      </c>
      <c r="F2" s="4" t="s">
        <v>250</v>
      </c>
      <c r="J2" s="5" t="s">
        <v>48</v>
      </c>
    </row>
    <row r="3" spans="1:10" ht="19.5" customHeight="1">
      <c r="A3" s="110" t="s">
        <v>0</v>
      </c>
      <c r="B3" s="113" t="s">
        <v>242</v>
      </c>
      <c r="C3" s="113"/>
      <c r="D3" s="113" t="s">
        <v>253</v>
      </c>
      <c r="E3" s="113"/>
      <c r="F3" s="114" t="s">
        <v>260</v>
      </c>
      <c r="G3" s="113"/>
      <c r="H3" s="112" t="s">
        <v>243</v>
      </c>
      <c r="I3" s="112"/>
      <c r="J3" s="108" t="s">
        <v>1</v>
      </c>
    </row>
    <row r="4" spans="1:10" ht="19.5" customHeight="1">
      <c r="A4" s="111"/>
      <c r="B4" s="6" t="s">
        <v>2</v>
      </c>
      <c r="C4" s="7" t="s">
        <v>3</v>
      </c>
      <c r="D4" s="6" t="s">
        <v>2</v>
      </c>
      <c r="E4" s="7" t="s">
        <v>3</v>
      </c>
      <c r="F4" s="45" t="s">
        <v>2</v>
      </c>
      <c r="G4" s="7" t="s">
        <v>3</v>
      </c>
      <c r="H4" s="6" t="s">
        <v>2</v>
      </c>
      <c r="I4" s="7" t="s">
        <v>3</v>
      </c>
      <c r="J4" s="109"/>
    </row>
    <row r="5" spans="1:10" s="12" customFormat="1" ht="19.5" customHeight="1">
      <c r="A5" s="15" t="s">
        <v>168</v>
      </c>
      <c r="B5" s="97">
        <f>IF(SUM(B6:B15)=0,0,SUM(B6:B15))</f>
        <v>61220895</v>
      </c>
      <c r="C5" s="90">
        <f aca="true" t="shared" si="0" ref="C5:C39">IF(OR($B$5=0,B5=0),0,IF(ROUND((B5/$B$5*10000),0)=0,0,ROUND((B5/$B$5)*100,2)))</f>
        <v>100</v>
      </c>
      <c r="D5" s="97">
        <f>IF(SUM(D6:D15)=0,0,SUM(D6:D15))</f>
        <v>58342372</v>
      </c>
      <c r="E5" s="90">
        <f aca="true" t="shared" si="1" ref="E5:E39">IF(OR($D$5=0,D5=0),0,IF(ROUND((D5/$D$5*10000),0)=0,0,ROUND((D5/$D$5)*100,2)))</f>
        <v>100</v>
      </c>
      <c r="F5" s="91">
        <f>IF(SUM(F6:F15)=0,0,SUM(F6:F15))</f>
        <v>87413598</v>
      </c>
      <c r="G5" s="90">
        <f aca="true" t="shared" si="2" ref="G5:G39">IF(OR($F$5=0,F5=0),0,IF(ROUND((F5/$F$5*10000),0)=0,0,ROUND((F5/$F$5)*100,2)))</f>
        <v>100</v>
      </c>
      <c r="H5" s="92">
        <f aca="true" t="shared" si="3" ref="H5:H39">B5-D5</f>
        <v>2878523</v>
      </c>
      <c r="I5" s="17">
        <f>IF(OR(D5=0,H5=0),0,IF(ROUND((H5/D5*10000),0)=0,0,ABS(ROUND((H5/D5)*100,2))))</f>
        <v>4.93</v>
      </c>
      <c r="J5" s="93"/>
    </row>
    <row r="6" spans="1:10" s="12" customFormat="1" ht="18.75" customHeight="1">
      <c r="A6" s="20" t="s">
        <v>4</v>
      </c>
      <c r="B6" s="94">
        <f>'各校務基金收支預算'!B6</f>
        <v>12000</v>
      </c>
      <c r="C6" s="95">
        <f t="shared" si="0"/>
        <v>0.02</v>
      </c>
      <c r="D6" s="94">
        <v>12000</v>
      </c>
      <c r="E6" s="95">
        <f t="shared" si="1"/>
        <v>0.02</v>
      </c>
      <c r="F6" s="96">
        <v>0</v>
      </c>
      <c r="G6" s="95">
        <f t="shared" si="2"/>
        <v>0</v>
      </c>
      <c r="H6" s="98">
        <f t="shared" si="3"/>
        <v>0</v>
      </c>
      <c r="I6" s="22">
        <f aca="true" t="shared" si="4" ref="I6:I39">IF(OR(D6=0,H6=0),0,IF(ROUND((H6/D6*10000),0)=0,0,ABS(ROUND((H6/D6)*100,2))))</f>
        <v>0</v>
      </c>
      <c r="J6" s="93"/>
    </row>
    <row r="7" spans="1:10" s="12" customFormat="1" ht="18.75" customHeight="1">
      <c r="A7" s="20" t="s">
        <v>5</v>
      </c>
      <c r="B7" s="94">
        <f>'各校務基金收支預算'!B7</f>
        <v>0</v>
      </c>
      <c r="C7" s="95">
        <f t="shared" si="0"/>
        <v>0</v>
      </c>
      <c r="D7" s="94">
        <v>0</v>
      </c>
      <c r="E7" s="95">
        <f t="shared" si="1"/>
        <v>0</v>
      </c>
      <c r="F7" s="96">
        <v>0</v>
      </c>
      <c r="G7" s="95">
        <f t="shared" si="2"/>
        <v>0</v>
      </c>
      <c r="H7" s="98">
        <f t="shared" si="3"/>
        <v>0</v>
      </c>
      <c r="I7" s="22">
        <f t="shared" si="4"/>
        <v>0</v>
      </c>
      <c r="J7" s="93"/>
    </row>
    <row r="8" spans="1:10" s="12" customFormat="1" ht="18.75" customHeight="1">
      <c r="A8" s="20" t="s">
        <v>6</v>
      </c>
      <c r="B8" s="94">
        <f>'各校務基金收支預算'!B8</f>
        <v>27843560</v>
      </c>
      <c r="C8" s="95">
        <f t="shared" si="0"/>
        <v>45.48</v>
      </c>
      <c r="D8" s="94">
        <v>26377079</v>
      </c>
      <c r="E8" s="95">
        <f t="shared" si="1"/>
        <v>45.21</v>
      </c>
      <c r="F8" s="96">
        <v>39993999</v>
      </c>
      <c r="G8" s="95">
        <f t="shared" si="2"/>
        <v>45.75</v>
      </c>
      <c r="H8" s="98">
        <f t="shared" si="3"/>
        <v>1466481</v>
      </c>
      <c r="I8" s="22">
        <f t="shared" si="4"/>
        <v>5.56</v>
      </c>
      <c r="J8" s="93"/>
    </row>
    <row r="9" spans="1:10" s="12" customFormat="1" ht="18.75" customHeight="1">
      <c r="A9" s="20" t="s">
        <v>7</v>
      </c>
      <c r="B9" s="94">
        <f>'各校務基金收支預算'!B9</f>
        <v>1000</v>
      </c>
      <c r="C9" s="95">
        <f t="shared" si="0"/>
        <v>0</v>
      </c>
      <c r="D9" s="94">
        <v>2000</v>
      </c>
      <c r="E9" s="95">
        <f t="shared" si="1"/>
        <v>0</v>
      </c>
      <c r="F9" s="96">
        <v>4583</v>
      </c>
      <c r="G9" s="95">
        <f t="shared" si="2"/>
        <v>0.01</v>
      </c>
      <c r="H9" s="98">
        <f t="shared" si="3"/>
        <v>-1000</v>
      </c>
      <c r="I9" s="22">
        <f t="shared" si="4"/>
        <v>50</v>
      </c>
      <c r="J9" s="93"/>
    </row>
    <row r="10" spans="1:10" s="12" customFormat="1" ht="18.75" customHeight="1">
      <c r="A10" s="20" t="s">
        <v>8</v>
      </c>
      <c r="B10" s="94">
        <f>'各校務基金收支預算'!B10</f>
        <v>0</v>
      </c>
      <c r="C10" s="95">
        <f t="shared" si="0"/>
        <v>0</v>
      </c>
      <c r="D10" s="94">
        <v>0</v>
      </c>
      <c r="E10" s="95">
        <f t="shared" si="1"/>
        <v>0</v>
      </c>
      <c r="F10" s="96">
        <v>0</v>
      </c>
      <c r="G10" s="95">
        <f t="shared" si="2"/>
        <v>0</v>
      </c>
      <c r="H10" s="98">
        <f t="shared" si="3"/>
        <v>0</v>
      </c>
      <c r="I10" s="22">
        <f t="shared" si="4"/>
        <v>0</v>
      </c>
      <c r="J10" s="93"/>
    </row>
    <row r="11" spans="1:10" s="12" customFormat="1" ht="18.75" customHeight="1">
      <c r="A11" s="20" t="s">
        <v>9</v>
      </c>
      <c r="B11" s="94">
        <f>'各校務基金收支預算'!B11</f>
        <v>0</v>
      </c>
      <c r="C11" s="95">
        <f t="shared" si="0"/>
        <v>0</v>
      </c>
      <c r="D11" s="94">
        <v>0</v>
      </c>
      <c r="E11" s="95">
        <f t="shared" si="1"/>
        <v>0</v>
      </c>
      <c r="F11" s="96">
        <v>0</v>
      </c>
      <c r="G11" s="95">
        <f t="shared" si="2"/>
        <v>0</v>
      </c>
      <c r="H11" s="98">
        <f t="shared" si="3"/>
        <v>0</v>
      </c>
      <c r="I11" s="22">
        <f t="shared" si="4"/>
        <v>0</v>
      </c>
      <c r="J11" s="93"/>
    </row>
    <row r="12" spans="1:10" s="12" customFormat="1" ht="18.75" customHeight="1">
      <c r="A12" s="20" t="s">
        <v>10</v>
      </c>
      <c r="B12" s="94">
        <f>'各校務基金收支預算'!B12</f>
        <v>0</v>
      </c>
      <c r="C12" s="95">
        <f t="shared" si="0"/>
        <v>0</v>
      </c>
      <c r="D12" s="94">
        <v>0</v>
      </c>
      <c r="E12" s="95">
        <f t="shared" si="1"/>
        <v>0</v>
      </c>
      <c r="F12" s="96">
        <v>0</v>
      </c>
      <c r="G12" s="95">
        <f t="shared" si="2"/>
        <v>0</v>
      </c>
      <c r="H12" s="98">
        <f t="shared" si="3"/>
        <v>0</v>
      </c>
      <c r="I12" s="22">
        <f t="shared" si="4"/>
        <v>0</v>
      </c>
      <c r="J12" s="93"/>
    </row>
    <row r="13" spans="1:10" s="12" customFormat="1" ht="18.75" customHeight="1">
      <c r="A13" s="20" t="s">
        <v>166</v>
      </c>
      <c r="B13" s="94">
        <f>'各校務基金收支預算'!B13</f>
        <v>0</v>
      </c>
      <c r="C13" s="95">
        <f t="shared" si="0"/>
        <v>0</v>
      </c>
      <c r="D13" s="94">
        <v>0</v>
      </c>
      <c r="E13" s="95">
        <f t="shared" si="1"/>
        <v>0</v>
      </c>
      <c r="F13" s="96">
        <v>0</v>
      </c>
      <c r="G13" s="95">
        <f t="shared" si="2"/>
        <v>0</v>
      </c>
      <c r="H13" s="98">
        <f t="shared" si="3"/>
        <v>0</v>
      </c>
      <c r="I13" s="22">
        <f t="shared" si="4"/>
        <v>0</v>
      </c>
      <c r="J13" s="93"/>
    </row>
    <row r="14" spans="1:10" s="12" customFormat="1" ht="18.75" customHeight="1">
      <c r="A14" s="20" t="s">
        <v>164</v>
      </c>
      <c r="B14" s="94">
        <f>'各校務基金收支預算'!B14</f>
        <v>0</v>
      </c>
      <c r="C14" s="95">
        <f t="shared" si="0"/>
        <v>0</v>
      </c>
      <c r="D14" s="94">
        <v>0</v>
      </c>
      <c r="E14" s="95">
        <f t="shared" si="1"/>
        <v>0</v>
      </c>
      <c r="F14" s="96">
        <v>0</v>
      </c>
      <c r="G14" s="95">
        <f t="shared" si="2"/>
        <v>0</v>
      </c>
      <c r="H14" s="98">
        <f t="shared" si="3"/>
        <v>0</v>
      </c>
      <c r="I14" s="22">
        <f t="shared" si="4"/>
        <v>0</v>
      </c>
      <c r="J14" s="93"/>
    </row>
    <row r="15" spans="1:10" s="12" customFormat="1" ht="18.75" customHeight="1">
      <c r="A15" s="20" t="s">
        <v>169</v>
      </c>
      <c r="B15" s="94">
        <f>'各校務基金收支預算'!B15</f>
        <v>33364335</v>
      </c>
      <c r="C15" s="95">
        <f t="shared" si="0"/>
        <v>54.5</v>
      </c>
      <c r="D15" s="94">
        <v>31951293</v>
      </c>
      <c r="E15" s="95">
        <f t="shared" si="1"/>
        <v>54.77</v>
      </c>
      <c r="F15" s="96">
        <v>47415016</v>
      </c>
      <c r="G15" s="95">
        <f t="shared" si="2"/>
        <v>54.24</v>
      </c>
      <c r="H15" s="98">
        <f t="shared" si="3"/>
        <v>1413042</v>
      </c>
      <c r="I15" s="22">
        <f t="shared" si="4"/>
        <v>4.42</v>
      </c>
      <c r="J15" s="93"/>
    </row>
    <row r="16" spans="1:10" s="12" customFormat="1" ht="19.5" customHeight="1">
      <c r="A16" s="15" t="s">
        <v>170</v>
      </c>
      <c r="B16" s="97">
        <f>IF(SUM(B17:B29)=0,0,SUM(B17:B29))</f>
        <v>62600394</v>
      </c>
      <c r="C16" s="90">
        <f t="shared" si="0"/>
        <v>102.25</v>
      </c>
      <c r="D16" s="97">
        <f>IF(SUM(D17:D29)=0,0,SUM(D17:D29))</f>
        <v>59541529</v>
      </c>
      <c r="E16" s="90">
        <f t="shared" si="1"/>
        <v>102.06</v>
      </c>
      <c r="F16" s="91">
        <f>IF(SUM(F17:F29)=0,0,SUM(F17:F29))</f>
        <v>83785685</v>
      </c>
      <c r="G16" s="90">
        <f t="shared" si="2"/>
        <v>95.85</v>
      </c>
      <c r="H16" s="92">
        <f t="shared" si="3"/>
        <v>3058865</v>
      </c>
      <c r="I16" s="17">
        <f t="shared" si="4"/>
        <v>5.14</v>
      </c>
      <c r="J16" s="93"/>
    </row>
    <row r="17" spans="1:10" s="12" customFormat="1" ht="18.75" customHeight="1">
      <c r="A17" s="20" t="s">
        <v>11</v>
      </c>
      <c r="B17" s="94">
        <f>'各校務基金收支預算'!B17</f>
        <v>101120</v>
      </c>
      <c r="C17" s="95">
        <f t="shared" si="0"/>
        <v>0.17</v>
      </c>
      <c r="D17" s="94">
        <v>101120</v>
      </c>
      <c r="E17" s="95">
        <f t="shared" si="1"/>
        <v>0.17</v>
      </c>
      <c r="F17" s="96">
        <v>0</v>
      </c>
      <c r="G17" s="95">
        <f t="shared" si="2"/>
        <v>0</v>
      </c>
      <c r="H17" s="98">
        <f t="shared" si="3"/>
        <v>0</v>
      </c>
      <c r="I17" s="22">
        <f t="shared" si="4"/>
        <v>0</v>
      </c>
      <c r="J17" s="93"/>
    </row>
    <row r="18" spans="1:10" s="12" customFormat="1" ht="18.75" customHeight="1">
      <c r="A18" s="20" t="s">
        <v>12</v>
      </c>
      <c r="B18" s="94">
        <f>'各校務基金收支預算'!B18</f>
        <v>0</v>
      </c>
      <c r="C18" s="95">
        <f t="shared" si="0"/>
        <v>0</v>
      </c>
      <c r="D18" s="94">
        <v>0</v>
      </c>
      <c r="E18" s="95">
        <f t="shared" si="1"/>
        <v>0</v>
      </c>
      <c r="F18" s="96">
        <v>0</v>
      </c>
      <c r="G18" s="95">
        <f t="shared" si="2"/>
        <v>0</v>
      </c>
      <c r="H18" s="98">
        <f t="shared" si="3"/>
        <v>0</v>
      </c>
      <c r="I18" s="22">
        <f t="shared" si="4"/>
        <v>0</v>
      </c>
      <c r="J18" s="93"/>
    </row>
    <row r="19" spans="1:10" s="12" customFormat="1" ht="18.75" customHeight="1">
      <c r="A19" s="20" t="s">
        <v>13</v>
      </c>
      <c r="B19" s="94">
        <f>'各校務基金收支預算'!B19</f>
        <v>51917206</v>
      </c>
      <c r="C19" s="95">
        <f t="shared" si="0"/>
        <v>84.8</v>
      </c>
      <c r="D19" s="94">
        <v>49477142</v>
      </c>
      <c r="E19" s="95">
        <f t="shared" si="1"/>
        <v>84.8</v>
      </c>
      <c r="F19" s="96">
        <v>71038621</v>
      </c>
      <c r="G19" s="95">
        <f t="shared" si="2"/>
        <v>81.27</v>
      </c>
      <c r="H19" s="98">
        <f t="shared" si="3"/>
        <v>2440064</v>
      </c>
      <c r="I19" s="22">
        <f t="shared" si="4"/>
        <v>4.93</v>
      </c>
      <c r="J19" s="93"/>
    </row>
    <row r="20" spans="1:10" s="12" customFormat="1" ht="18.75" customHeight="1">
      <c r="A20" s="20" t="s">
        <v>14</v>
      </c>
      <c r="B20" s="94">
        <f>'各校務基金收支預算'!B20</f>
        <v>0</v>
      </c>
      <c r="C20" s="95">
        <f t="shared" si="0"/>
        <v>0</v>
      </c>
      <c r="D20" s="94">
        <v>0</v>
      </c>
      <c r="E20" s="95">
        <f t="shared" si="1"/>
        <v>0</v>
      </c>
      <c r="F20" s="96">
        <v>18</v>
      </c>
      <c r="G20" s="95">
        <f t="shared" si="2"/>
        <v>0</v>
      </c>
      <c r="H20" s="98">
        <f t="shared" si="3"/>
        <v>0</v>
      </c>
      <c r="I20" s="22">
        <f t="shared" si="4"/>
        <v>0</v>
      </c>
      <c r="J20" s="93"/>
    </row>
    <row r="21" spans="1:10" s="12" customFormat="1" ht="18.75" customHeight="1">
      <c r="A21" s="20" t="s">
        <v>15</v>
      </c>
      <c r="B21" s="94">
        <f>'各校務基金收支預算'!B21</f>
        <v>0</v>
      </c>
      <c r="C21" s="95">
        <f t="shared" si="0"/>
        <v>0</v>
      </c>
      <c r="D21" s="94">
        <v>0</v>
      </c>
      <c r="E21" s="95">
        <f t="shared" si="1"/>
        <v>0</v>
      </c>
      <c r="F21" s="96">
        <v>0</v>
      </c>
      <c r="G21" s="95">
        <f t="shared" si="2"/>
        <v>0</v>
      </c>
      <c r="H21" s="98">
        <f t="shared" si="3"/>
        <v>0</v>
      </c>
      <c r="I21" s="22">
        <f t="shared" si="4"/>
        <v>0</v>
      </c>
      <c r="J21" s="93"/>
    </row>
    <row r="22" spans="1:10" s="12" customFormat="1" ht="18.75" customHeight="1">
      <c r="A22" s="20" t="s">
        <v>16</v>
      </c>
      <c r="B22" s="94">
        <f>'各校務基金收支預算'!B22</f>
        <v>0</v>
      </c>
      <c r="C22" s="95">
        <f t="shared" si="0"/>
        <v>0</v>
      </c>
      <c r="D22" s="94">
        <v>0</v>
      </c>
      <c r="E22" s="95">
        <f t="shared" si="1"/>
        <v>0</v>
      </c>
      <c r="F22" s="96">
        <v>0</v>
      </c>
      <c r="G22" s="95">
        <f t="shared" si="2"/>
        <v>0</v>
      </c>
      <c r="H22" s="98">
        <f t="shared" si="3"/>
        <v>0</v>
      </c>
      <c r="I22" s="22">
        <f t="shared" si="4"/>
        <v>0</v>
      </c>
      <c r="J22" s="93"/>
    </row>
    <row r="23" spans="1:10" s="12" customFormat="1" ht="18.75" customHeight="1">
      <c r="A23" s="20" t="s">
        <v>167</v>
      </c>
      <c r="B23" s="94">
        <f>'各校務基金收支預算'!B23</f>
        <v>0</v>
      </c>
      <c r="C23" s="95">
        <f t="shared" si="0"/>
        <v>0</v>
      </c>
      <c r="D23" s="94">
        <v>0</v>
      </c>
      <c r="E23" s="95">
        <f t="shared" si="1"/>
        <v>0</v>
      </c>
      <c r="F23" s="96">
        <v>0</v>
      </c>
      <c r="G23" s="95">
        <f t="shared" si="2"/>
        <v>0</v>
      </c>
      <c r="H23" s="98">
        <f t="shared" si="3"/>
        <v>0</v>
      </c>
      <c r="I23" s="22">
        <f t="shared" si="4"/>
        <v>0</v>
      </c>
      <c r="J23" s="93"/>
    </row>
    <row r="24" spans="1:10" s="12" customFormat="1" ht="18.75" customHeight="1">
      <c r="A24" s="20" t="s">
        <v>246</v>
      </c>
      <c r="B24" s="94">
        <f>'各校務基金收支預算'!B24</f>
        <v>2491801</v>
      </c>
      <c r="C24" s="95">
        <f t="shared" si="0"/>
        <v>4.07</v>
      </c>
      <c r="D24" s="94">
        <v>2386798</v>
      </c>
      <c r="E24" s="95">
        <f t="shared" si="1"/>
        <v>4.09</v>
      </c>
      <c r="F24" s="96">
        <v>3370920</v>
      </c>
      <c r="G24" s="95">
        <f t="shared" si="2"/>
        <v>3.86</v>
      </c>
      <c r="H24" s="98">
        <f t="shared" si="3"/>
        <v>105003</v>
      </c>
      <c r="I24" s="22">
        <f t="shared" si="4"/>
        <v>4.4</v>
      </c>
      <c r="J24" s="93"/>
    </row>
    <row r="25" spans="1:10" s="12" customFormat="1" ht="18.75" customHeight="1">
      <c r="A25" s="20" t="s">
        <v>17</v>
      </c>
      <c r="B25" s="94">
        <f>'各校務基金收支預算'!B25</f>
        <v>0</v>
      </c>
      <c r="C25" s="95">
        <f t="shared" si="0"/>
        <v>0</v>
      </c>
      <c r="D25" s="94">
        <v>0</v>
      </c>
      <c r="E25" s="95">
        <f t="shared" si="1"/>
        <v>0</v>
      </c>
      <c r="F25" s="96">
        <v>0</v>
      </c>
      <c r="G25" s="95">
        <f t="shared" si="2"/>
        <v>0</v>
      </c>
      <c r="H25" s="98">
        <f t="shared" si="3"/>
        <v>0</v>
      </c>
      <c r="I25" s="22">
        <f t="shared" si="4"/>
        <v>0</v>
      </c>
      <c r="J25" s="93"/>
    </row>
    <row r="26" spans="1:10" s="12" customFormat="1" ht="18.75" customHeight="1">
      <c r="A26" s="20" t="s">
        <v>18</v>
      </c>
      <c r="B26" s="94">
        <f>'各校務基金收支預算'!B26</f>
        <v>8090267</v>
      </c>
      <c r="C26" s="95">
        <f t="shared" si="0"/>
        <v>13.21</v>
      </c>
      <c r="D26" s="94">
        <v>7576469</v>
      </c>
      <c r="E26" s="95">
        <f t="shared" si="1"/>
        <v>12.99</v>
      </c>
      <c r="F26" s="96">
        <v>9376126</v>
      </c>
      <c r="G26" s="95">
        <f t="shared" si="2"/>
        <v>10.73</v>
      </c>
      <c r="H26" s="98">
        <f t="shared" si="3"/>
        <v>513798</v>
      </c>
      <c r="I26" s="22">
        <f t="shared" si="4"/>
        <v>6.78</v>
      </c>
      <c r="J26" s="93"/>
    </row>
    <row r="27" spans="1:10" s="12" customFormat="1" ht="18.75" customHeight="1">
      <c r="A27" s="20" t="s">
        <v>19</v>
      </c>
      <c r="B27" s="94">
        <f>'各校務基金收支預算'!B27</f>
        <v>0</v>
      </c>
      <c r="C27" s="95">
        <f t="shared" si="0"/>
        <v>0</v>
      </c>
      <c r="D27" s="94">
        <v>0</v>
      </c>
      <c r="E27" s="95">
        <f t="shared" si="1"/>
        <v>0</v>
      </c>
      <c r="F27" s="96">
        <v>0</v>
      </c>
      <c r="G27" s="95">
        <f t="shared" si="2"/>
        <v>0</v>
      </c>
      <c r="H27" s="98">
        <f t="shared" si="3"/>
        <v>0</v>
      </c>
      <c r="I27" s="22">
        <f t="shared" si="4"/>
        <v>0</v>
      </c>
      <c r="J27" s="93"/>
    </row>
    <row r="28" spans="1:10" s="12" customFormat="1" ht="18.75" customHeight="1">
      <c r="A28" s="20" t="s">
        <v>165</v>
      </c>
      <c r="B28" s="94">
        <f>'各校務基金收支預算'!B28</f>
        <v>0</v>
      </c>
      <c r="C28" s="95">
        <f t="shared" si="0"/>
        <v>0</v>
      </c>
      <c r="D28" s="94">
        <v>0</v>
      </c>
      <c r="E28" s="95">
        <f t="shared" si="1"/>
        <v>0</v>
      </c>
      <c r="F28" s="96">
        <v>0</v>
      </c>
      <c r="G28" s="95">
        <f t="shared" si="2"/>
        <v>0</v>
      </c>
      <c r="H28" s="98">
        <f t="shared" si="3"/>
        <v>0</v>
      </c>
      <c r="I28" s="22">
        <f t="shared" si="4"/>
        <v>0</v>
      </c>
      <c r="J28" s="93"/>
    </row>
    <row r="29" spans="1:10" s="12" customFormat="1" ht="18.75" customHeight="1">
      <c r="A29" s="20" t="s">
        <v>171</v>
      </c>
      <c r="B29" s="94">
        <f>'各校務基金收支預算'!B29</f>
        <v>0</v>
      </c>
      <c r="C29" s="95">
        <f t="shared" si="0"/>
        <v>0</v>
      </c>
      <c r="D29" s="94">
        <v>0</v>
      </c>
      <c r="E29" s="95">
        <f t="shared" si="1"/>
        <v>0</v>
      </c>
      <c r="F29" s="96">
        <v>0</v>
      </c>
      <c r="G29" s="95">
        <f t="shared" si="2"/>
        <v>0</v>
      </c>
      <c r="H29" s="98">
        <f t="shared" si="3"/>
        <v>0</v>
      </c>
      <c r="I29" s="22">
        <f t="shared" si="4"/>
        <v>0</v>
      </c>
      <c r="J29" s="93"/>
    </row>
    <row r="30" spans="1:10" s="12" customFormat="1" ht="19.5" customHeight="1">
      <c r="A30" s="15" t="s">
        <v>172</v>
      </c>
      <c r="B30" s="97">
        <f>IF((B5-B16)=0,0,B5-B16)</f>
        <v>-1379499</v>
      </c>
      <c r="C30" s="90">
        <f t="shared" si="0"/>
        <v>-2.25</v>
      </c>
      <c r="D30" s="97">
        <f>IF((D5-D16)=0,0,D5-D16)</f>
        <v>-1199157</v>
      </c>
      <c r="E30" s="90">
        <f t="shared" si="1"/>
        <v>-2.06</v>
      </c>
      <c r="F30" s="91">
        <f>IF((F5-F16)=0,0,F5-F16)</f>
        <v>3627913</v>
      </c>
      <c r="G30" s="90">
        <f t="shared" si="2"/>
        <v>4.15</v>
      </c>
      <c r="H30" s="92">
        <f t="shared" si="3"/>
        <v>-180342</v>
      </c>
      <c r="I30" s="17">
        <f t="shared" si="4"/>
        <v>15.04</v>
      </c>
      <c r="J30" s="93"/>
    </row>
    <row r="31" spans="1:10" s="12" customFormat="1" ht="19.5" customHeight="1">
      <c r="A31" s="15" t="s">
        <v>173</v>
      </c>
      <c r="B31" s="97">
        <f>IF(SUM(B32:B33)=0,0,SUM(B32:B33))</f>
        <v>4105395</v>
      </c>
      <c r="C31" s="90">
        <f t="shared" si="0"/>
        <v>6.71</v>
      </c>
      <c r="D31" s="97">
        <f>IF(SUM(D32:D33)=0,0,SUM(D32:D33))</f>
        <v>3626529</v>
      </c>
      <c r="E31" s="90">
        <f t="shared" si="1"/>
        <v>6.22</v>
      </c>
      <c r="F31" s="91">
        <f>IF(SUM(F32:F33)=0,0,SUM(F32:F33))</f>
        <v>7461577</v>
      </c>
      <c r="G31" s="90">
        <f t="shared" si="2"/>
        <v>8.54</v>
      </c>
      <c r="H31" s="92">
        <f t="shared" si="3"/>
        <v>478866</v>
      </c>
      <c r="I31" s="17">
        <f t="shared" si="4"/>
        <v>13.2</v>
      </c>
      <c r="J31" s="93"/>
    </row>
    <row r="32" spans="1:10" s="12" customFormat="1" ht="18.75" customHeight="1">
      <c r="A32" s="20" t="s">
        <v>174</v>
      </c>
      <c r="B32" s="94">
        <f>'各校務基金收支預算'!B32</f>
        <v>1036209</v>
      </c>
      <c r="C32" s="95">
        <f t="shared" si="0"/>
        <v>1.69</v>
      </c>
      <c r="D32" s="94">
        <v>971766</v>
      </c>
      <c r="E32" s="95">
        <f t="shared" si="1"/>
        <v>1.67</v>
      </c>
      <c r="F32" s="96">
        <v>2238013</v>
      </c>
      <c r="G32" s="95">
        <f t="shared" si="2"/>
        <v>2.56</v>
      </c>
      <c r="H32" s="98">
        <f t="shared" si="3"/>
        <v>64443</v>
      </c>
      <c r="I32" s="22">
        <f t="shared" si="4"/>
        <v>6.63</v>
      </c>
      <c r="J32" s="93"/>
    </row>
    <row r="33" spans="1:10" s="12" customFormat="1" ht="18.75" customHeight="1">
      <c r="A33" s="20" t="s">
        <v>175</v>
      </c>
      <c r="B33" s="94">
        <f>'各校務基金收支預算'!B33</f>
        <v>3069186</v>
      </c>
      <c r="C33" s="95">
        <f t="shared" si="0"/>
        <v>5.01</v>
      </c>
      <c r="D33" s="94">
        <v>2654763</v>
      </c>
      <c r="E33" s="95">
        <f t="shared" si="1"/>
        <v>4.55</v>
      </c>
      <c r="F33" s="96">
        <v>5223564</v>
      </c>
      <c r="G33" s="95">
        <f t="shared" si="2"/>
        <v>5.98</v>
      </c>
      <c r="H33" s="98">
        <f t="shared" si="3"/>
        <v>414423</v>
      </c>
      <c r="I33" s="22">
        <f t="shared" si="4"/>
        <v>15.61</v>
      </c>
      <c r="J33" s="93"/>
    </row>
    <row r="34" spans="1:10" s="12" customFormat="1" ht="19.5" customHeight="1">
      <c r="A34" s="15" t="s">
        <v>176</v>
      </c>
      <c r="B34" s="97">
        <f>IF(SUM(B35:B36)=0,0,SUM(B35:B36))</f>
        <v>1904535</v>
      </c>
      <c r="C34" s="90">
        <f t="shared" si="0"/>
        <v>3.11</v>
      </c>
      <c r="D34" s="97">
        <f>IF(SUM(D35:D36)=0,0,SUM(D35:D36))</f>
        <v>1742638</v>
      </c>
      <c r="E34" s="90">
        <f t="shared" si="1"/>
        <v>2.99</v>
      </c>
      <c r="F34" s="91">
        <f>IF(SUM(F35:F36)=0,0,SUM(F35:F36))</f>
        <v>2290792</v>
      </c>
      <c r="G34" s="90">
        <f t="shared" si="2"/>
        <v>2.62</v>
      </c>
      <c r="H34" s="92">
        <f t="shared" si="3"/>
        <v>161897</v>
      </c>
      <c r="I34" s="17">
        <f t="shared" si="4"/>
        <v>9.29</v>
      </c>
      <c r="J34" s="93"/>
    </row>
    <row r="35" spans="1:10" s="12" customFormat="1" ht="18.75" customHeight="1">
      <c r="A35" s="20" t="s">
        <v>20</v>
      </c>
      <c r="B35" s="94">
        <f>'各校務基金收支預算'!B35</f>
        <v>1900</v>
      </c>
      <c r="C35" s="95">
        <f t="shared" si="0"/>
        <v>0</v>
      </c>
      <c r="D35" s="94">
        <v>7110</v>
      </c>
      <c r="E35" s="95">
        <f t="shared" si="1"/>
        <v>0.01</v>
      </c>
      <c r="F35" s="96">
        <v>2735</v>
      </c>
      <c r="G35" s="95">
        <f t="shared" si="2"/>
        <v>0</v>
      </c>
      <c r="H35" s="98">
        <f t="shared" si="3"/>
        <v>-5210</v>
      </c>
      <c r="I35" s="22">
        <f t="shared" si="4"/>
        <v>73.28</v>
      </c>
      <c r="J35" s="93"/>
    </row>
    <row r="36" spans="1:10" s="12" customFormat="1" ht="18.75" customHeight="1">
      <c r="A36" s="20" t="s">
        <v>177</v>
      </c>
      <c r="B36" s="94">
        <f>'各校務基金收支預算'!B36</f>
        <v>1902635</v>
      </c>
      <c r="C36" s="95">
        <f t="shared" si="0"/>
        <v>3.11</v>
      </c>
      <c r="D36" s="94">
        <v>1735528</v>
      </c>
      <c r="E36" s="95">
        <f t="shared" si="1"/>
        <v>2.97</v>
      </c>
      <c r="F36" s="96">
        <v>2288057</v>
      </c>
      <c r="G36" s="95">
        <f t="shared" si="2"/>
        <v>2.62</v>
      </c>
      <c r="H36" s="98">
        <f t="shared" si="3"/>
        <v>167107</v>
      </c>
      <c r="I36" s="22">
        <f t="shared" si="4"/>
        <v>9.63</v>
      </c>
      <c r="J36" s="93"/>
    </row>
    <row r="37" spans="1:10" s="12" customFormat="1" ht="19.5" customHeight="1">
      <c r="A37" s="15" t="s">
        <v>178</v>
      </c>
      <c r="B37" s="97">
        <f>IF((B31-B34)=0,0,B31-B34)</f>
        <v>2200860</v>
      </c>
      <c r="C37" s="90">
        <f t="shared" si="0"/>
        <v>3.59</v>
      </c>
      <c r="D37" s="97">
        <f>IF((D31-D34)=0,0,D31-D34)</f>
        <v>1883891</v>
      </c>
      <c r="E37" s="90">
        <f t="shared" si="1"/>
        <v>3.23</v>
      </c>
      <c r="F37" s="91">
        <f>IF((F31-F34)=0,0,F31-F34)</f>
        <v>5170785</v>
      </c>
      <c r="G37" s="90">
        <f t="shared" si="2"/>
        <v>5.92</v>
      </c>
      <c r="H37" s="92">
        <f t="shared" si="3"/>
        <v>316969</v>
      </c>
      <c r="I37" s="17">
        <f t="shared" si="4"/>
        <v>16.83</v>
      </c>
      <c r="J37" s="93"/>
    </row>
    <row r="38" spans="1:10" s="12" customFormat="1" ht="19.5" customHeight="1">
      <c r="A38" s="15" t="s">
        <v>21</v>
      </c>
      <c r="B38" s="99">
        <f>'各校務基金收支預算'!B38</f>
        <v>0</v>
      </c>
      <c r="C38" s="90">
        <f t="shared" si="0"/>
        <v>0</v>
      </c>
      <c r="D38" s="97">
        <v>0</v>
      </c>
      <c r="E38" s="90">
        <f t="shared" si="1"/>
        <v>0</v>
      </c>
      <c r="F38" s="91">
        <v>0</v>
      </c>
      <c r="G38" s="90">
        <f t="shared" si="2"/>
        <v>0</v>
      </c>
      <c r="H38" s="92">
        <f t="shared" si="3"/>
        <v>0</v>
      </c>
      <c r="I38" s="17">
        <f t="shared" si="4"/>
        <v>0</v>
      </c>
      <c r="J38" s="93"/>
    </row>
    <row r="39" spans="1:10" s="12" customFormat="1" ht="19.5" customHeight="1" thickBot="1">
      <c r="A39" s="25" t="s">
        <v>22</v>
      </c>
      <c r="B39" s="100">
        <f>IF(B30+B37+B38=0,0,B30+B37+B38)</f>
        <v>821361</v>
      </c>
      <c r="C39" s="101">
        <f t="shared" si="0"/>
        <v>1.34</v>
      </c>
      <c r="D39" s="100">
        <f>IF(D30+D37+D38=0,0,D30+D37+D38)</f>
        <v>684734</v>
      </c>
      <c r="E39" s="101">
        <f t="shared" si="1"/>
        <v>1.17</v>
      </c>
      <c r="F39" s="102">
        <f>IF(F30+F37+F38=0,0,F30+F37+F38)</f>
        <v>8798698</v>
      </c>
      <c r="G39" s="101">
        <f t="shared" si="2"/>
        <v>10.07</v>
      </c>
      <c r="H39" s="103">
        <f t="shared" si="3"/>
        <v>136627</v>
      </c>
      <c r="I39" s="27">
        <f t="shared" si="4"/>
        <v>19.95</v>
      </c>
      <c r="J39" s="104"/>
    </row>
    <row r="40" spans="2:3" ht="16.5">
      <c r="B40" s="9"/>
      <c r="C40" s="9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433070866141732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"/>
  <dimension ref="A1:H23"/>
  <sheetViews>
    <sheetView zoomScale="75" zoomScaleNormal="75" workbookViewId="0" topLeftCell="A1">
      <selection activeCell="C6" sqref="C6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9.625" style="0" customWidth="1"/>
    <col min="6" max="6" width="12.625" style="0" customWidth="1"/>
    <col min="7" max="7" width="9.625" style="0" customWidth="1"/>
  </cols>
  <sheetData>
    <row r="1" spans="1:8" ht="30" customHeight="1">
      <c r="A1" s="115" t="s">
        <v>268</v>
      </c>
      <c r="B1" s="115"/>
      <c r="C1" s="115"/>
      <c r="D1" s="115"/>
      <c r="E1" s="115"/>
      <c r="F1" s="115"/>
      <c r="G1" s="115"/>
      <c r="H1" s="11"/>
    </row>
    <row r="2" spans="1:7" ht="18" customHeight="1" thickBot="1">
      <c r="A2" s="12"/>
      <c r="B2" s="119" t="s">
        <v>248</v>
      </c>
      <c r="C2" s="119"/>
      <c r="D2" s="119"/>
      <c r="E2" s="119"/>
      <c r="F2" s="14"/>
      <c r="G2" s="5" t="s">
        <v>48</v>
      </c>
    </row>
    <row r="3" spans="1:7" ht="19.5" customHeight="1">
      <c r="A3" s="116" t="s">
        <v>0</v>
      </c>
      <c r="B3" s="113" t="s">
        <v>242</v>
      </c>
      <c r="C3" s="113"/>
      <c r="D3" s="113" t="s">
        <v>253</v>
      </c>
      <c r="E3" s="113"/>
      <c r="F3" s="108" t="s">
        <v>23</v>
      </c>
      <c r="G3" s="118"/>
    </row>
    <row r="4" spans="1:7" ht="19.5" customHeight="1">
      <c r="A4" s="117"/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30" t="s">
        <v>3</v>
      </c>
    </row>
    <row r="5" spans="1:7" ht="45" customHeight="1">
      <c r="A5" s="15" t="s">
        <v>24</v>
      </c>
      <c r="B5" s="16">
        <f>IF(SUM(B6:B7)=0,0,SUM(B6:B7))</f>
        <v>14990501</v>
      </c>
      <c r="C5" s="17">
        <f aca="true" t="shared" si="0" ref="C5:C14">IF(OR(B5=0,$B$5=0),0,IF(ROUND(B5/$B$5*10000,0)=0,0,ROUND(B5/$B$5*100,2)))</f>
        <v>100</v>
      </c>
      <c r="D5" s="18">
        <f>IF(SUM(D6:D7)=0,0,SUM(D6:D7))</f>
        <v>6201399</v>
      </c>
      <c r="E5" s="17">
        <f aca="true" t="shared" si="1" ref="E5:E14">IF(OR(D5=0,$D$5=0),0,IF(ROUND(D5/$D$5*10000,0)=0,0,ROUND(D5/$D$5*100,2)))</f>
        <v>100</v>
      </c>
      <c r="F5" s="19">
        <f>IF(SUM(F6:F7)=0,0,SUM(F6:F7))</f>
        <v>8789102</v>
      </c>
      <c r="G5" s="72">
        <f aca="true" t="shared" si="2" ref="G5:G23">IF(OR(D5=0,F5=0),0,IF(ROUND(F5/D5*10000,0)=0,0,ROUND(F5/D5*100,2)))</f>
        <v>141.73</v>
      </c>
    </row>
    <row r="6" spans="1:7" ht="30.75" customHeight="1">
      <c r="A6" s="20" t="s">
        <v>25</v>
      </c>
      <c r="B6" s="21">
        <f>'各校務基金餘絀表'!B6</f>
        <v>821361</v>
      </c>
      <c r="C6" s="22">
        <f t="shared" si="0"/>
        <v>5.48</v>
      </c>
      <c r="D6" s="23">
        <v>684734</v>
      </c>
      <c r="E6" s="22">
        <f t="shared" si="1"/>
        <v>11.04</v>
      </c>
      <c r="F6" s="24">
        <f>IF((B6-D6)=0,0,(B6-D6))</f>
        <v>136627</v>
      </c>
      <c r="G6" s="73">
        <f t="shared" si="2"/>
        <v>19.95</v>
      </c>
    </row>
    <row r="7" spans="1:7" ht="30.75" customHeight="1">
      <c r="A7" s="20" t="s">
        <v>26</v>
      </c>
      <c r="B7" s="21">
        <f>'各校務基金餘絀表'!B7</f>
        <v>14169140</v>
      </c>
      <c r="C7" s="22">
        <f t="shared" si="0"/>
        <v>94.52</v>
      </c>
      <c r="D7" s="23">
        <v>5516665</v>
      </c>
      <c r="E7" s="22">
        <f t="shared" si="1"/>
        <v>88.96</v>
      </c>
      <c r="F7" s="24">
        <f>IF((B7-D7)=0,0,(B7-D7))</f>
        <v>8652475</v>
      </c>
      <c r="G7" s="73">
        <f t="shared" si="2"/>
        <v>156.84</v>
      </c>
    </row>
    <row r="8" spans="1:7" ht="45" customHeight="1">
      <c r="A8" s="15" t="s">
        <v>27</v>
      </c>
      <c r="B8" s="16">
        <f>IF(SUM(B9:B13)=0,0,SUM(B9:B13))</f>
        <v>797022</v>
      </c>
      <c r="C8" s="17">
        <f t="shared" si="0"/>
        <v>5.32</v>
      </c>
      <c r="D8" s="18">
        <f>IF(SUM(D9:D13)=0,0,SUM(D9:D13))</f>
        <v>138293</v>
      </c>
      <c r="E8" s="17">
        <f t="shared" si="1"/>
        <v>2.23</v>
      </c>
      <c r="F8" s="19">
        <f>IF(SUM(F9:F13)=0,0,SUM(F9:F13))</f>
        <v>658729</v>
      </c>
      <c r="G8" s="72">
        <f t="shared" si="2"/>
        <v>476.33</v>
      </c>
    </row>
    <row r="9" spans="1:7" ht="30.75" customHeight="1">
      <c r="A9" s="20" t="s">
        <v>28</v>
      </c>
      <c r="B9" s="21">
        <f>'各校務基金餘絀表'!B9</f>
        <v>0</v>
      </c>
      <c r="C9" s="22">
        <f t="shared" si="0"/>
        <v>0</v>
      </c>
      <c r="D9" s="23">
        <v>9503</v>
      </c>
      <c r="E9" s="22">
        <f t="shared" si="1"/>
        <v>0.15</v>
      </c>
      <c r="F9" s="24">
        <f>IF((B9-D9)=0,0,(B9-D9))</f>
        <v>-9503</v>
      </c>
      <c r="G9" s="73">
        <f t="shared" si="2"/>
        <v>-100</v>
      </c>
    </row>
    <row r="10" spans="1:7" ht="30.75" customHeight="1">
      <c r="A10" s="20" t="s">
        <v>29</v>
      </c>
      <c r="B10" s="21">
        <f>'各校務基金餘絀表'!B10</f>
        <v>213428</v>
      </c>
      <c r="C10" s="22">
        <f t="shared" si="0"/>
        <v>1.42</v>
      </c>
      <c r="D10" s="23">
        <v>60000</v>
      </c>
      <c r="E10" s="22">
        <f t="shared" si="1"/>
        <v>0.97</v>
      </c>
      <c r="F10" s="24">
        <f>IF((B10-D10)=0,0,(B10-D10))</f>
        <v>153428</v>
      </c>
      <c r="G10" s="73">
        <f t="shared" si="2"/>
        <v>255.71</v>
      </c>
    </row>
    <row r="11" spans="1:7" ht="30.75" customHeight="1">
      <c r="A11" s="20" t="s">
        <v>30</v>
      </c>
      <c r="B11" s="21">
        <f>'各校務基金餘絀表'!B11</f>
        <v>583594</v>
      </c>
      <c r="C11" s="22">
        <f t="shared" si="0"/>
        <v>3.89</v>
      </c>
      <c r="D11" s="23">
        <v>68790</v>
      </c>
      <c r="E11" s="22">
        <f t="shared" si="1"/>
        <v>1.11</v>
      </c>
      <c r="F11" s="24">
        <f>IF((B11-D11)=0,0,(B11-D11))</f>
        <v>514804</v>
      </c>
      <c r="G11" s="73">
        <f t="shared" si="2"/>
        <v>748.37</v>
      </c>
    </row>
    <row r="12" spans="1:7" ht="30.75" customHeight="1">
      <c r="A12" s="20" t="s">
        <v>31</v>
      </c>
      <c r="B12" s="21">
        <f>'各校務基金餘絀表'!B12</f>
        <v>0</v>
      </c>
      <c r="C12" s="22">
        <f t="shared" si="0"/>
        <v>0</v>
      </c>
      <c r="D12" s="23">
        <v>0</v>
      </c>
      <c r="E12" s="22">
        <f t="shared" si="1"/>
        <v>0</v>
      </c>
      <c r="F12" s="24">
        <f>IF((B12-D12)=0,0,(B12-D12))</f>
        <v>0</v>
      </c>
      <c r="G12" s="73">
        <f t="shared" si="2"/>
        <v>0</v>
      </c>
    </row>
    <row r="13" spans="1:7" ht="30.75" customHeight="1">
      <c r="A13" s="20" t="s">
        <v>32</v>
      </c>
      <c r="B13" s="21">
        <f>'各校務基金餘絀表'!B13</f>
        <v>0</v>
      </c>
      <c r="C13" s="22">
        <f t="shared" si="0"/>
        <v>0</v>
      </c>
      <c r="D13" s="23">
        <v>0</v>
      </c>
      <c r="E13" s="22">
        <f t="shared" si="1"/>
        <v>0</v>
      </c>
      <c r="F13" s="24">
        <f>IF((B13-D13)=0,0,(B13-D13))</f>
        <v>0</v>
      </c>
      <c r="G13" s="73">
        <f t="shared" si="2"/>
        <v>0</v>
      </c>
    </row>
    <row r="14" spans="1:7" ht="45" customHeight="1">
      <c r="A14" s="15" t="s">
        <v>33</v>
      </c>
      <c r="B14" s="16">
        <f>IF((B5-B8)=0,0,(B5-B8))</f>
        <v>14193479</v>
      </c>
      <c r="C14" s="17">
        <f t="shared" si="0"/>
        <v>94.68</v>
      </c>
      <c r="D14" s="18">
        <f>IF((D5-D8)=0,0,(D5-D8))</f>
        <v>6063106</v>
      </c>
      <c r="E14" s="17">
        <f t="shared" si="1"/>
        <v>97.77</v>
      </c>
      <c r="F14" s="19">
        <f>IF((F5-F8)=0,0,(F5-F8))</f>
        <v>8130373</v>
      </c>
      <c r="G14" s="72">
        <f t="shared" si="2"/>
        <v>134.1</v>
      </c>
    </row>
    <row r="15" spans="1:7" ht="45" customHeight="1">
      <c r="A15" s="15" t="s">
        <v>34</v>
      </c>
      <c r="B15" s="16">
        <f>IF(SUM(B16:B17)=0,0,SUM(B16:B17))</f>
        <v>0</v>
      </c>
      <c r="C15" s="17">
        <f aca="true" t="shared" si="3" ref="C15:C23">IF(OR(B15=0,$B$15=0),0,IF(ROUND(B15/$B$15*10000,0)=0,0,ROUND(B15/$B$15*100,2)))</f>
        <v>0</v>
      </c>
      <c r="D15" s="18">
        <f>IF(SUM(D16:D17)=0,0,SUM(D16:D17))</f>
        <v>23576</v>
      </c>
      <c r="E15" s="17">
        <f aca="true" t="shared" si="4" ref="E15:E23">IF(OR(D15=0,$D$15=0),0,IF(ROUND(D15/$D$15*10000,0)=0,0,ROUND(D15/$D$15*100,2)))</f>
        <v>100</v>
      </c>
      <c r="F15" s="19">
        <f>IF(SUM(F16:F17)=0,0,SUM(F16:F17))</f>
        <v>-23576</v>
      </c>
      <c r="G15" s="72">
        <f t="shared" si="2"/>
        <v>-100</v>
      </c>
    </row>
    <row r="16" spans="1:7" ht="30" customHeight="1">
      <c r="A16" s="20" t="s">
        <v>35</v>
      </c>
      <c r="B16" s="21">
        <f>'各校務基金餘絀表'!B16</f>
        <v>0</v>
      </c>
      <c r="C16" s="22">
        <f t="shared" si="3"/>
        <v>0</v>
      </c>
      <c r="D16" s="23">
        <v>0</v>
      </c>
      <c r="E16" s="22">
        <f t="shared" si="4"/>
        <v>0</v>
      </c>
      <c r="F16" s="24">
        <f>IF((B16-D16)=0,0,(B16-D16))</f>
        <v>0</v>
      </c>
      <c r="G16" s="73">
        <f t="shared" si="2"/>
        <v>0</v>
      </c>
    </row>
    <row r="17" spans="1:7" ht="30" customHeight="1">
      <c r="A17" s="20" t="s">
        <v>36</v>
      </c>
      <c r="B17" s="21">
        <f>'各校務基金餘絀表'!B17</f>
        <v>0</v>
      </c>
      <c r="C17" s="22">
        <f t="shared" si="3"/>
        <v>0</v>
      </c>
      <c r="D17" s="23">
        <v>23576</v>
      </c>
      <c r="E17" s="22">
        <f t="shared" si="4"/>
        <v>100</v>
      </c>
      <c r="F17" s="24">
        <f>IF((B17-D17)=0,0,(B17-D17))</f>
        <v>-23576</v>
      </c>
      <c r="G17" s="73">
        <f t="shared" si="2"/>
        <v>-100</v>
      </c>
    </row>
    <row r="18" spans="1:7" ht="45" customHeight="1">
      <c r="A18" s="15" t="s">
        <v>37</v>
      </c>
      <c r="B18" s="16">
        <f>IF(SUM(B19:B22)=0,0,SUM(B19:B22))</f>
        <v>0</v>
      </c>
      <c r="C18" s="17">
        <f t="shared" si="3"/>
        <v>0</v>
      </c>
      <c r="D18" s="18">
        <f>IF(SUM(D19:D22)=0,0,SUM(D19:D22))</f>
        <v>9503</v>
      </c>
      <c r="E18" s="17">
        <f t="shared" si="4"/>
        <v>40.31</v>
      </c>
      <c r="F18" s="19">
        <f>IF(SUM(F19:F22)=0,0,SUM(F19:F22))</f>
        <v>-9503</v>
      </c>
      <c r="G18" s="72">
        <f t="shared" si="2"/>
        <v>-100</v>
      </c>
    </row>
    <row r="19" spans="1:7" ht="30" customHeight="1">
      <c r="A19" s="20" t="s">
        <v>38</v>
      </c>
      <c r="B19" s="21">
        <f>'各校務基金餘絀表'!B19</f>
        <v>0</v>
      </c>
      <c r="C19" s="22">
        <f t="shared" si="3"/>
        <v>0</v>
      </c>
      <c r="D19" s="23">
        <v>9503</v>
      </c>
      <c r="E19" s="22">
        <f t="shared" si="4"/>
        <v>40.31</v>
      </c>
      <c r="F19" s="24">
        <f>IF((B19-D19)=0,0,(B19-D19))</f>
        <v>-9503</v>
      </c>
      <c r="G19" s="73">
        <f t="shared" si="2"/>
        <v>-100</v>
      </c>
    </row>
    <row r="20" spans="1:7" ht="30" customHeight="1">
      <c r="A20" s="20" t="s">
        <v>39</v>
      </c>
      <c r="B20" s="21">
        <f>'各校務基金餘絀表'!B20</f>
        <v>0</v>
      </c>
      <c r="C20" s="22">
        <f t="shared" si="3"/>
        <v>0</v>
      </c>
      <c r="D20" s="23">
        <v>0</v>
      </c>
      <c r="E20" s="22">
        <f t="shared" si="4"/>
        <v>0</v>
      </c>
      <c r="F20" s="24">
        <f>IF((B20-D20)=0,0,(B20-D20))</f>
        <v>0</v>
      </c>
      <c r="G20" s="73">
        <f t="shared" si="2"/>
        <v>0</v>
      </c>
    </row>
    <row r="21" spans="1:7" ht="30" customHeight="1">
      <c r="A21" s="20" t="s">
        <v>40</v>
      </c>
      <c r="B21" s="21">
        <f>'各校務基金餘絀表'!B21</f>
        <v>0</v>
      </c>
      <c r="C21" s="22">
        <f t="shared" si="3"/>
        <v>0</v>
      </c>
      <c r="D21" s="23">
        <v>0</v>
      </c>
      <c r="E21" s="22">
        <f t="shared" si="4"/>
        <v>0</v>
      </c>
      <c r="F21" s="24">
        <f>IF((B21-D21)=0,0,(B21-D21))</f>
        <v>0</v>
      </c>
      <c r="G21" s="73">
        <f t="shared" si="2"/>
        <v>0</v>
      </c>
    </row>
    <row r="22" spans="1:7" ht="30" customHeight="1">
      <c r="A22" s="20" t="s">
        <v>41</v>
      </c>
      <c r="B22" s="21">
        <f>'各校務基金餘絀表'!B22</f>
        <v>0</v>
      </c>
      <c r="C22" s="22">
        <f t="shared" si="3"/>
        <v>0</v>
      </c>
      <c r="D22" s="23">
        <v>0</v>
      </c>
      <c r="E22" s="22">
        <f t="shared" si="4"/>
        <v>0</v>
      </c>
      <c r="F22" s="24">
        <f>IF((B22-D22)=0,0,(B22-D22))</f>
        <v>0</v>
      </c>
      <c r="G22" s="73">
        <f t="shared" si="2"/>
        <v>0</v>
      </c>
    </row>
    <row r="23" spans="1:7" ht="45" customHeight="1" thickBot="1">
      <c r="A23" s="25" t="s">
        <v>42</v>
      </c>
      <c r="B23" s="26">
        <f>IF((B15-B18)=0,0,(B15-B18))</f>
        <v>0</v>
      </c>
      <c r="C23" s="27">
        <f t="shared" si="3"/>
        <v>0</v>
      </c>
      <c r="D23" s="28">
        <f>IF((D15-D18)=0,0,(D15-D18))</f>
        <v>14073</v>
      </c>
      <c r="E23" s="27">
        <f t="shared" si="4"/>
        <v>59.69</v>
      </c>
      <c r="F23" s="29">
        <f>IF((F15-F18)=0,0,(F15-F18))</f>
        <v>-14073</v>
      </c>
      <c r="G23" s="74">
        <f t="shared" si="2"/>
        <v>-100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433070866141732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2"/>
  <dimension ref="A1:H34"/>
  <sheetViews>
    <sheetView zoomScale="75" zoomScaleNormal="75" workbookViewId="0" topLeftCell="B1">
      <selection activeCell="B13" sqref="B13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115" t="s">
        <v>269</v>
      </c>
      <c r="B1" s="115"/>
      <c r="C1" s="115"/>
      <c r="D1" s="10"/>
      <c r="E1" s="10"/>
      <c r="F1" s="10"/>
      <c r="G1" s="10"/>
      <c r="H1" s="11"/>
    </row>
    <row r="2" spans="1:6" ht="18" customHeight="1" thickBot="1">
      <c r="A2" s="126" t="s">
        <v>247</v>
      </c>
      <c r="B2" s="126"/>
      <c r="C2" s="31" t="s">
        <v>48</v>
      </c>
      <c r="D2" s="13"/>
      <c r="E2" s="13"/>
      <c r="F2" s="14"/>
    </row>
    <row r="3" spans="1:3" ht="18.75" customHeight="1">
      <c r="A3" s="110" t="s">
        <v>0</v>
      </c>
      <c r="B3" s="122" t="s">
        <v>244</v>
      </c>
      <c r="C3" s="123"/>
    </row>
    <row r="4" spans="1:3" ht="19.5" customHeight="1">
      <c r="A4" s="111"/>
      <c r="B4" s="124"/>
      <c r="C4" s="125"/>
    </row>
    <row r="5" spans="1:3" ht="22.5" customHeight="1">
      <c r="A5" s="75" t="s">
        <v>209</v>
      </c>
      <c r="B5" s="76"/>
      <c r="C5" s="76"/>
    </row>
    <row r="6" spans="1:3" ht="21.75" customHeight="1">
      <c r="A6" s="77" t="s">
        <v>210</v>
      </c>
      <c r="B6" s="78">
        <f>'各校務基金現金流量'!B6</f>
        <v>821361</v>
      </c>
      <c r="C6" s="79"/>
    </row>
    <row r="7" spans="1:3" ht="21.75" customHeight="1">
      <c r="A7" s="77" t="s">
        <v>211</v>
      </c>
      <c r="B7" s="78">
        <f>'各校務基金現金流量'!B7</f>
        <v>878995</v>
      </c>
      <c r="C7" s="79"/>
    </row>
    <row r="8" spans="1:3" ht="22.5" customHeight="1">
      <c r="A8" s="80" t="s">
        <v>212</v>
      </c>
      <c r="B8" s="35"/>
      <c r="C8" s="35">
        <f>SUM(B6:B7)</f>
        <v>1700356</v>
      </c>
    </row>
    <row r="9" spans="1:3" ht="22.5" customHeight="1">
      <c r="A9" s="81" t="s">
        <v>213</v>
      </c>
      <c r="B9" s="79"/>
      <c r="C9" s="79"/>
    </row>
    <row r="10" spans="1:3" ht="21.75" customHeight="1">
      <c r="A10" s="77" t="s">
        <v>214</v>
      </c>
      <c r="B10" s="78">
        <f>'各校務基金現金流量'!B10</f>
        <v>90</v>
      </c>
      <c r="C10" s="79"/>
    </row>
    <row r="11" spans="1:3" ht="21.75" customHeight="1">
      <c r="A11" s="77" t="s">
        <v>215</v>
      </c>
      <c r="B11" s="78">
        <f>'各校務基金現金流量'!B11</f>
        <v>11979</v>
      </c>
      <c r="C11" s="79"/>
    </row>
    <row r="12" spans="1:3" ht="21.75" customHeight="1">
      <c r="A12" s="77" t="s">
        <v>216</v>
      </c>
      <c r="B12" s="78">
        <f>'各校務基金現金流量'!B12</f>
        <v>0</v>
      </c>
      <c r="C12" s="79"/>
    </row>
    <row r="13" spans="1:3" ht="21.75" customHeight="1">
      <c r="A13" s="77" t="s">
        <v>217</v>
      </c>
      <c r="B13" s="78">
        <f>'各校務基金現金流量'!B13</f>
        <v>842</v>
      </c>
      <c r="C13" s="79"/>
    </row>
    <row r="14" spans="1:3" ht="21.75" customHeight="1">
      <c r="A14" s="77" t="s">
        <v>43</v>
      </c>
      <c r="B14" s="78">
        <f>'各校務基金現金流量'!B14</f>
        <v>0</v>
      </c>
      <c r="C14" s="79"/>
    </row>
    <row r="15" spans="1:3" ht="21.75" customHeight="1">
      <c r="A15" s="77" t="s">
        <v>44</v>
      </c>
      <c r="B15" s="78">
        <f>'各校務基金現金流量'!B15</f>
        <v>-40000</v>
      </c>
      <c r="C15" s="79"/>
    </row>
    <row r="16" spans="1:3" ht="21.75" customHeight="1">
      <c r="A16" s="77" t="s">
        <v>218</v>
      </c>
      <c r="B16" s="78">
        <f>'各校務基金現金流量'!B16</f>
        <v>-9350743</v>
      </c>
      <c r="C16" s="79"/>
    </row>
    <row r="17" spans="1:3" ht="21.75" customHeight="1">
      <c r="A17" s="77" t="s">
        <v>45</v>
      </c>
      <c r="B17" s="78">
        <f>'各校務基金現金流量'!B17</f>
        <v>-262163</v>
      </c>
      <c r="C17" s="79"/>
    </row>
    <row r="18" spans="1:3" ht="22.5" customHeight="1">
      <c r="A18" s="80" t="s">
        <v>219</v>
      </c>
      <c r="B18" s="35"/>
      <c r="C18" s="35">
        <f>IF(SUM(B10:B17)=0,0,SUM(B10:B17))</f>
        <v>-9639995</v>
      </c>
    </row>
    <row r="19" spans="1:3" ht="22.5" customHeight="1">
      <c r="A19" s="81" t="s">
        <v>220</v>
      </c>
      <c r="B19" s="79"/>
      <c r="C19" s="79"/>
    </row>
    <row r="20" spans="1:3" ht="21" customHeight="1">
      <c r="A20" s="77" t="s">
        <v>221</v>
      </c>
      <c r="B20" s="78">
        <f>'各校務基金現金流量'!B20</f>
        <v>80774</v>
      </c>
      <c r="C20" s="79"/>
    </row>
    <row r="21" spans="1:3" ht="21" customHeight="1">
      <c r="A21" s="77" t="s">
        <v>222</v>
      </c>
      <c r="B21" s="78">
        <f>'各校務基金現金流量'!B21</f>
        <v>50000</v>
      </c>
      <c r="C21" s="79"/>
    </row>
    <row r="22" spans="1:3" ht="21.75" customHeight="1">
      <c r="A22" s="77" t="s">
        <v>223</v>
      </c>
      <c r="B22" s="78">
        <f>'各校務基金現金流量'!B22</f>
        <v>8739567</v>
      </c>
      <c r="C22" s="79"/>
    </row>
    <row r="23" spans="1:3" ht="21.75" customHeight="1">
      <c r="A23" s="77" t="s">
        <v>46</v>
      </c>
      <c r="B23" s="78">
        <f>'各校務基金現金流量'!B23</f>
        <v>-52882</v>
      </c>
      <c r="C23" s="79"/>
    </row>
    <row r="24" spans="1:3" ht="21.75" customHeight="1">
      <c r="A24" s="77" t="s">
        <v>47</v>
      </c>
      <c r="B24" s="78">
        <f>'各校務基金現金流量'!B24</f>
        <v>-2987</v>
      </c>
      <c r="C24" s="79"/>
    </row>
    <row r="25" spans="1:3" ht="21.75" customHeight="1">
      <c r="A25" s="77" t="s">
        <v>224</v>
      </c>
      <c r="B25" s="78">
        <f>'各校務基金現金流量'!B25</f>
        <v>0</v>
      </c>
      <c r="C25" s="79"/>
    </row>
    <row r="26" spans="1:3" ht="21.75" customHeight="1">
      <c r="A26" s="77" t="s">
        <v>225</v>
      </c>
      <c r="B26" s="78">
        <f>'各校務基金現金流量'!B26</f>
        <v>0</v>
      </c>
      <c r="C26" s="79"/>
    </row>
    <row r="27" spans="1:3" ht="22.5" customHeight="1">
      <c r="A27" s="80" t="s">
        <v>226</v>
      </c>
      <c r="B27" s="35"/>
      <c r="C27" s="35">
        <f>IF(SUM(B20:B26)=0,0,(SUM(B20:B26)))</f>
        <v>8814472</v>
      </c>
    </row>
    <row r="28" spans="1:3" ht="22.5" customHeight="1">
      <c r="A28" s="85" t="s">
        <v>227</v>
      </c>
      <c r="B28" s="35"/>
      <c r="C28" s="35">
        <f>'各校務基金現金流量'!B28</f>
        <v>0</v>
      </c>
    </row>
    <row r="29" spans="1:3" ht="22.5" customHeight="1">
      <c r="A29" s="81" t="s">
        <v>228</v>
      </c>
      <c r="B29" s="35"/>
      <c r="C29" s="35">
        <f>IF(SUM(C8,C18,C27,C28)=0,0,SUM(C8,C18,C27,C28))</f>
        <v>874833</v>
      </c>
    </row>
    <row r="30" spans="1:4" ht="22.5" customHeight="1">
      <c r="A30" s="81" t="s">
        <v>229</v>
      </c>
      <c r="B30" s="35"/>
      <c r="C30" s="82">
        <f>'各校務基金現金流量'!B30</f>
        <v>27491201</v>
      </c>
      <c r="D30" s="33"/>
    </row>
    <row r="31" spans="1:3" ht="22.5" customHeight="1">
      <c r="A31" s="81" t="s">
        <v>230</v>
      </c>
      <c r="B31" s="35"/>
      <c r="C31" s="82">
        <f>'各校務基金現金流量'!B31</f>
        <v>28366034</v>
      </c>
    </row>
    <row r="32" spans="1:3" ht="12" customHeight="1" thickBot="1">
      <c r="A32" s="83"/>
      <c r="B32" s="36"/>
      <c r="C32" s="36"/>
    </row>
    <row r="33" spans="1:3" ht="16.5" customHeight="1">
      <c r="A33" s="120" t="s">
        <v>270</v>
      </c>
      <c r="B33" s="120"/>
      <c r="C33" s="120"/>
    </row>
    <row r="34" spans="1:3" ht="48" customHeight="1">
      <c r="A34" s="121" t="s">
        <v>271</v>
      </c>
      <c r="B34" s="121"/>
      <c r="C34" s="121"/>
    </row>
  </sheetData>
  <mergeCells count="6">
    <mergeCell ref="A1:C1"/>
    <mergeCell ref="A33:C33"/>
    <mergeCell ref="A34:C34"/>
    <mergeCell ref="A3:A4"/>
    <mergeCell ref="B3:C4"/>
    <mergeCell ref="A2:B2"/>
  </mergeCells>
  <printOptions/>
  <pageMargins left="0.3937007874015748" right="0.3937007874015748" top="0.7874015748031497" bottom="0.7874015748031497" header="0.433070866141732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J40"/>
  <sheetViews>
    <sheetView workbookViewId="0" topLeftCell="DD1">
      <selection activeCell="DF7" sqref="DF7"/>
    </sheetView>
  </sheetViews>
  <sheetFormatPr defaultColWidth="9.00390625" defaultRowHeight="16.5"/>
  <cols>
    <col min="1" max="1" width="28.75390625" style="0" customWidth="1"/>
    <col min="2" max="2" width="18.625" style="0" customWidth="1"/>
    <col min="3" max="3" width="14.375" style="0" customWidth="1"/>
    <col min="4" max="4" width="18.625" style="0" customWidth="1"/>
    <col min="5" max="5" width="14.75390625" style="0" customWidth="1"/>
    <col min="6" max="6" width="13.625" style="0" customWidth="1"/>
    <col min="7" max="7" width="10.625" style="0" customWidth="1"/>
    <col min="8" max="8" width="13.625" style="0" customWidth="1"/>
    <col min="9" max="9" width="10.625" style="0" customWidth="1"/>
    <col min="10" max="10" width="13.625" style="0" customWidth="1"/>
    <col min="11" max="11" width="9.625" style="0" customWidth="1"/>
    <col min="12" max="12" width="13.625" style="0" customWidth="1"/>
    <col min="13" max="13" width="9.625" style="0" customWidth="1"/>
    <col min="14" max="14" width="28.625" style="0" customWidth="1"/>
    <col min="15" max="15" width="19.625" style="0" customWidth="1"/>
    <col min="16" max="16" width="13.625" style="0" customWidth="1"/>
    <col min="17" max="17" width="19.625" style="0" customWidth="1"/>
    <col min="18" max="18" width="13.375" style="0" customWidth="1"/>
    <col min="19" max="19" width="13.625" style="0" customWidth="1"/>
    <col min="20" max="20" width="10.625" style="0" customWidth="1"/>
    <col min="21" max="21" width="13.625" style="0" customWidth="1"/>
    <col min="22" max="22" width="10.625" style="0" customWidth="1"/>
    <col min="23" max="23" width="13.625" style="0" customWidth="1"/>
    <col min="24" max="24" width="9.625" style="0" customWidth="1"/>
    <col min="25" max="25" width="13.625" style="0" customWidth="1"/>
    <col min="26" max="26" width="9.625" style="0" customWidth="1"/>
    <col min="27" max="27" width="22.625" style="0" customWidth="1"/>
    <col min="28" max="28" width="13.625" style="0" customWidth="1"/>
    <col min="29" max="29" width="10.625" style="0" customWidth="1"/>
    <col min="30" max="30" width="13.625" style="0" customWidth="1"/>
    <col min="31" max="31" width="10.625" style="0" customWidth="1"/>
    <col min="32" max="32" width="13.625" style="0" customWidth="1"/>
    <col min="33" max="33" width="10.625" style="0" customWidth="1"/>
    <col min="34" max="34" width="13.625" style="0" customWidth="1"/>
    <col min="35" max="35" width="10.625" style="0" customWidth="1"/>
    <col min="36" max="36" width="13.625" style="0" customWidth="1"/>
    <col min="37" max="37" width="10.625" style="0" customWidth="1"/>
    <col min="38" max="38" width="13.625" style="0" customWidth="1"/>
    <col min="39" max="39" width="9.625" style="0" customWidth="1"/>
    <col min="40" max="40" width="13.625" style="0" customWidth="1"/>
    <col min="41" max="41" width="9.625" style="0" customWidth="1"/>
    <col min="42" max="42" width="22.625" style="0" customWidth="1"/>
    <col min="43" max="43" width="13.625" style="0" customWidth="1"/>
    <col min="44" max="44" width="9.75390625" style="0" customWidth="1"/>
    <col min="45" max="45" width="13.625" style="0" customWidth="1"/>
    <col min="46" max="46" width="10.625" style="0" customWidth="1"/>
    <col min="47" max="47" width="13.625" style="0" customWidth="1"/>
    <col min="48" max="48" width="10.625" style="0" customWidth="1"/>
    <col min="49" max="49" width="13.625" style="0" customWidth="1"/>
    <col min="50" max="50" width="10.625" style="0" customWidth="1"/>
    <col min="51" max="51" width="13.625" style="0" customWidth="1"/>
    <col min="52" max="52" width="10.125" style="0" customWidth="1"/>
    <col min="53" max="53" width="13.625" style="0" customWidth="1"/>
    <col min="54" max="54" width="9.625" style="0" customWidth="1"/>
    <col min="55" max="55" width="13.625" style="0" customWidth="1"/>
    <col min="56" max="56" width="9.625" style="0" customWidth="1"/>
    <col min="57" max="57" width="28.75390625" style="0" customWidth="1"/>
    <col min="58" max="58" width="19.125" style="0" customWidth="1"/>
    <col min="59" max="59" width="14.375" style="0" customWidth="1"/>
    <col min="60" max="60" width="19.125" style="0" customWidth="1"/>
    <col min="61" max="62" width="13.625" style="0" customWidth="1"/>
    <col min="63" max="63" width="10.125" style="0" customWidth="1"/>
    <col min="64" max="64" width="13.625" style="0" customWidth="1"/>
    <col min="65" max="65" width="10.125" style="0" customWidth="1"/>
    <col min="66" max="66" width="13.625" style="0" customWidth="1"/>
    <col min="67" max="67" width="10.125" style="0" customWidth="1"/>
    <col min="68" max="68" width="13.625" style="0" customWidth="1"/>
    <col min="69" max="69" width="10.125" style="0" customWidth="1"/>
    <col min="70" max="70" width="22.625" style="0" customWidth="1"/>
    <col min="71" max="71" width="13.625" style="0" customWidth="1"/>
    <col min="72" max="72" width="10.625" style="0" customWidth="1"/>
    <col min="73" max="73" width="13.625" style="0" customWidth="1"/>
    <col min="74" max="74" width="10.625" style="0" customWidth="1"/>
    <col min="75" max="75" width="13.625" style="0" customWidth="1"/>
    <col min="76" max="76" width="10.625" style="0" customWidth="1"/>
    <col min="77" max="77" width="13.625" style="0" customWidth="1"/>
    <col min="78" max="78" width="10.125" style="0" customWidth="1"/>
    <col min="79" max="79" width="13.625" style="0" customWidth="1"/>
    <col min="80" max="80" width="10.125" style="0" customWidth="1"/>
    <col min="81" max="81" width="13.625" style="0" customWidth="1"/>
    <col min="82" max="82" width="10.125" style="0" customWidth="1"/>
    <col min="83" max="83" width="13.625" style="0" customWidth="1"/>
    <col min="84" max="84" width="10.125" style="0" customWidth="1"/>
    <col min="85" max="85" width="22.625" style="0" customWidth="1"/>
    <col min="86" max="86" width="13.625" style="0" customWidth="1"/>
    <col min="87" max="87" width="10.625" style="0" customWidth="1"/>
    <col min="88" max="88" width="13.625" style="0" customWidth="1"/>
    <col min="89" max="89" width="10.625" style="0" customWidth="1"/>
    <col min="90" max="90" width="13.625" style="0" customWidth="1"/>
    <col min="91" max="91" width="10.625" style="0" customWidth="1"/>
    <col min="92" max="92" width="13.625" style="0" customWidth="1"/>
    <col min="93" max="93" width="10.125" style="0" customWidth="1"/>
    <col min="94" max="94" width="13.625" style="0" customWidth="1"/>
    <col min="95" max="95" width="10.125" style="0" customWidth="1"/>
    <col min="96" max="96" width="13.625" style="0" customWidth="1"/>
    <col min="97" max="97" width="10.125" style="0" customWidth="1"/>
    <col min="98" max="98" width="13.625" style="0" customWidth="1"/>
    <col min="99" max="99" width="10.125" style="0" customWidth="1"/>
    <col min="100" max="100" width="22.625" style="0" customWidth="1"/>
    <col min="101" max="101" width="13.625" style="0" customWidth="1"/>
    <col min="102" max="102" width="10.625" style="0" customWidth="1"/>
    <col min="103" max="103" width="13.625" style="0" customWidth="1"/>
    <col min="104" max="104" width="10.625" style="0" customWidth="1"/>
    <col min="105" max="105" width="13.625" style="0" customWidth="1"/>
    <col min="106" max="106" width="10.625" style="0" customWidth="1"/>
    <col min="107" max="107" width="13.625" style="0" customWidth="1"/>
    <col min="108" max="108" width="10.125" style="0" customWidth="1"/>
    <col min="109" max="109" width="13.625" style="0" customWidth="1"/>
    <col min="110" max="110" width="10.125" style="0" customWidth="1"/>
    <col min="111" max="111" width="13.625" style="0" customWidth="1"/>
    <col min="112" max="112" width="10.125" style="0" customWidth="1"/>
    <col min="113" max="113" width="13.625" style="0" customWidth="1"/>
    <col min="114" max="114" width="10.125" style="0" customWidth="1"/>
  </cols>
  <sheetData>
    <row r="1" spans="1:111" s="12" customFormat="1" ht="24.75" customHeight="1">
      <c r="A1" s="39"/>
      <c r="B1" s="56"/>
      <c r="E1" s="37" t="s">
        <v>266</v>
      </c>
      <c r="F1" s="38" t="s">
        <v>265</v>
      </c>
      <c r="I1" s="56"/>
      <c r="L1" s="39"/>
      <c r="P1" s="37"/>
      <c r="Q1" s="38"/>
      <c r="R1" s="37" t="s">
        <v>266</v>
      </c>
      <c r="S1" s="38" t="s">
        <v>265</v>
      </c>
      <c r="T1" s="56"/>
      <c r="W1" s="39"/>
      <c r="Y1" s="56"/>
      <c r="Z1" s="56"/>
      <c r="AB1" s="56"/>
      <c r="AC1" s="37"/>
      <c r="AD1" s="38"/>
      <c r="AF1" s="38"/>
      <c r="AG1" s="37" t="s">
        <v>266</v>
      </c>
      <c r="AH1" s="38" t="s">
        <v>265</v>
      </c>
      <c r="AJ1" s="38"/>
      <c r="AL1" s="39"/>
      <c r="AS1" s="56"/>
      <c r="AV1" s="37" t="s">
        <v>266</v>
      </c>
      <c r="AW1" s="38" t="s">
        <v>265</v>
      </c>
      <c r="BC1" s="56"/>
      <c r="BE1" s="56"/>
      <c r="BI1" s="37" t="s">
        <v>266</v>
      </c>
      <c r="BJ1" s="38" t="s">
        <v>265</v>
      </c>
      <c r="BP1" s="56"/>
      <c r="BR1" s="56"/>
      <c r="BS1" s="56"/>
      <c r="BV1" s="37"/>
      <c r="BW1" s="56"/>
      <c r="BX1" s="37" t="s">
        <v>266</v>
      </c>
      <c r="BY1" s="38" t="s">
        <v>265</v>
      </c>
      <c r="CA1" s="38"/>
      <c r="CD1" s="37"/>
      <c r="CG1" s="56"/>
      <c r="CJ1" s="39"/>
      <c r="CM1" s="37" t="s">
        <v>266</v>
      </c>
      <c r="CN1" s="38" t="s">
        <v>265</v>
      </c>
      <c r="CV1" s="56"/>
      <c r="CY1" s="38"/>
      <c r="DB1" s="37" t="s">
        <v>266</v>
      </c>
      <c r="DC1" s="38" t="s">
        <v>265</v>
      </c>
      <c r="DF1" s="37"/>
      <c r="DG1" s="38"/>
    </row>
    <row r="2" spans="3:114" s="12" customFormat="1" ht="24.75" customHeight="1" thickBot="1">
      <c r="C2" s="5"/>
      <c r="E2" s="40" t="s">
        <v>199</v>
      </c>
      <c r="F2" s="41" t="s">
        <v>251</v>
      </c>
      <c r="M2" s="5" t="s">
        <v>48</v>
      </c>
      <c r="N2" s="5"/>
      <c r="P2" s="40"/>
      <c r="Q2" s="41"/>
      <c r="R2" s="40" t="s">
        <v>199</v>
      </c>
      <c r="S2" s="41" t="s">
        <v>251</v>
      </c>
      <c r="V2" s="5"/>
      <c r="Z2" s="5" t="s">
        <v>48</v>
      </c>
      <c r="AC2" s="40"/>
      <c r="AD2" s="41"/>
      <c r="AF2" s="41"/>
      <c r="AG2" s="40" t="s">
        <v>199</v>
      </c>
      <c r="AH2" s="41" t="s">
        <v>251</v>
      </c>
      <c r="AJ2" s="41"/>
      <c r="AO2" s="5" t="s">
        <v>48</v>
      </c>
      <c r="AV2" s="40" t="s">
        <v>199</v>
      </c>
      <c r="AW2" s="41" t="s">
        <v>251</v>
      </c>
      <c r="BD2" s="5" t="s">
        <v>48</v>
      </c>
      <c r="BI2" s="40" t="s">
        <v>199</v>
      </c>
      <c r="BJ2" s="41" t="s">
        <v>251</v>
      </c>
      <c r="BP2" s="5"/>
      <c r="BQ2" s="5" t="s">
        <v>48</v>
      </c>
      <c r="BV2" s="40"/>
      <c r="BX2" s="40" t="s">
        <v>199</v>
      </c>
      <c r="BY2" s="41" t="s">
        <v>251</v>
      </c>
      <c r="CA2" s="41"/>
      <c r="CD2" s="40"/>
      <c r="CF2" s="5" t="s">
        <v>48</v>
      </c>
      <c r="CM2" s="40" t="s">
        <v>199</v>
      </c>
      <c r="CN2" s="41" t="s">
        <v>251</v>
      </c>
      <c r="CU2" s="5" t="s">
        <v>48</v>
      </c>
      <c r="CY2" s="41"/>
      <c r="DB2" s="40" t="s">
        <v>199</v>
      </c>
      <c r="DC2" s="41" t="s">
        <v>251</v>
      </c>
      <c r="DF2" s="40"/>
      <c r="DG2" s="41"/>
      <c r="DJ2" s="5" t="s">
        <v>48</v>
      </c>
    </row>
    <row r="3" spans="1:114" s="44" customFormat="1" ht="34.5" customHeight="1">
      <c r="A3" s="127" t="s">
        <v>121</v>
      </c>
      <c r="B3" s="132" t="s">
        <v>157</v>
      </c>
      <c r="C3" s="133"/>
      <c r="D3" s="130" t="s">
        <v>122</v>
      </c>
      <c r="E3" s="130"/>
      <c r="F3" s="129" t="s">
        <v>123</v>
      </c>
      <c r="G3" s="130"/>
      <c r="H3" s="131" t="s">
        <v>124</v>
      </c>
      <c r="I3" s="132"/>
      <c r="J3" s="130" t="s">
        <v>125</v>
      </c>
      <c r="K3" s="130"/>
      <c r="L3" s="130" t="s">
        <v>126</v>
      </c>
      <c r="M3" s="130"/>
      <c r="N3" s="127" t="s">
        <v>121</v>
      </c>
      <c r="O3" s="130" t="s">
        <v>127</v>
      </c>
      <c r="P3" s="130"/>
      <c r="Q3" s="129" t="s">
        <v>128</v>
      </c>
      <c r="R3" s="130"/>
      <c r="S3" s="129" t="s">
        <v>129</v>
      </c>
      <c r="T3" s="130"/>
      <c r="U3" s="130" t="s">
        <v>130</v>
      </c>
      <c r="V3" s="130"/>
      <c r="W3" s="130" t="s">
        <v>163</v>
      </c>
      <c r="X3" s="130"/>
      <c r="Y3" s="130" t="s">
        <v>131</v>
      </c>
      <c r="Z3" s="130"/>
      <c r="AA3" s="127" t="s">
        <v>121</v>
      </c>
      <c r="AB3" s="130" t="s">
        <v>132</v>
      </c>
      <c r="AC3" s="130"/>
      <c r="AD3" s="129" t="s">
        <v>161</v>
      </c>
      <c r="AE3" s="130"/>
      <c r="AF3" s="129" t="s">
        <v>180</v>
      </c>
      <c r="AG3" s="130"/>
      <c r="AH3" s="129" t="s">
        <v>182</v>
      </c>
      <c r="AI3" s="130"/>
      <c r="AJ3" s="129" t="s">
        <v>184</v>
      </c>
      <c r="AK3" s="130"/>
      <c r="AL3" s="130" t="s">
        <v>141</v>
      </c>
      <c r="AM3" s="130"/>
      <c r="AN3" s="129" t="s">
        <v>133</v>
      </c>
      <c r="AO3" s="130"/>
      <c r="AP3" s="127" t="s">
        <v>121</v>
      </c>
      <c r="AQ3" s="130" t="s">
        <v>136</v>
      </c>
      <c r="AR3" s="130"/>
      <c r="AS3" s="130" t="s">
        <v>134</v>
      </c>
      <c r="AT3" s="130"/>
      <c r="AU3" s="130" t="s">
        <v>137</v>
      </c>
      <c r="AV3" s="130"/>
      <c r="AW3" s="129" t="s">
        <v>194</v>
      </c>
      <c r="AX3" s="130"/>
      <c r="AY3" s="130" t="s">
        <v>135</v>
      </c>
      <c r="AZ3" s="130"/>
      <c r="BA3" s="129" t="s">
        <v>138</v>
      </c>
      <c r="BB3" s="130"/>
      <c r="BC3" s="130" t="s">
        <v>140</v>
      </c>
      <c r="BD3" s="130"/>
      <c r="BE3" s="127" t="s">
        <v>121</v>
      </c>
      <c r="BF3" s="130" t="s">
        <v>139</v>
      </c>
      <c r="BG3" s="130"/>
      <c r="BH3" s="130" t="s">
        <v>255</v>
      </c>
      <c r="BI3" s="130"/>
      <c r="BJ3" s="129" t="s">
        <v>254</v>
      </c>
      <c r="BK3" s="130"/>
      <c r="BL3" s="129" t="s">
        <v>142</v>
      </c>
      <c r="BM3" s="130"/>
      <c r="BN3" s="135" t="s">
        <v>155</v>
      </c>
      <c r="BO3" s="129"/>
      <c r="BP3" s="130" t="s">
        <v>156</v>
      </c>
      <c r="BQ3" s="130"/>
      <c r="BR3" s="127" t="s">
        <v>121</v>
      </c>
      <c r="BS3" s="130" t="s">
        <v>143</v>
      </c>
      <c r="BT3" s="130"/>
      <c r="BU3" s="134" t="s">
        <v>256</v>
      </c>
      <c r="BV3" s="131"/>
      <c r="BW3" s="132" t="s">
        <v>189</v>
      </c>
      <c r="BX3" s="132"/>
      <c r="BY3" s="131" t="s">
        <v>190</v>
      </c>
      <c r="BZ3" s="132"/>
      <c r="CA3" s="132" t="s">
        <v>192</v>
      </c>
      <c r="CB3" s="132"/>
      <c r="CC3" s="129" t="s">
        <v>144</v>
      </c>
      <c r="CD3" s="130"/>
      <c r="CE3" s="130" t="s">
        <v>145</v>
      </c>
      <c r="CF3" s="130"/>
      <c r="CG3" s="127" t="s">
        <v>121</v>
      </c>
      <c r="CH3" s="132" t="s">
        <v>196</v>
      </c>
      <c r="CI3" s="132"/>
      <c r="CJ3" s="130" t="s">
        <v>147</v>
      </c>
      <c r="CK3" s="130"/>
      <c r="CL3" s="130" t="s">
        <v>146</v>
      </c>
      <c r="CM3" s="130"/>
      <c r="CN3" s="131" t="s">
        <v>198</v>
      </c>
      <c r="CO3" s="132"/>
      <c r="CP3" s="130" t="s">
        <v>148</v>
      </c>
      <c r="CQ3" s="130"/>
      <c r="CR3" s="129" t="s">
        <v>149</v>
      </c>
      <c r="CS3" s="130"/>
      <c r="CT3" s="130" t="s">
        <v>150</v>
      </c>
      <c r="CU3" s="130"/>
      <c r="CV3" s="127" t="s">
        <v>121</v>
      </c>
      <c r="CW3" s="130" t="s">
        <v>151</v>
      </c>
      <c r="CX3" s="130"/>
      <c r="CY3" s="130" t="s">
        <v>152</v>
      </c>
      <c r="CZ3" s="130"/>
      <c r="DA3" s="130" t="s">
        <v>153</v>
      </c>
      <c r="DB3" s="130"/>
      <c r="DC3" s="129" t="s">
        <v>154</v>
      </c>
      <c r="DD3" s="130"/>
      <c r="DE3" s="130" t="s">
        <v>185</v>
      </c>
      <c r="DF3" s="130"/>
      <c r="DG3" s="130" t="s">
        <v>186</v>
      </c>
      <c r="DH3" s="130"/>
      <c r="DI3" s="130" t="s">
        <v>187</v>
      </c>
      <c r="DJ3" s="135"/>
    </row>
    <row r="4" spans="1:114" s="44" customFormat="1" ht="21.75" customHeight="1">
      <c r="A4" s="128"/>
      <c r="B4" s="6" t="s">
        <v>158</v>
      </c>
      <c r="C4" s="30" t="s">
        <v>159</v>
      </c>
      <c r="D4" s="6" t="s">
        <v>158</v>
      </c>
      <c r="E4" s="6" t="s">
        <v>159</v>
      </c>
      <c r="F4" s="45" t="s">
        <v>158</v>
      </c>
      <c r="G4" s="6" t="s">
        <v>159</v>
      </c>
      <c r="H4" s="45" t="s">
        <v>158</v>
      </c>
      <c r="I4" s="6" t="s">
        <v>159</v>
      </c>
      <c r="J4" s="6" t="s">
        <v>158</v>
      </c>
      <c r="K4" s="6" t="s">
        <v>159</v>
      </c>
      <c r="L4" s="6" t="s">
        <v>158</v>
      </c>
      <c r="M4" s="6" t="s">
        <v>159</v>
      </c>
      <c r="N4" s="128"/>
      <c r="O4" s="6" t="s">
        <v>2</v>
      </c>
      <c r="P4" s="6" t="s">
        <v>159</v>
      </c>
      <c r="Q4" s="45" t="s">
        <v>158</v>
      </c>
      <c r="R4" s="6" t="s">
        <v>159</v>
      </c>
      <c r="S4" s="45" t="s">
        <v>158</v>
      </c>
      <c r="T4" s="6" t="s">
        <v>159</v>
      </c>
      <c r="U4" s="6" t="s">
        <v>158</v>
      </c>
      <c r="V4" s="6" t="s">
        <v>159</v>
      </c>
      <c r="W4" s="6" t="s">
        <v>158</v>
      </c>
      <c r="X4" s="6" t="s">
        <v>159</v>
      </c>
      <c r="Y4" s="6" t="s">
        <v>158</v>
      </c>
      <c r="Z4" s="6" t="s">
        <v>159</v>
      </c>
      <c r="AA4" s="128"/>
      <c r="AB4" s="6" t="s">
        <v>158</v>
      </c>
      <c r="AC4" s="6" t="s">
        <v>159</v>
      </c>
      <c r="AD4" s="45" t="s">
        <v>158</v>
      </c>
      <c r="AE4" s="6" t="s">
        <v>159</v>
      </c>
      <c r="AF4" s="45" t="s">
        <v>158</v>
      </c>
      <c r="AG4" s="6" t="s">
        <v>159</v>
      </c>
      <c r="AH4" s="45" t="s">
        <v>158</v>
      </c>
      <c r="AI4" s="6" t="s">
        <v>159</v>
      </c>
      <c r="AJ4" s="45" t="s">
        <v>158</v>
      </c>
      <c r="AK4" s="6" t="s">
        <v>159</v>
      </c>
      <c r="AL4" s="6" t="s">
        <v>158</v>
      </c>
      <c r="AM4" s="6" t="s">
        <v>159</v>
      </c>
      <c r="AN4" s="45" t="s">
        <v>158</v>
      </c>
      <c r="AO4" s="6" t="s">
        <v>159</v>
      </c>
      <c r="AP4" s="128"/>
      <c r="AQ4" s="6" t="s">
        <v>158</v>
      </c>
      <c r="AR4" s="6" t="s">
        <v>159</v>
      </c>
      <c r="AS4" s="6" t="s">
        <v>158</v>
      </c>
      <c r="AT4" s="6" t="s">
        <v>159</v>
      </c>
      <c r="AU4" s="6" t="s">
        <v>158</v>
      </c>
      <c r="AV4" s="6" t="s">
        <v>159</v>
      </c>
      <c r="AW4" s="45" t="s">
        <v>158</v>
      </c>
      <c r="AX4" s="6" t="s">
        <v>159</v>
      </c>
      <c r="AY4" s="6" t="s">
        <v>158</v>
      </c>
      <c r="AZ4" s="6" t="s">
        <v>159</v>
      </c>
      <c r="BA4" s="45" t="s">
        <v>158</v>
      </c>
      <c r="BB4" s="6" t="s">
        <v>159</v>
      </c>
      <c r="BC4" s="6" t="s">
        <v>158</v>
      </c>
      <c r="BD4" s="6" t="s">
        <v>159</v>
      </c>
      <c r="BE4" s="128"/>
      <c r="BF4" s="6" t="s">
        <v>158</v>
      </c>
      <c r="BG4" s="6" t="s">
        <v>159</v>
      </c>
      <c r="BH4" s="6" t="s">
        <v>158</v>
      </c>
      <c r="BI4" s="6" t="s">
        <v>159</v>
      </c>
      <c r="BJ4" s="45" t="s">
        <v>158</v>
      </c>
      <c r="BK4" s="6" t="s">
        <v>159</v>
      </c>
      <c r="BL4" s="45" t="s">
        <v>158</v>
      </c>
      <c r="BM4" s="6" t="s">
        <v>159</v>
      </c>
      <c r="BN4" s="6" t="s">
        <v>158</v>
      </c>
      <c r="BO4" s="6" t="s">
        <v>159</v>
      </c>
      <c r="BP4" s="6" t="s">
        <v>158</v>
      </c>
      <c r="BQ4" s="6" t="s">
        <v>159</v>
      </c>
      <c r="BR4" s="128"/>
      <c r="BS4" s="6" t="s">
        <v>158</v>
      </c>
      <c r="BT4" s="6" t="s">
        <v>159</v>
      </c>
      <c r="BU4" s="45" t="s">
        <v>158</v>
      </c>
      <c r="BV4" s="6" t="s">
        <v>159</v>
      </c>
      <c r="BW4" s="6" t="s">
        <v>158</v>
      </c>
      <c r="BX4" s="6" t="s">
        <v>159</v>
      </c>
      <c r="BY4" s="45" t="s">
        <v>158</v>
      </c>
      <c r="BZ4" s="6" t="s">
        <v>159</v>
      </c>
      <c r="CA4" s="6" t="s">
        <v>158</v>
      </c>
      <c r="CB4" s="6" t="s">
        <v>159</v>
      </c>
      <c r="CC4" s="45" t="s">
        <v>158</v>
      </c>
      <c r="CD4" s="6" t="s">
        <v>159</v>
      </c>
      <c r="CE4" s="6" t="s">
        <v>158</v>
      </c>
      <c r="CF4" s="6" t="s">
        <v>159</v>
      </c>
      <c r="CG4" s="128"/>
      <c r="CH4" s="6" t="s">
        <v>158</v>
      </c>
      <c r="CI4" s="6" t="s">
        <v>159</v>
      </c>
      <c r="CJ4" s="6" t="s">
        <v>158</v>
      </c>
      <c r="CK4" s="6" t="s">
        <v>159</v>
      </c>
      <c r="CL4" s="6" t="s">
        <v>158</v>
      </c>
      <c r="CM4" s="6" t="s">
        <v>159</v>
      </c>
      <c r="CN4" s="45" t="s">
        <v>158</v>
      </c>
      <c r="CO4" s="6" t="s">
        <v>159</v>
      </c>
      <c r="CP4" s="6" t="s">
        <v>158</v>
      </c>
      <c r="CQ4" s="6" t="s">
        <v>159</v>
      </c>
      <c r="CR4" s="45" t="s">
        <v>158</v>
      </c>
      <c r="CS4" s="6" t="s">
        <v>159</v>
      </c>
      <c r="CT4" s="6" t="s">
        <v>158</v>
      </c>
      <c r="CU4" s="6" t="s">
        <v>159</v>
      </c>
      <c r="CV4" s="128"/>
      <c r="CW4" s="6" t="s">
        <v>158</v>
      </c>
      <c r="CX4" s="6" t="s">
        <v>159</v>
      </c>
      <c r="CY4" s="6" t="s">
        <v>158</v>
      </c>
      <c r="CZ4" s="6" t="s">
        <v>159</v>
      </c>
      <c r="DA4" s="6" t="s">
        <v>158</v>
      </c>
      <c r="DB4" s="6" t="s">
        <v>159</v>
      </c>
      <c r="DC4" s="45" t="s">
        <v>158</v>
      </c>
      <c r="DD4" s="6" t="s">
        <v>159</v>
      </c>
      <c r="DE4" s="6" t="s">
        <v>158</v>
      </c>
      <c r="DF4" s="6" t="s">
        <v>159</v>
      </c>
      <c r="DG4" s="45" t="s">
        <v>158</v>
      </c>
      <c r="DH4" s="6" t="s">
        <v>159</v>
      </c>
      <c r="DI4" s="6" t="s">
        <v>158</v>
      </c>
      <c r="DJ4" s="30" t="s">
        <v>159</v>
      </c>
    </row>
    <row r="5" spans="1:114" ht="19.5" customHeight="1">
      <c r="A5" s="15" t="s">
        <v>168</v>
      </c>
      <c r="B5" s="57">
        <f>SUM(B6:B15)</f>
        <v>61220895</v>
      </c>
      <c r="C5" s="58">
        <f>IF(OR(B$5=0,B5=0),0,IF(ROUND((B5/B$5*10000),0)=0,0,ROUND((B5/B$5)*100,2)))</f>
        <v>100</v>
      </c>
      <c r="D5" s="57">
        <f>SUM(D6:D15)</f>
        <v>7993157</v>
      </c>
      <c r="E5" s="59">
        <f>IF(OR(D$5=0,D5=0),0,IF(ROUND((D5/D$5*10000),0)=0,0,ROUND((D5/D$5)*100,2)))</f>
        <v>100</v>
      </c>
      <c r="F5" s="60">
        <f>SUM(F6:F15)</f>
        <v>2340910</v>
      </c>
      <c r="G5" s="59">
        <f aca="true" t="shared" si="0" ref="G5:G39">IF(OR(F$5=0,F5=0),0,IF(ROUND((F5/F$5*10000),0)=0,0,ROUND((F5/F$5)*100,2)))</f>
        <v>100</v>
      </c>
      <c r="H5" s="60">
        <f>SUM(H6:H15)</f>
        <v>2691812</v>
      </c>
      <c r="I5" s="59">
        <f aca="true" t="shared" si="1" ref="I5:I39">IF(OR(H$5=0,H5=0),0,IF(ROUND((H5/H$5*10000),0)=0,0,ROUND((H5/H$5)*100,2)))</f>
        <v>100</v>
      </c>
      <c r="J5" s="57">
        <f>SUM(J6:J15)</f>
        <v>2873131</v>
      </c>
      <c r="K5" s="59">
        <f aca="true" t="shared" si="2" ref="K5:K39">IF(OR(J$5=0,J5=0),0,IF(ROUND((J5/J$5*10000),0)=0,0,ROUND((J5/J$5)*100,2)))</f>
        <v>100</v>
      </c>
      <c r="L5" s="57">
        <f>SUM(L6:L15)</f>
        <v>3994619</v>
      </c>
      <c r="M5" s="59">
        <f aca="true" t="shared" si="3" ref="M5:M39">IF(OR(L$5=0,L5=0),0,IF(ROUND((L5/L$5*10000),0)=0,0,ROUND((L5/L$5)*100,2)))</f>
        <v>100</v>
      </c>
      <c r="N5" s="15" t="s">
        <v>168</v>
      </c>
      <c r="O5" s="57">
        <f>SUM(O6:O15)</f>
        <v>2760369</v>
      </c>
      <c r="P5" s="59">
        <f aca="true" t="shared" si="4" ref="P5:P39">IF(OR(O$5=0,O5=0),0,IF(ROUND((O5/O$5*10000),0)=0,0,ROUND((O5/O$5)*100,2)))</f>
        <v>100</v>
      </c>
      <c r="Q5" s="60">
        <f>SUM(Q6:Q15)</f>
        <v>2185089</v>
      </c>
      <c r="R5" s="59">
        <f aca="true" t="shared" si="5" ref="R5:R39">IF(OR(Q$5=0,Q5=0),0,IF(ROUND((Q5/Q$5*10000),0)=0,0,ROUND((Q5/Q$5)*100,2)))</f>
        <v>100</v>
      </c>
      <c r="S5" s="60">
        <f>SUM(S6:S15)</f>
        <v>2015599</v>
      </c>
      <c r="T5" s="59">
        <f aca="true" t="shared" si="6" ref="T5:T39">IF(OR(S$5=0,S5=0),0,IF(ROUND((S5/S$5*10000),0)=0,0,ROUND((S5/S$5)*100,2)))</f>
        <v>100</v>
      </c>
      <c r="U5" s="57">
        <f>SUM(U6:U15)</f>
        <v>1703394</v>
      </c>
      <c r="V5" s="59">
        <f aca="true" t="shared" si="7" ref="V5:V39">IF(OR(U$5=0,U5=0),0,IF(ROUND((U5/U$5*10000),0)=0,0,ROUND((U5/U$5)*100,2)))</f>
        <v>100</v>
      </c>
      <c r="W5" s="57">
        <f>SUM(W6:W15)</f>
        <v>1433191</v>
      </c>
      <c r="X5" s="59">
        <f aca="true" t="shared" si="8" ref="X5:X39">IF(OR(W$5=0,W5=0),0,IF(ROUND((W5/W$5*10000),0)=0,0,ROUND((W5/W$5)*100,2)))</f>
        <v>100</v>
      </c>
      <c r="Y5" s="57">
        <f>SUM(Y6:Y15)</f>
        <v>1160630</v>
      </c>
      <c r="Z5" s="59">
        <f aca="true" t="shared" si="9" ref="Z5:Z39">IF(OR(Y$5=0,Y5=0),0,IF(ROUND((Y5/Y$5*10000),0)=0,0,ROUND((Y5/Y$5)*100,2)))</f>
        <v>100</v>
      </c>
      <c r="AA5" s="15" t="s">
        <v>168</v>
      </c>
      <c r="AB5" s="57">
        <f>SUM(AB6:AB15)</f>
        <v>838836</v>
      </c>
      <c r="AC5" s="59">
        <f aca="true" t="shared" si="10" ref="AC5:AC39">IF(OR(AB$5=0,AB5=0),0,IF(ROUND((AB5/AB$5*10000),0)=0,0,ROUND((AB5/AB$5)*100,2)))</f>
        <v>100</v>
      </c>
      <c r="AD5" s="60">
        <f>SUM(AD6:AD15)</f>
        <v>706280</v>
      </c>
      <c r="AE5" s="59">
        <f aca="true" t="shared" si="11" ref="AE5:AE39">IF(OR(AD$5=0,AD5=0),0,IF(ROUND((AD5/AD$5*10000),0)=0,0,ROUND((AD5/AD$5)*100,2)))</f>
        <v>100</v>
      </c>
      <c r="AF5" s="60">
        <f>SUM(AF6:AF15)</f>
        <v>1018866</v>
      </c>
      <c r="AG5" s="59">
        <f aca="true" t="shared" si="12" ref="AG5:AG39">IF(OR(AF$5=0,AF5=0),0,IF(ROUND((AF5/AF$5*10000),0)=0,0,ROUND((AF5/AF$5)*100,2)))</f>
        <v>100</v>
      </c>
      <c r="AH5" s="60">
        <f>SUM(AH6:AH15)</f>
        <v>1519434</v>
      </c>
      <c r="AI5" s="59">
        <f aca="true" t="shared" si="13" ref="AI5:AI39">IF(OR(AH$5=0,AH5=0),0,IF(ROUND((AH5/AH$5*10000),0)=0,0,ROUND((AH5/AH$5)*100,2)))</f>
        <v>100</v>
      </c>
      <c r="AJ5" s="60">
        <f>SUM(AJ6:AJ15)</f>
        <v>287792</v>
      </c>
      <c r="AK5" s="59">
        <f aca="true" t="shared" si="14" ref="AK5:AK39">IF(OR(AJ$5=0,AJ5=0),0,IF(ROUND((AJ5/AJ$5*10000),0)=0,0,ROUND((AJ5/AJ$5)*100,2)))</f>
        <v>100</v>
      </c>
      <c r="AL5" s="57">
        <f>SUM(AL6:AL15)</f>
        <v>717259</v>
      </c>
      <c r="AM5" s="59">
        <f aca="true" t="shared" si="15" ref="AM5:AM39">IF(OR(AL$5=0,AL5=0),0,IF(ROUND((AL5/AL$5*10000),0)=0,0,ROUND((AL5/AL$5)*100,2)))</f>
        <v>100</v>
      </c>
      <c r="AN5" s="60">
        <f>SUM(AN6:AN15)</f>
        <v>1174295</v>
      </c>
      <c r="AO5" s="59">
        <f aca="true" t="shared" si="16" ref="AO5:AO39">IF(OR(AN$5=0,AN5=0),0,IF(ROUND((AN5/AN$5*10000),0)=0,0,ROUND((AN5/AN$5)*100,2)))</f>
        <v>100</v>
      </c>
      <c r="AP5" s="15" t="s">
        <v>168</v>
      </c>
      <c r="AQ5" s="57">
        <f>SUM(AQ6:AQ15)</f>
        <v>1236794</v>
      </c>
      <c r="AR5" s="59">
        <f aca="true" t="shared" si="17" ref="AR5:AR39">IF(OR(AQ$5=0,AQ5=0),0,IF(ROUND((AQ5/AQ$5*10000),0)=0,0,ROUND((AQ5/AQ$5)*100,2)))</f>
        <v>100</v>
      </c>
      <c r="AS5" s="57">
        <f>SUM(AS6:AS15)</f>
        <v>968152</v>
      </c>
      <c r="AT5" s="59">
        <f aca="true" t="shared" si="18" ref="AT5:AT39">IF(OR(AS$5=0,AS5=0),0,IF(ROUND((AS5/AS$5*10000),0)=0,0,ROUND((AS5/AS$5)*100,2)))</f>
        <v>100</v>
      </c>
      <c r="AU5" s="57">
        <f>SUM(AU6:AU15)</f>
        <v>678316</v>
      </c>
      <c r="AV5" s="59">
        <f aca="true" t="shared" si="19" ref="AV5:AV39">IF(OR(AU$5=0,AU5=0),0,IF(ROUND((AU5/AU$5*10000),0)=0,0,ROUND((AU5/AU$5)*100,2)))</f>
        <v>100</v>
      </c>
      <c r="AW5" s="60">
        <f>SUM(AW6:AW15)</f>
        <v>1084471</v>
      </c>
      <c r="AX5" s="59">
        <f aca="true" t="shared" si="20" ref="AX5:AX39">IF(OR(AW$5=0,AW5=0),0,IF(ROUND((AW5/AW$5*10000),0)=0,0,ROUND((AW5/AW$5)*100,2)))</f>
        <v>100</v>
      </c>
      <c r="AY5" s="57">
        <f>SUM(AY6:AY15)</f>
        <v>1238470</v>
      </c>
      <c r="AZ5" s="59">
        <f aca="true" t="shared" si="21" ref="AZ5:AZ39">IF(OR(AY$5=0,AY5=0),0,IF(ROUND((AY5/AY$5*10000),0)=0,0,ROUND((AY5/AY$5)*100,2)))</f>
        <v>100</v>
      </c>
      <c r="BA5" s="60">
        <f>SUM(BA6:BA15)</f>
        <v>2633291</v>
      </c>
      <c r="BB5" s="59">
        <f aca="true" t="shared" si="22" ref="BB5:BB39">IF(OR(BA$5=0,BA5=0),0,IF(ROUND((BA5/BA$5*10000),0)=0,0,ROUND((BA5/BA$5)*100,2)))</f>
        <v>100</v>
      </c>
      <c r="BC5" s="57">
        <f>SUM(BC6:BC15)</f>
        <v>1011059</v>
      </c>
      <c r="BD5" s="59">
        <f aca="true" t="shared" si="23" ref="BD5:BD39">IF(OR(BC$5=0,BC5=0),0,IF(ROUND((BC5/BC$5*10000),0)=0,0,ROUND((BC5/BC$5)*100,2)))</f>
        <v>100</v>
      </c>
      <c r="BE5" s="15" t="s">
        <v>168</v>
      </c>
      <c r="BF5" s="57">
        <f>SUM(BF6:BF15)</f>
        <v>972804</v>
      </c>
      <c r="BG5" s="59">
        <f aca="true" t="shared" si="24" ref="BG5:BG39">IF(OR(BF$5=0,BF5=0),0,IF(ROUND((BF5/BF$5*10000),0)=0,0,ROUND((BF5/BF$5)*100,2)))</f>
        <v>100</v>
      </c>
      <c r="BH5" s="57">
        <f>SUM(BH6:BH15)</f>
        <v>403935</v>
      </c>
      <c r="BI5" s="59">
        <f aca="true" t="shared" si="25" ref="BI5:BI39">IF(OR(BH$5=0,BH5=0),0,IF(ROUND((BH5/BH$5*10000),0)=0,0,ROUND((BH5/BH$5)*100,2)))</f>
        <v>100</v>
      </c>
      <c r="BJ5" s="60">
        <f>SUM(BJ6:BJ15)</f>
        <v>593946</v>
      </c>
      <c r="BK5" s="59">
        <f aca="true" t="shared" si="26" ref="BK5:BK39">IF(OR(BJ$5=0,BJ5=0),0,IF(ROUND((BJ5/BJ$5*10000),0)=0,0,ROUND((BJ5/BJ$5)*100,2)))</f>
        <v>100</v>
      </c>
      <c r="BL5" s="60">
        <f>SUM(BL6:BL15)</f>
        <v>323959</v>
      </c>
      <c r="BM5" s="59">
        <f aca="true" t="shared" si="27" ref="BM5:BM39">IF(OR(BL$5=0,BL5=0),0,IF(ROUND((BL5/BL$5*10000),0)=0,0,ROUND((BL5/BL$5)*100,2)))</f>
        <v>100</v>
      </c>
      <c r="BN5" s="57">
        <f>SUM(BN6:BN15)</f>
        <v>307087</v>
      </c>
      <c r="BO5" s="59">
        <f aca="true" t="shared" si="28" ref="BO5:BO39">IF(OR(BN$5=0,BN5=0),0,IF(ROUND((BN5/BN$5*10000),0)=0,0,ROUND((BN5/BN$5)*100,2)))</f>
        <v>100</v>
      </c>
      <c r="BP5" s="57">
        <f>SUM(BP6:BP15)</f>
        <v>387390</v>
      </c>
      <c r="BQ5" s="59">
        <f aca="true" t="shared" si="29" ref="BQ5:BQ39">IF(OR(BP$5=0,BP5=0),0,IF(ROUND((BP5/BP$5*10000),0)=0,0,ROUND((BP5/BP$5)*100,2)))</f>
        <v>100</v>
      </c>
      <c r="BR5" s="15" t="s">
        <v>168</v>
      </c>
      <c r="BS5" s="57">
        <f>SUM(BS6:BS15)</f>
        <v>434452</v>
      </c>
      <c r="BT5" s="59">
        <f aca="true" t="shared" si="30" ref="BT5:BT39">IF(OR(BS$5=0,BS5=0),0,IF(ROUND((BS5/BS$5*10000),0)=0,0,ROUND((BS5/BS$5)*100,2)))</f>
        <v>100</v>
      </c>
      <c r="BU5" s="60">
        <f>SUM(BU6:BU15)</f>
        <v>971622</v>
      </c>
      <c r="BV5" s="59">
        <f aca="true" t="shared" si="31" ref="BV5:BV39">IF(OR(BU$5=0,BU5=0),0,IF(ROUND((BU5/BU$5*10000),0)=0,0,ROUND((BU5/BU$5)*100,2)))</f>
        <v>100</v>
      </c>
      <c r="BW5" s="57">
        <f>SUM(BW6:BW15)</f>
        <v>569457</v>
      </c>
      <c r="BX5" s="59">
        <f aca="true" t="shared" si="32" ref="BX5:BX39">IF(OR(BW$5=0,BW5=0),0,IF(ROUND((BW5/BW$5*10000),0)=0,0,ROUND((BW5/BW$5)*100,2)))</f>
        <v>100</v>
      </c>
      <c r="BY5" s="60">
        <f>SUM(BY6:BY15)</f>
        <v>1038105</v>
      </c>
      <c r="BZ5" s="59">
        <f aca="true" t="shared" si="33" ref="BZ5:BZ39">IF(OR(BY$5=0,BY5=0),0,IF(ROUND((BY5/BY$5*10000),0)=0,0,ROUND((BY5/BY$5)*100,2)))</f>
        <v>100</v>
      </c>
      <c r="CA5" s="57">
        <f>SUM(CA6:CA15)</f>
        <v>710618</v>
      </c>
      <c r="CB5" s="59">
        <f aca="true" t="shared" si="34" ref="CB5:CB39">IF(OR(CA$5=0,CA5=0),0,IF(ROUND((CA5/CA$5*10000),0)=0,0,ROUND((CA5/CA$5)*100,2)))</f>
        <v>100</v>
      </c>
      <c r="CC5" s="60">
        <f>SUM(CC6:CC15)</f>
        <v>850010</v>
      </c>
      <c r="CD5" s="59">
        <f aca="true" t="shared" si="35" ref="CD5:CD39">IF(OR(CC$5=0,CC5=0),0,IF(ROUND((CC5/CC$5*10000),0)=0,0,ROUND((CC5/CC$5)*100,2)))</f>
        <v>100</v>
      </c>
      <c r="CE5" s="57">
        <f>SUM(CE6:CE15)</f>
        <v>642350</v>
      </c>
      <c r="CF5" s="59">
        <f aca="true" t="shared" si="36" ref="CF5:CF39">IF(OR(CE$5=0,CE5=0),0,IF(ROUND((CE5/CE$5*10000),0)=0,0,ROUND((CE5/CE$5)*100,2)))</f>
        <v>100</v>
      </c>
      <c r="CG5" s="15" t="s">
        <v>168</v>
      </c>
      <c r="CH5" s="57">
        <f>SUM(CH6:CH15)</f>
        <v>302836</v>
      </c>
      <c r="CI5" s="59">
        <f aca="true" t="shared" si="37" ref="CI5:CI39">IF(OR(CH$5=0,CH5=0),0,IF(ROUND((CH5/CH$5*10000),0)=0,0,ROUND((CH5/CH$5)*100,2)))</f>
        <v>100</v>
      </c>
      <c r="CJ5" s="57">
        <f>SUM(CJ6:CJ15)</f>
        <v>363565</v>
      </c>
      <c r="CK5" s="59">
        <f aca="true" t="shared" si="38" ref="CK5:CK39">IF(OR(CJ$5=0,CJ5=0),0,IF(ROUND((CJ5/CJ$5*10000),0)=0,0,ROUND((CJ5/CJ$5)*100,2)))</f>
        <v>100</v>
      </c>
      <c r="CL5" s="57">
        <f>SUM(CL6:CL15)</f>
        <v>675943</v>
      </c>
      <c r="CM5" s="59">
        <f aca="true" t="shared" si="39" ref="CM5:CM39">IF(OR(CL$5=0,CL5=0),0,IF(ROUND((CL5/CL$5*10000),0)=0,0,ROUND((CL5/CL$5)*100,2)))</f>
        <v>100</v>
      </c>
      <c r="CN5" s="60">
        <f>SUM(CN6:CN15)</f>
        <v>266767</v>
      </c>
      <c r="CO5" s="59">
        <f aca="true" t="shared" si="40" ref="CO5:CO39">IF(OR(CN$5=0,CN5=0),0,IF(ROUND((CN5/CN$5*10000),0)=0,0,ROUND((CN5/CN$5)*100,2)))</f>
        <v>100</v>
      </c>
      <c r="CP5" s="57">
        <f>SUM(CP6:CP15)</f>
        <v>698255</v>
      </c>
      <c r="CQ5" s="59">
        <f aca="true" t="shared" si="41" ref="CQ5:CQ39">IF(OR(CP$5=0,CP5=0),0,IF(ROUND((CP5/CP$5*10000),0)=0,0,ROUND((CP5/CP$5)*100,2)))</f>
        <v>100</v>
      </c>
      <c r="CR5" s="60">
        <f>SUM(CR6:CR15)</f>
        <v>601716</v>
      </c>
      <c r="CS5" s="59">
        <f aca="true" t="shared" si="42" ref="CS5:CS39">IF(OR(CR$5=0,CR5=0),0,IF(ROUND((CR5/CR$5*10000),0)=0,0,ROUND((CR5/CR$5)*100,2)))</f>
        <v>100</v>
      </c>
      <c r="CT5" s="57">
        <f>SUM(CT6:CT15)</f>
        <v>629131</v>
      </c>
      <c r="CU5" s="59">
        <f aca="true" t="shared" si="43" ref="CU5:CU39">IF(OR(CT$5=0,CT5=0),0,IF(ROUND((CT5/CT$5*10000),0)=0,0,ROUND((CT5/CT$5)*100,2)))</f>
        <v>100</v>
      </c>
      <c r="CV5" s="15" t="s">
        <v>168</v>
      </c>
      <c r="CW5" s="57">
        <f>SUM(CW6:CW15)</f>
        <v>611535</v>
      </c>
      <c r="CX5" s="59">
        <f aca="true" t="shared" si="44" ref="CX5:CX39">IF(OR(CW$5=0,CW5=0),0,IF(ROUND((CW5/CW$5*10000),0)=0,0,ROUND((CW5/CW$5)*100,2)))</f>
        <v>100</v>
      </c>
      <c r="CY5" s="57">
        <f>SUM(CY6:CY15)</f>
        <v>691696</v>
      </c>
      <c r="CZ5" s="59">
        <f aca="true" t="shared" si="45" ref="CZ5:CZ39">IF(OR(CY$5=0,CY5=0),0,IF(ROUND((CY5/CY$5*10000),0)=0,0,ROUND((CY5/CY$5)*100,2)))</f>
        <v>100</v>
      </c>
      <c r="DA5" s="57">
        <f>SUM(DA6:DA15)</f>
        <v>601747</v>
      </c>
      <c r="DB5" s="59">
        <f aca="true" t="shared" si="46" ref="DB5:DB39">IF(OR(DA$5=0,DA5=0),0,IF(ROUND((DA5/DA$5*10000),0)=0,0,ROUND((DA5/DA$5)*100,2)))</f>
        <v>100</v>
      </c>
      <c r="DC5" s="60">
        <f>SUM(DC6:DC15)</f>
        <v>602525</v>
      </c>
      <c r="DD5" s="59">
        <f aca="true" t="shared" si="47" ref="DD5:DD39">IF(OR(DC$5=0,DC5=0),0,IF(ROUND((DC5/DC$5*10000),0)=0,0,ROUND((DC5/DC$5)*100,2)))</f>
        <v>100</v>
      </c>
      <c r="DE5" s="57">
        <f>SUM(DE6:DE15)</f>
        <v>141540</v>
      </c>
      <c r="DF5" s="59">
        <f aca="true" t="shared" si="48" ref="DF5:DF39">IF(OR(DE$5=0,DE5=0),0,IF(ROUND((DE5/DE$5*10000),0)=0,0,ROUND((DE5/DE$5)*100,2)))</f>
        <v>100</v>
      </c>
      <c r="DG5" s="60">
        <f>SUM(DG6:DG15)</f>
        <v>120190</v>
      </c>
      <c r="DH5" s="59">
        <f aca="true" t="shared" si="49" ref="DH5:DH39">IF(OR(DG$5=0,DG5=0),0,IF(ROUND((DG5/DG$5*10000),0)=0,0,ROUND((DG5/DG$5)*100,2)))</f>
        <v>100</v>
      </c>
      <c r="DI5" s="57">
        <f>SUM(DI6:DI15)</f>
        <v>442498</v>
      </c>
      <c r="DJ5" s="58">
        <f aca="true" t="shared" si="50" ref="DJ5:DJ39">IF(OR(DI$5=0,DI5=0),0,IF(ROUND((DI5/DI$5*10000),0)=0,0,ROUND((DI5/DI$5)*100,2)))</f>
        <v>100</v>
      </c>
    </row>
    <row r="6" spans="1:114" ht="18.75" customHeight="1">
      <c r="A6" s="20" t="s">
        <v>4</v>
      </c>
      <c r="B6" s="46">
        <f aca="true" t="shared" si="51" ref="B6:B15">SUM(SUM(D6,F6,H6,J6,L6,O6,Q6,S6,U6,W6,Y6,AB6,AD6,AF6,AH6,AJ6,AL6,AN6,AS6,AY6,AQ6,AU6,AW6,BA6,BF6,BC6,BH6,BJ6,BL6,BP6),SUM(BY6,CA6,CC6,CE6,CH6,CJ6,CL6,CN6,CP6,CR6,CT6,CW6,CY6,DA6,DC6,BN6,BU6,DE6,DG6,DI6),SUM(BS6,BW6))</f>
        <v>12000</v>
      </c>
      <c r="C6" s="61">
        <f aca="true" t="shared" si="52" ref="C6:E39">IF(OR(B$5=0,B6=0),0,IF(ROUND((B6/B$5*10000),0)=0,0,ROUND((B6/B$5)*100,2)))</f>
        <v>0.02</v>
      </c>
      <c r="D6" s="46">
        <v>0</v>
      </c>
      <c r="E6" s="62">
        <f t="shared" si="52"/>
        <v>0</v>
      </c>
      <c r="F6" s="47">
        <v>0</v>
      </c>
      <c r="G6" s="62">
        <f t="shared" si="0"/>
        <v>0</v>
      </c>
      <c r="H6" s="47">
        <v>0</v>
      </c>
      <c r="I6" s="62">
        <f t="shared" si="1"/>
        <v>0</v>
      </c>
      <c r="J6" s="46">
        <v>0</v>
      </c>
      <c r="K6" s="62">
        <f t="shared" si="2"/>
        <v>0</v>
      </c>
      <c r="L6" s="46">
        <v>0</v>
      </c>
      <c r="M6" s="62">
        <f t="shared" si="3"/>
        <v>0</v>
      </c>
      <c r="N6" s="20" t="s">
        <v>4</v>
      </c>
      <c r="O6" s="46">
        <v>0</v>
      </c>
      <c r="P6" s="62">
        <f t="shared" si="4"/>
        <v>0</v>
      </c>
      <c r="Q6" s="47">
        <v>0</v>
      </c>
      <c r="R6" s="62">
        <f t="shared" si="5"/>
        <v>0</v>
      </c>
      <c r="S6" s="47">
        <v>0</v>
      </c>
      <c r="T6" s="62">
        <f t="shared" si="6"/>
        <v>0</v>
      </c>
      <c r="U6" s="46">
        <v>0</v>
      </c>
      <c r="V6" s="62">
        <f t="shared" si="7"/>
        <v>0</v>
      </c>
      <c r="W6" s="46">
        <v>0</v>
      </c>
      <c r="X6" s="62">
        <f t="shared" si="8"/>
        <v>0</v>
      </c>
      <c r="Y6" s="46">
        <v>0</v>
      </c>
      <c r="Z6" s="62">
        <f t="shared" si="9"/>
        <v>0</v>
      </c>
      <c r="AA6" s="20" t="s">
        <v>4</v>
      </c>
      <c r="AB6" s="46">
        <v>0</v>
      </c>
      <c r="AC6" s="62">
        <f t="shared" si="10"/>
        <v>0</v>
      </c>
      <c r="AD6" s="47">
        <v>0</v>
      </c>
      <c r="AE6" s="62">
        <f t="shared" si="11"/>
        <v>0</v>
      </c>
      <c r="AF6" s="47">
        <v>0</v>
      </c>
      <c r="AG6" s="62">
        <f t="shared" si="12"/>
        <v>0</v>
      </c>
      <c r="AH6" s="47">
        <v>0</v>
      </c>
      <c r="AI6" s="62">
        <f t="shared" si="13"/>
        <v>0</v>
      </c>
      <c r="AJ6" s="47">
        <v>0</v>
      </c>
      <c r="AK6" s="62">
        <f t="shared" si="14"/>
        <v>0</v>
      </c>
      <c r="AL6" s="46">
        <v>0</v>
      </c>
      <c r="AM6" s="62">
        <f t="shared" si="15"/>
        <v>0</v>
      </c>
      <c r="AN6" s="47">
        <v>0</v>
      </c>
      <c r="AO6" s="62">
        <f t="shared" si="16"/>
        <v>0</v>
      </c>
      <c r="AP6" s="20" t="s">
        <v>4</v>
      </c>
      <c r="AQ6" s="46">
        <v>0</v>
      </c>
      <c r="AR6" s="62">
        <f t="shared" si="17"/>
        <v>0</v>
      </c>
      <c r="AS6" s="46">
        <v>0</v>
      </c>
      <c r="AT6" s="62">
        <f t="shared" si="18"/>
        <v>0</v>
      </c>
      <c r="AU6" s="46">
        <v>0</v>
      </c>
      <c r="AV6" s="62">
        <f t="shared" si="19"/>
        <v>0</v>
      </c>
      <c r="AW6" s="47">
        <v>0</v>
      </c>
      <c r="AX6" s="62">
        <f t="shared" si="20"/>
        <v>0</v>
      </c>
      <c r="AY6" s="46">
        <v>0</v>
      </c>
      <c r="AZ6" s="62">
        <f t="shared" si="21"/>
        <v>0</v>
      </c>
      <c r="BA6" s="47">
        <v>0</v>
      </c>
      <c r="BB6" s="62">
        <f t="shared" si="22"/>
        <v>0</v>
      </c>
      <c r="BC6" s="46">
        <v>0</v>
      </c>
      <c r="BD6" s="62">
        <f t="shared" si="23"/>
        <v>0</v>
      </c>
      <c r="BE6" s="20" t="s">
        <v>4</v>
      </c>
      <c r="BF6" s="46">
        <v>0</v>
      </c>
      <c r="BG6" s="62">
        <f t="shared" si="24"/>
        <v>0</v>
      </c>
      <c r="BH6" s="46">
        <v>0</v>
      </c>
      <c r="BI6" s="62">
        <f t="shared" si="25"/>
        <v>0</v>
      </c>
      <c r="BJ6" s="47">
        <v>0</v>
      </c>
      <c r="BK6" s="62">
        <f t="shared" si="26"/>
        <v>0</v>
      </c>
      <c r="BL6" s="47">
        <v>0</v>
      </c>
      <c r="BM6" s="62">
        <f t="shared" si="27"/>
        <v>0</v>
      </c>
      <c r="BN6" s="46">
        <v>0</v>
      </c>
      <c r="BO6" s="62">
        <f t="shared" si="28"/>
        <v>0</v>
      </c>
      <c r="BP6" s="46">
        <v>0</v>
      </c>
      <c r="BQ6" s="62">
        <f t="shared" si="29"/>
        <v>0</v>
      </c>
      <c r="BR6" s="20" t="s">
        <v>4</v>
      </c>
      <c r="BS6" s="46">
        <v>0</v>
      </c>
      <c r="BT6" s="62">
        <f t="shared" si="30"/>
        <v>0</v>
      </c>
      <c r="BU6" s="47">
        <v>0</v>
      </c>
      <c r="BV6" s="62">
        <f t="shared" si="31"/>
        <v>0</v>
      </c>
      <c r="BW6" s="46">
        <v>0</v>
      </c>
      <c r="BX6" s="62">
        <f t="shared" si="32"/>
        <v>0</v>
      </c>
      <c r="BY6" s="47">
        <v>0</v>
      </c>
      <c r="BZ6" s="62">
        <f t="shared" si="33"/>
        <v>0</v>
      </c>
      <c r="CA6" s="46">
        <v>0</v>
      </c>
      <c r="CB6" s="62">
        <f t="shared" si="34"/>
        <v>0</v>
      </c>
      <c r="CC6" s="47">
        <v>0</v>
      </c>
      <c r="CD6" s="62">
        <f t="shared" si="35"/>
        <v>0</v>
      </c>
      <c r="CE6" s="46">
        <v>0</v>
      </c>
      <c r="CF6" s="62">
        <f t="shared" si="36"/>
        <v>0</v>
      </c>
      <c r="CG6" s="20" t="s">
        <v>4</v>
      </c>
      <c r="CH6" s="46">
        <v>0</v>
      </c>
      <c r="CI6" s="62">
        <f t="shared" si="37"/>
        <v>0</v>
      </c>
      <c r="CJ6" s="46">
        <v>0</v>
      </c>
      <c r="CK6" s="62">
        <f t="shared" si="38"/>
        <v>0</v>
      </c>
      <c r="CL6" s="46">
        <v>0</v>
      </c>
      <c r="CM6" s="62">
        <f t="shared" si="39"/>
        <v>0</v>
      </c>
      <c r="CN6" s="47">
        <v>0</v>
      </c>
      <c r="CO6" s="62">
        <f t="shared" si="40"/>
        <v>0</v>
      </c>
      <c r="CP6" s="46">
        <v>0</v>
      </c>
      <c r="CQ6" s="62">
        <f t="shared" si="41"/>
        <v>0</v>
      </c>
      <c r="CR6" s="47">
        <v>0</v>
      </c>
      <c r="CS6" s="62">
        <f t="shared" si="42"/>
        <v>0</v>
      </c>
      <c r="CT6" s="46">
        <v>0</v>
      </c>
      <c r="CU6" s="62">
        <f t="shared" si="43"/>
        <v>0</v>
      </c>
      <c r="CV6" s="20" t="s">
        <v>4</v>
      </c>
      <c r="CW6" s="46">
        <v>0</v>
      </c>
      <c r="CX6" s="62">
        <f t="shared" si="44"/>
        <v>0</v>
      </c>
      <c r="CY6" s="46">
        <v>0</v>
      </c>
      <c r="CZ6" s="62">
        <f t="shared" si="45"/>
        <v>0</v>
      </c>
      <c r="DA6" s="46">
        <v>0</v>
      </c>
      <c r="DB6" s="62">
        <f t="shared" si="46"/>
        <v>0</v>
      </c>
      <c r="DC6" s="47">
        <v>0</v>
      </c>
      <c r="DD6" s="62">
        <f t="shared" si="47"/>
        <v>0</v>
      </c>
      <c r="DE6" s="46">
        <v>0</v>
      </c>
      <c r="DF6" s="62">
        <f t="shared" si="48"/>
        <v>0</v>
      </c>
      <c r="DG6" s="47">
        <v>0</v>
      </c>
      <c r="DH6" s="62">
        <f t="shared" si="49"/>
        <v>0</v>
      </c>
      <c r="DI6" s="46">
        <v>12000</v>
      </c>
      <c r="DJ6" s="61">
        <f t="shared" si="50"/>
        <v>2.71</v>
      </c>
    </row>
    <row r="7" spans="1:114" ht="18.75" customHeight="1">
      <c r="A7" s="20" t="s">
        <v>5</v>
      </c>
      <c r="B7" s="46">
        <f t="shared" si="51"/>
        <v>0</v>
      </c>
      <c r="C7" s="61">
        <f t="shared" si="52"/>
        <v>0</v>
      </c>
      <c r="D7" s="46">
        <v>0</v>
      </c>
      <c r="E7" s="62">
        <f t="shared" si="52"/>
        <v>0</v>
      </c>
      <c r="F7" s="47">
        <v>0</v>
      </c>
      <c r="G7" s="62">
        <f t="shared" si="0"/>
        <v>0</v>
      </c>
      <c r="H7" s="47">
        <v>0</v>
      </c>
      <c r="I7" s="62">
        <f t="shared" si="1"/>
        <v>0</v>
      </c>
      <c r="J7" s="46">
        <v>0</v>
      </c>
      <c r="K7" s="62">
        <f t="shared" si="2"/>
        <v>0</v>
      </c>
      <c r="L7" s="46">
        <v>0</v>
      </c>
      <c r="M7" s="62">
        <f t="shared" si="3"/>
        <v>0</v>
      </c>
      <c r="N7" s="20" t="s">
        <v>5</v>
      </c>
      <c r="O7" s="46">
        <v>0</v>
      </c>
      <c r="P7" s="62">
        <f t="shared" si="4"/>
        <v>0</v>
      </c>
      <c r="Q7" s="47">
        <v>0</v>
      </c>
      <c r="R7" s="62">
        <f t="shared" si="5"/>
        <v>0</v>
      </c>
      <c r="S7" s="47">
        <v>0</v>
      </c>
      <c r="T7" s="62">
        <f t="shared" si="6"/>
        <v>0</v>
      </c>
      <c r="U7" s="46">
        <v>0</v>
      </c>
      <c r="V7" s="62">
        <f t="shared" si="7"/>
        <v>0</v>
      </c>
      <c r="W7" s="46">
        <v>0</v>
      </c>
      <c r="X7" s="62">
        <f t="shared" si="8"/>
        <v>0</v>
      </c>
      <c r="Y7" s="46">
        <v>0</v>
      </c>
      <c r="Z7" s="62">
        <f t="shared" si="9"/>
        <v>0</v>
      </c>
      <c r="AA7" s="20" t="s">
        <v>5</v>
      </c>
      <c r="AB7" s="46">
        <v>0</v>
      </c>
      <c r="AC7" s="62">
        <f t="shared" si="10"/>
        <v>0</v>
      </c>
      <c r="AD7" s="47">
        <v>0</v>
      </c>
      <c r="AE7" s="62">
        <f t="shared" si="11"/>
        <v>0</v>
      </c>
      <c r="AF7" s="47">
        <v>0</v>
      </c>
      <c r="AG7" s="62">
        <f t="shared" si="12"/>
        <v>0</v>
      </c>
      <c r="AH7" s="47">
        <v>0</v>
      </c>
      <c r="AI7" s="62">
        <f t="shared" si="13"/>
        <v>0</v>
      </c>
      <c r="AJ7" s="47">
        <v>0</v>
      </c>
      <c r="AK7" s="62">
        <f t="shared" si="14"/>
        <v>0</v>
      </c>
      <c r="AL7" s="46">
        <v>0</v>
      </c>
      <c r="AM7" s="62">
        <f t="shared" si="15"/>
        <v>0</v>
      </c>
      <c r="AN7" s="47">
        <v>0</v>
      </c>
      <c r="AO7" s="62">
        <f t="shared" si="16"/>
        <v>0</v>
      </c>
      <c r="AP7" s="20" t="s">
        <v>5</v>
      </c>
      <c r="AQ7" s="46">
        <v>0</v>
      </c>
      <c r="AR7" s="62">
        <f t="shared" si="17"/>
        <v>0</v>
      </c>
      <c r="AS7" s="46">
        <v>0</v>
      </c>
      <c r="AT7" s="62">
        <f t="shared" si="18"/>
        <v>0</v>
      </c>
      <c r="AU7" s="46">
        <v>0</v>
      </c>
      <c r="AV7" s="62">
        <f t="shared" si="19"/>
        <v>0</v>
      </c>
      <c r="AW7" s="47">
        <v>0</v>
      </c>
      <c r="AX7" s="62">
        <f t="shared" si="20"/>
        <v>0</v>
      </c>
      <c r="AY7" s="46">
        <v>0</v>
      </c>
      <c r="AZ7" s="62">
        <f t="shared" si="21"/>
        <v>0</v>
      </c>
      <c r="BA7" s="47">
        <v>0</v>
      </c>
      <c r="BB7" s="62">
        <f t="shared" si="22"/>
        <v>0</v>
      </c>
      <c r="BC7" s="46">
        <v>0</v>
      </c>
      <c r="BD7" s="62">
        <f t="shared" si="23"/>
        <v>0</v>
      </c>
      <c r="BE7" s="20" t="s">
        <v>5</v>
      </c>
      <c r="BF7" s="46">
        <v>0</v>
      </c>
      <c r="BG7" s="62">
        <f t="shared" si="24"/>
        <v>0</v>
      </c>
      <c r="BH7" s="46">
        <v>0</v>
      </c>
      <c r="BI7" s="62">
        <f t="shared" si="25"/>
        <v>0</v>
      </c>
      <c r="BJ7" s="47">
        <v>0</v>
      </c>
      <c r="BK7" s="62">
        <f t="shared" si="26"/>
        <v>0</v>
      </c>
      <c r="BL7" s="47">
        <v>0</v>
      </c>
      <c r="BM7" s="62">
        <f t="shared" si="27"/>
        <v>0</v>
      </c>
      <c r="BN7" s="46">
        <v>0</v>
      </c>
      <c r="BO7" s="62">
        <f t="shared" si="28"/>
        <v>0</v>
      </c>
      <c r="BP7" s="46">
        <v>0</v>
      </c>
      <c r="BQ7" s="62">
        <f t="shared" si="29"/>
        <v>0</v>
      </c>
      <c r="BR7" s="20" t="s">
        <v>5</v>
      </c>
      <c r="BS7" s="46">
        <v>0</v>
      </c>
      <c r="BT7" s="62">
        <f t="shared" si="30"/>
        <v>0</v>
      </c>
      <c r="BU7" s="47">
        <v>0</v>
      </c>
      <c r="BV7" s="62">
        <f t="shared" si="31"/>
        <v>0</v>
      </c>
      <c r="BW7" s="46">
        <v>0</v>
      </c>
      <c r="BX7" s="62">
        <f t="shared" si="32"/>
        <v>0</v>
      </c>
      <c r="BY7" s="47">
        <v>0</v>
      </c>
      <c r="BZ7" s="62">
        <f t="shared" si="33"/>
        <v>0</v>
      </c>
      <c r="CA7" s="46">
        <v>0</v>
      </c>
      <c r="CB7" s="62">
        <f t="shared" si="34"/>
        <v>0</v>
      </c>
      <c r="CC7" s="47">
        <v>0</v>
      </c>
      <c r="CD7" s="62">
        <f t="shared" si="35"/>
        <v>0</v>
      </c>
      <c r="CE7" s="46">
        <v>0</v>
      </c>
      <c r="CF7" s="62">
        <f t="shared" si="36"/>
        <v>0</v>
      </c>
      <c r="CG7" s="20" t="s">
        <v>5</v>
      </c>
      <c r="CH7" s="46">
        <v>0</v>
      </c>
      <c r="CI7" s="62">
        <f t="shared" si="37"/>
        <v>0</v>
      </c>
      <c r="CJ7" s="46">
        <v>0</v>
      </c>
      <c r="CK7" s="62">
        <f t="shared" si="38"/>
        <v>0</v>
      </c>
      <c r="CL7" s="46">
        <v>0</v>
      </c>
      <c r="CM7" s="62">
        <f t="shared" si="39"/>
        <v>0</v>
      </c>
      <c r="CN7" s="47">
        <v>0</v>
      </c>
      <c r="CO7" s="62">
        <f t="shared" si="40"/>
        <v>0</v>
      </c>
      <c r="CP7" s="46">
        <v>0</v>
      </c>
      <c r="CQ7" s="62">
        <f t="shared" si="41"/>
        <v>0</v>
      </c>
      <c r="CR7" s="47">
        <v>0</v>
      </c>
      <c r="CS7" s="62">
        <f t="shared" si="42"/>
        <v>0</v>
      </c>
      <c r="CT7" s="46">
        <v>0</v>
      </c>
      <c r="CU7" s="62">
        <f t="shared" si="43"/>
        <v>0</v>
      </c>
      <c r="CV7" s="20" t="s">
        <v>5</v>
      </c>
      <c r="CW7" s="46">
        <v>0</v>
      </c>
      <c r="CX7" s="62">
        <f t="shared" si="44"/>
        <v>0</v>
      </c>
      <c r="CY7" s="46">
        <v>0</v>
      </c>
      <c r="CZ7" s="62">
        <f t="shared" si="45"/>
        <v>0</v>
      </c>
      <c r="DA7" s="46">
        <v>0</v>
      </c>
      <c r="DB7" s="62">
        <f t="shared" si="46"/>
        <v>0</v>
      </c>
      <c r="DC7" s="47">
        <v>0</v>
      </c>
      <c r="DD7" s="62">
        <f t="shared" si="47"/>
        <v>0</v>
      </c>
      <c r="DE7" s="46">
        <v>0</v>
      </c>
      <c r="DF7" s="62">
        <f t="shared" si="48"/>
        <v>0</v>
      </c>
      <c r="DG7" s="47">
        <v>0</v>
      </c>
      <c r="DH7" s="62">
        <f t="shared" si="49"/>
        <v>0</v>
      </c>
      <c r="DI7" s="46">
        <v>0</v>
      </c>
      <c r="DJ7" s="61">
        <f t="shared" si="50"/>
        <v>0</v>
      </c>
    </row>
    <row r="8" spans="1:114" ht="18.75" customHeight="1">
      <c r="A8" s="20" t="s">
        <v>6</v>
      </c>
      <c r="B8" s="46">
        <f t="shared" si="51"/>
        <v>27843560</v>
      </c>
      <c r="C8" s="61">
        <f t="shared" si="52"/>
        <v>45.48</v>
      </c>
      <c r="D8" s="46">
        <v>3950000</v>
      </c>
      <c r="E8" s="62">
        <f t="shared" si="52"/>
        <v>49.42</v>
      </c>
      <c r="F8" s="47">
        <v>942000</v>
      </c>
      <c r="G8" s="62">
        <f t="shared" si="0"/>
        <v>40.24</v>
      </c>
      <c r="H8" s="47">
        <v>1413985</v>
      </c>
      <c r="I8" s="62">
        <f t="shared" si="1"/>
        <v>52.53</v>
      </c>
      <c r="J8" s="46">
        <v>1425985</v>
      </c>
      <c r="K8" s="62">
        <f t="shared" si="2"/>
        <v>49.63</v>
      </c>
      <c r="L8" s="46">
        <v>2085608</v>
      </c>
      <c r="M8" s="62">
        <f t="shared" si="3"/>
        <v>52.21</v>
      </c>
      <c r="N8" s="20" t="s">
        <v>6</v>
      </c>
      <c r="O8" s="46">
        <v>1525277</v>
      </c>
      <c r="P8" s="62">
        <f t="shared" si="4"/>
        <v>55.26</v>
      </c>
      <c r="Q8" s="47">
        <v>1319861</v>
      </c>
      <c r="R8" s="62">
        <f t="shared" si="5"/>
        <v>60.4</v>
      </c>
      <c r="S8" s="47">
        <v>1109761</v>
      </c>
      <c r="T8" s="62">
        <f t="shared" si="6"/>
        <v>55.06</v>
      </c>
      <c r="U8" s="46">
        <v>812705</v>
      </c>
      <c r="V8" s="62">
        <f t="shared" si="7"/>
        <v>47.71</v>
      </c>
      <c r="W8" s="46">
        <v>657374</v>
      </c>
      <c r="X8" s="62">
        <f t="shared" si="8"/>
        <v>45.87</v>
      </c>
      <c r="Y8" s="46">
        <v>528300</v>
      </c>
      <c r="Z8" s="62">
        <f t="shared" si="9"/>
        <v>45.52</v>
      </c>
      <c r="AA8" s="20" t="s">
        <v>6</v>
      </c>
      <c r="AB8" s="46">
        <v>332506</v>
      </c>
      <c r="AC8" s="62">
        <f t="shared" si="10"/>
        <v>39.64</v>
      </c>
      <c r="AD8" s="47">
        <v>204550</v>
      </c>
      <c r="AE8" s="62">
        <f t="shared" si="11"/>
        <v>28.96</v>
      </c>
      <c r="AF8" s="47">
        <v>451403</v>
      </c>
      <c r="AG8" s="62">
        <f t="shared" si="12"/>
        <v>44.3</v>
      </c>
      <c r="AH8" s="47">
        <v>516802</v>
      </c>
      <c r="AI8" s="62">
        <f t="shared" si="13"/>
        <v>34.01</v>
      </c>
      <c r="AJ8" s="47">
        <v>66964</v>
      </c>
      <c r="AK8" s="62">
        <f t="shared" si="14"/>
        <v>23.27</v>
      </c>
      <c r="AL8" s="46">
        <v>600092</v>
      </c>
      <c r="AM8" s="62">
        <f t="shared" si="15"/>
        <v>83.66</v>
      </c>
      <c r="AN8" s="47">
        <v>500651</v>
      </c>
      <c r="AO8" s="62">
        <f t="shared" si="16"/>
        <v>42.63</v>
      </c>
      <c r="AP8" s="20" t="s">
        <v>6</v>
      </c>
      <c r="AQ8" s="46">
        <v>469295</v>
      </c>
      <c r="AR8" s="62">
        <f t="shared" si="17"/>
        <v>37.94</v>
      </c>
      <c r="AS8" s="46">
        <v>445027</v>
      </c>
      <c r="AT8" s="62">
        <f t="shared" si="18"/>
        <v>45.97</v>
      </c>
      <c r="AU8" s="46">
        <v>285043</v>
      </c>
      <c r="AV8" s="62">
        <f t="shared" si="19"/>
        <v>42.02</v>
      </c>
      <c r="AW8" s="47">
        <v>483931</v>
      </c>
      <c r="AX8" s="62">
        <f t="shared" si="20"/>
        <v>44.62</v>
      </c>
      <c r="AY8" s="46">
        <v>722265</v>
      </c>
      <c r="AZ8" s="62">
        <f t="shared" si="21"/>
        <v>58.32</v>
      </c>
      <c r="BA8" s="47">
        <v>1182222</v>
      </c>
      <c r="BB8" s="62">
        <f t="shared" si="22"/>
        <v>44.9</v>
      </c>
      <c r="BC8" s="46">
        <v>428269</v>
      </c>
      <c r="BD8" s="62">
        <f t="shared" si="23"/>
        <v>42.36</v>
      </c>
      <c r="BE8" s="20" t="s">
        <v>6</v>
      </c>
      <c r="BF8" s="46">
        <v>403159</v>
      </c>
      <c r="BG8" s="62">
        <f t="shared" si="24"/>
        <v>41.44</v>
      </c>
      <c r="BH8" s="46">
        <v>86201</v>
      </c>
      <c r="BI8" s="62">
        <f t="shared" si="25"/>
        <v>21.34</v>
      </c>
      <c r="BJ8" s="47">
        <v>224176</v>
      </c>
      <c r="BK8" s="62">
        <f t="shared" si="26"/>
        <v>37.74</v>
      </c>
      <c r="BL8" s="47">
        <v>40635</v>
      </c>
      <c r="BM8" s="62">
        <f t="shared" si="27"/>
        <v>12.54</v>
      </c>
      <c r="BN8" s="46">
        <v>67225</v>
      </c>
      <c r="BO8" s="62">
        <f t="shared" si="28"/>
        <v>21.89</v>
      </c>
      <c r="BP8" s="46">
        <v>97507</v>
      </c>
      <c r="BQ8" s="62">
        <f t="shared" si="29"/>
        <v>25.17</v>
      </c>
      <c r="BR8" s="20" t="s">
        <v>6</v>
      </c>
      <c r="BS8" s="46">
        <v>155728</v>
      </c>
      <c r="BT8" s="62">
        <f t="shared" si="30"/>
        <v>35.84</v>
      </c>
      <c r="BU8" s="47">
        <v>466995</v>
      </c>
      <c r="BV8" s="62">
        <f t="shared" si="31"/>
        <v>48.06</v>
      </c>
      <c r="BW8" s="46">
        <v>247900</v>
      </c>
      <c r="BX8" s="62">
        <f t="shared" si="32"/>
        <v>43.53</v>
      </c>
      <c r="BY8" s="47">
        <v>430597</v>
      </c>
      <c r="BZ8" s="62">
        <f t="shared" si="33"/>
        <v>41.48</v>
      </c>
      <c r="CA8" s="46">
        <v>331591</v>
      </c>
      <c r="CB8" s="62">
        <f t="shared" si="34"/>
        <v>46.66</v>
      </c>
      <c r="CC8" s="47">
        <v>325318</v>
      </c>
      <c r="CD8" s="62">
        <f t="shared" si="35"/>
        <v>38.27</v>
      </c>
      <c r="CE8" s="46">
        <v>227432</v>
      </c>
      <c r="CF8" s="62">
        <f t="shared" si="36"/>
        <v>35.41</v>
      </c>
      <c r="CG8" s="20" t="s">
        <v>6</v>
      </c>
      <c r="CH8" s="46">
        <v>103456</v>
      </c>
      <c r="CI8" s="62">
        <f t="shared" si="37"/>
        <v>34.16</v>
      </c>
      <c r="CJ8" s="46">
        <v>115363</v>
      </c>
      <c r="CK8" s="62">
        <f t="shared" si="38"/>
        <v>31.73</v>
      </c>
      <c r="CL8" s="46">
        <v>200437</v>
      </c>
      <c r="CM8" s="62">
        <f t="shared" si="39"/>
        <v>29.65</v>
      </c>
      <c r="CN8" s="47">
        <v>73072</v>
      </c>
      <c r="CO8" s="62">
        <f t="shared" si="40"/>
        <v>27.39</v>
      </c>
      <c r="CP8" s="46">
        <v>248995</v>
      </c>
      <c r="CQ8" s="62">
        <f t="shared" si="41"/>
        <v>35.66</v>
      </c>
      <c r="CR8" s="47">
        <v>228006</v>
      </c>
      <c r="CS8" s="62">
        <f t="shared" si="42"/>
        <v>37.89</v>
      </c>
      <c r="CT8" s="46">
        <v>241737</v>
      </c>
      <c r="CU8" s="62">
        <f t="shared" si="43"/>
        <v>38.42</v>
      </c>
      <c r="CV8" s="20" t="s">
        <v>6</v>
      </c>
      <c r="CW8" s="46">
        <v>190085</v>
      </c>
      <c r="CX8" s="62">
        <f t="shared" si="44"/>
        <v>31.08</v>
      </c>
      <c r="CY8" s="46">
        <v>266321</v>
      </c>
      <c r="CZ8" s="62">
        <f t="shared" si="45"/>
        <v>38.5</v>
      </c>
      <c r="DA8" s="46">
        <v>238096</v>
      </c>
      <c r="DB8" s="62">
        <f t="shared" si="46"/>
        <v>39.57</v>
      </c>
      <c r="DC8" s="47">
        <v>282788</v>
      </c>
      <c r="DD8" s="62">
        <f t="shared" si="47"/>
        <v>46.93</v>
      </c>
      <c r="DE8" s="46">
        <v>30543</v>
      </c>
      <c r="DF8" s="62">
        <f t="shared" si="48"/>
        <v>21.58</v>
      </c>
      <c r="DG8" s="47">
        <v>24759</v>
      </c>
      <c r="DH8" s="62">
        <f t="shared" si="49"/>
        <v>20.6</v>
      </c>
      <c r="DI8" s="46">
        <v>35562</v>
      </c>
      <c r="DJ8" s="61">
        <f t="shared" si="50"/>
        <v>8.04</v>
      </c>
    </row>
    <row r="9" spans="1:114" ht="18.75" customHeight="1">
      <c r="A9" s="20" t="s">
        <v>7</v>
      </c>
      <c r="B9" s="46">
        <f t="shared" si="51"/>
        <v>1000</v>
      </c>
      <c r="C9" s="61">
        <f t="shared" si="52"/>
        <v>0</v>
      </c>
      <c r="D9" s="46">
        <v>0</v>
      </c>
      <c r="E9" s="62">
        <f t="shared" si="52"/>
        <v>0</v>
      </c>
      <c r="F9" s="47">
        <v>0</v>
      </c>
      <c r="G9" s="62">
        <f t="shared" si="0"/>
        <v>0</v>
      </c>
      <c r="H9" s="47">
        <v>1000</v>
      </c>
      <c r="I9" s="62">
        <f t="shared" si="1"/>
        <v>0.04</v>
      </c>
      <c r="J9" s="46">
        <v>0</v>
      </c>
      <c r="K9" s="62">
        <f t="shared" si="2"/>
        <v>0</v>
      </c>
      <c r="L9" s="46">
        <v>0</v>
      </c>
      <c r="M9" s="62">
        <f t="shared" si="3"/>
        <v>0</v>
      </c>
      <c r="N9" s="20" t="s">
        <v>7</v>
      </c>
      <c r="O9" s="46">
        <v>0</v>
      </c>
      <c r="P9" s="62">
        <f t="shared" si="4"/>
        <v>0</v>
      </c>
      <c r="Q9" s="47">
        <v>0</v>
      </c>
      <c r="R9" s="62">
        <f t="shared" si="5"/>
        <v>0</v>
      </c>
      <c r="S9" s="47">
        <v>0</v>
      </c>
      <c r="T9" s="62">
        <f t="shared" si="6"/>
        <v>0</v>
      </c>
      <c r="U9" s="46">
        <v>0</v>
      </c>
      <c r="V9" s="62">
        <f t="shared" si="7"/>
        <v>0</v>
      </c>
      <c r="W9" s="46">
        <v>0</v>
      </c>
      <c r="X9" s="62">
        <f t="shared" si="8"/>
        <v>0</v>
      </c>
      <c r="Y9" s="46">
        <v>0</v>
      </c>
      <c r="Z9" s="62">
        <f t="shared" si="9"/>
        <v>0</v>
      </c>
      <c r="AA9" s="20" t="s">
        <v>7</v>
      </c>
      <c r="AB9" s="46">
        <v>0</v>
      </c>
      <c r="AC9" s="62">
        <f t="shared" si="10"/>
        <v>0</v>
      </c>
      <c r="AD9" s="47">
        <v>0</v>
      </c>
      <c r="AE9" s="62">
        <f t="shared" si="11"/>
        <v>0</v>
      </c>
      <c r="AF9" s="47">
        <v>0</v>
      </c>
      <c r="AG9" s="62">
        <f t="shared" si="12"/>
        <v>0</v>
      </c>
      <c r="AH9" s="47">
        <v>0</v>
      </c>
      <c r="AI9" s="62">
        <f t="shared" si="13"/>
        <v>0</v>
      </c>
      <c r="AJ9" s="47">
        <v>0</v>
      </c>
      <c r="AK9" s="62">
        <f t="shared" si="14"/>
        <v>0</v>
      </c>
      <c r="AL9" s="46">
        <v>0</v>
      </c>
      <c r="AM9" s="62">
        <f t="shared" si="15"/>
        <v>0</v>
      </c>
      <c r="AN9" s="47">
        <v>0</v>
      </c>
      <c r="AO9" s="62">
        <f t="shared" si="16"/>
        <v>0</v>
      </c>
      <c r="AP9" s="20" t="s">
        <v>7</v>
      </c>
      <c r="AQ9" s="46">
        <v>0</v>
      </c>
      <c r="AR9" s="62">
        <f t="shared" si="17"/>
        <v>0</v>
      </c>
      <c r="AS9" s="46">
        <v>0</v>
      </c>
      <c r="AT9" s="62">
        <f t="shared" si="18"/>
        <v>0</v>
      </c>
      <c r="AU9" s="46">
        <v>0</v>
      </c>
      <c r="AV9" s="62">
        <f t="shared" si="19"/>
        <v>0</v>
      </c>
      <c r="AW9" s="47">
        <v>0</v>
      </c>
      <c r="AX9" s="62">
        <f t="shared" si="20"/>
        <v>0</v>
      </c>
      <c r="AY9" s="46">
        <v>0</v>
      </c>
      <c r="AZ9" s="62">
        <f t="shared" si="21"/>
        <v>0</v>
      </c>
      <c r="BA9" s="47">
        <v>0</v>
      </c>
      <c r="BB9" s="62">
        <f t="shared" si="22"/>
        <v>0</v>
      </c>
      <c r="BC9" s="46">
        <v>0</v>
      </c>
      <c r="BD9" s="62">
        <f t="shared" si="23"/>
        <v>0</v>
      </c>
      <c r="BE9" s="20" t="s">
        <v>7</v>
      </c>
      <c r="BF9" s="46">
        <v>0</v>
      </c>
      <c r="BG9" s="62">
        <f t="shared" si="24"/>
        <v>0</v>
      </c>
      <c r="BH9" s="46">
        <v>0</v>
      </c>
      <c r="BI9" s="62">
        <f t="shared" si="25"/>
        <v>0</v>
      </c>
      <c r="BJ9" s="47">
        <v>0</v>
      </c>
      <c r="BK9" s="62">
        <f t="shared" si="26"/>
        <v>0</v>
      </c>
      <c r="BL9" s="47">
        <v>0</v>
      </c>
      <c r="BM9" s="62">
        <f t="shared" si="27"/>
        <v>0</v>
      </c>
      <c r="BN9" s="46">
        <v>0</v>
      </c>
      <c r="BO9" s="62">
        <f t="shared" si="28"/>
        <v>0</v>
      </c>
      <c r="BP9" s="46">
        <v>0</v>
      </c>
      <c r="BQ9" s="62">
        <f t="shared" si="29"/>
        <v>0</v>
      </c>
      <c r="BR9" s="20" t="s">
        <v>7</v>
      </c>
      <c r="BS9" s="46">
        <v>0</v>
      </c>
      <c r="BT9" s="62">
        <f t="shared" si="30"/>
        <v>0</v>
      </c>
      <c r="BU9" s="47">
        <v>0</v>
      </c>
      <c r="BV9" s="62">
        <f t="shared" si="31"/>
        <v>0</v>
      </c>
      <c r="BW9" s="46">
        <v>0</v>
      </c>
      <c r="BX9" s="62">
        <f t="shared" si="32"/>
        <v>0</v>
      </c>
      <c r="BY9" s="47">
        <v>0</v>
      </c>
      <c r="BZ9" s="62">
        <f t="shared" si="33"/>
        <v>0</v>
      </c>
      <c r="CA9" s="46">
        <v>0</v>
      </c>
      <c r="CB9" s="62">
        <f t="shared" si="34"/>
        <v>0</v>
      </c>
      <c r="CC9" s="47">
        <v>0</v>
      </c>
      <c r="CD9" s="62">
        <f t="shared" si="35"/>
        <v>0</v>
      </c>
      <c r="CE9" s="46">
        <v>0</v>
      </c>
      <c r="CF9" s="62">
        <f t="shared" si="36"/>
        <v>0</v>
      </c>
      <c r="CG9" s="20" t="s">
        <v>7</v>
      </c>
      <c r="CH9" s="46">
        <v>0</v>
      </c>
      <c r="CI9" s="62">
        <f t="shared" si="37"/>
        <v>0</v>
      </c>
      <c r="CJ9" s="46">
        <v>0</v>
      </c>
      <c r="CK9" s="62">
        <f t="shared" si="38"/>
        <v>0</v>
      </c>
      <c r="CL9" s="46">
        <v>0</v>
      </c>
      <c r="CM9" s="62">
        <f t="shared" si="39"/>
        <v>0</v>
      </c>
      <c r="CN9" s="47">
        <v>0</v>
      </c>
      <c r="CO9" s="62">
        <f t="shared" si="40"/>
        <v>0</v>
      </c>
      <c r="CP9" s="46">
        <v>0</v>
      </c>
      <c r="CQ9" s="62">
        <f t="shared" si="41"/>
        <v>0</v>
      </c>
      <c r="CR9" s="47">
        <v>0</v>
      </c>
      <c r="CS9" s="62">
        <f t="shared" si="42"/>
        <v>0</v>
      </c>
      <c r="CT9" s="46">
        <v>0</v>
      </c>
      <c r="CU9" s="62">
        <f t="shared" si="43"/>
        <v>0</v>
      </c>
      <c r="CV9" s="20" t="s">
        <v>7</v>
      </c>
      <c r="CW9" s="46">
        <v>0</v>
      </c>
      <c r="CX9" s="62">
        <f t="shared" si="44"/>
        <v>0</v>
      </c>
      <c r="CY9" s="46">
        <v>0</v>
      </c>
      <c r="CZ9" s="62">
        <f t="shared" si="45"/>
        <v>0</v>
      </c>
      <c r="DA9" s="46">
        <v>0</v>
      </c>
      <c r="DB9" s="62">
        <f t="shared" si="46"/>
        <v>0</v>
      </c>
      <c r="DC9" s="47">
        <v>0</v>
      </c>
      <c r="DD9" s="62">
        <f t="shared" si="47"/>
        <v>0</v>
      </c>
      <c r="DE9" s="46">
        <v>0</v>
      </c>
      <c r="DF9" s="62">
        <f t="shared" si="48"/>
        <v>0</v>
      </c>
      <c r="DG9" s="47">
        <v>0</v>
      </c>
      <c r="DH9" s="62">
        <f t="shared" si="49"/>
        <v>0</v>
      </c>
      <c r="DI9" s="46">
        <v>0</v>
      </c>
      <c r="DJ9" s="61">
        <f t="shared" si="50"/>
        <v>0</v>
      </c>
    </row>
    <row r="10" spans="1:114" ht="18.75" customHeight="1">
      <c r="A10" s="20" t="s">
        <v>8</v>
      </c>
      <c r="B10" s="46">
        <f t="shared" si="51"/>
        <v>0</v>
      </c>
      <c r="C10" s="61">
        <f t="shared" si="52"/>
        <v>0</v>
      </c>
      <c r="D10" s="46">
        <v>0</v>
      </c>
      <c r="E10" s="62">
        <f t="shared" si="52"/>
        <v>0</v>
      </c>
      <c r="F10" s="47">
        <v>0</v>
      </c>
      <c r="G10" s="62">
        <f t="shared" si="0"/>
        <v>0</v>
      </c>
      <c r="H10" s="47">
        <v>0</v>
      </c>
      <c r="I10" s="62">
        <f t="shared" si="1"/>
        <v>0</v>
      </c>
      <c r="J10" s="46">
        <v>0</v>
      </c>
      <c r="K10" s="62">
        <f t="shared" si="2"/>
        <v>0</v>
      </c>
      <c r="L10" s="46">
        <v>0</v>
      </c>
      <c r="M10" s="62">
        <f t="shared" si="3"/>
        <v>0</v>
      </c>
      <c r="N10" s="20" t="s">
        <v>8</v>
      </c>
      <c r="O10" s="46">
        <v>0</v>
      </c>
      <c r="P10" s="62">
        <f t="shared" si="4"/>
        <v>0</v>
      </c>
      <c r="Q10" s="47">
        <v>0</v>
      </c>
      <c r="R10" s="62">
        <f t="shared" si="5"/>
        <v>0</v>
      </c>
      <c r="S10" s="47">
        <v>0</v>
      </c>
      <c r="T10" s="62">
        <f t="shared" si="6"/>
        <v>0</v>
      </c>
      <c r="U10" s="46">
        <v>0</v>
      </c>
      <c r="V10" s="62">
        <f t="shared" si="7"/>
        <v>0</v>
      </c>
      <c r="W10" s="46">
        <v>0</v>
      </c>
      <c r="X10" s="62">
        <f t="shared" si="8"/>
        <v>0</v>
      </c>
      <c r="Y10" s="46">
        <v>0</v>
      </c>
      <c r="Z10" s="62">
        <f t="shared" si="9"/>
        <v>0</v>
      </c>
      <c r="AA10" s="20" t="s">
        <v>8</v>
      </c>
      <c r="AB10" s="46">
        <v>0</v>
      </c>
      <c r="AC10" s="62">
        <f t="shared" si="10"/>
        <v>0</v>
      </c>
      <c r="AD10" s="47">
        <v>0</v>
      </c>
      <c r="AE10" s="62">
        <f t="shared" si="11"/>
        <v>0</v>
      </c>
      <c r="AF10" s="47">
        <v>0</v>
      </c>
      <c r="AG10" s="62">
        <f t="shared" si="12"/>
        <v>0</v>
      </c>
      <c r="AH10" s="47">
        <v>0</v>
      </c>
      <c r="AI10" s="62">
        <f t="shared" si="13"/>
        <v>0</v>
      </c>
      <c r="AJ10" s="47">
        <v>0</v>
      </c>
      <c r="AK10" s="62">
        <f t="shared" si="14"/>
        <v>0</v>
      </c>
      <c r="AL10" s="46">
        <v>0</v>
      </c>
      <c r="AM10" s="62">
        <f t="shared" si="15"/>
        <v>0</v>
      </c>
      <c r="AN10" s="47">
        <v>0</v>
      </c>
      <c r="AO10" s="62">
        <f t="shared" si="16"/>
        <v>0</v>
      </c>
      <c r="AP10" s="20" t="s">
        <v>8</v>
      </c>
      <c r="AQ10" s="46">
        <v>0</v>
      </c>
      <c r="AR10" s="62">
        <f t="shared" si="17"/>
        <v>0</v>
      </c>
      <c r="AS10" s="46">
        <v>0</v>
      </c>
      <c r="AT10" s="62">
        <f t="shared" si="18"/>
        <v>0</v>
      </c>
      <c r="AU10" s="46">
        <v>0</v>
      </c>
      <c r="AV10" s="62">
        <f t="shared" si="19"/>
        <v>0</v>
      </c>
      <c r="AW10" s="47">
        <v>0</v>
      </c>
      <c r="AX10" s="62">
        <f t="shared" si="20"/>
        <v>0</v>
      </c>
      <c r="AY10" s="46">
        <v>0</v>
      </c>
      <c r="AZ10" s="62">
        <f t="shared" si="21"/>
        <v>0</v>
      </c>
      <c r="BA10" s="47">
        <v>0</v>
      </c>
      <c r="BB10" s="62">
        <f t="shared" si="22"/>
        <v>0</v>
      </c>
      <c r="BC10" s="46">
        <v>0</v>
      </c>
      <c r="BD10" s="62">
        <f t="shared" si="23"/>
        <v>0</v>
      </c>
      <c r="BE10" s="20" t="s">
        <v>8</v>
      </c>
      <c r="BF10" s="46">
        <v>0</v>
      </c>
      <c r="BG10" s="62">
        <f t="shared" si="24"/>
        <v>0</v>
      </c>
      <c r="BH10" s="46">
        <v>0</v>
      </c>
      <c r="BI10" s="62">
        <f t="shared" si="25"/>
        <v>0</v>
      </c>
      <c r="BJ10" s="47">
        <v>0</v>
      </c>
      <c r="BK10" s="62">
        <f t="shared" si="26"/>
        <v>0</v>
      </c>
      <c r="BL10" s="47">
        <v>0</v>
      </c>
      <c r="BM10" s="62">
        <f t="shared" si="27"/>
        <v>0</v>
      </c>
      <c r="BN10" s="46">
        <v>0</v>
      </c>
      <c r="BO10" s="62">
        <f t="shared" si="28"/>
        <v>0</v>
      </c>
      <c r="BP10" s="46">
        <v>0</v>
      </c>
      <c r="BQ10" s="62">
        <f t="shared" si="29"/>
        <v>0</v>
      </c>
      <c r="BR10" s="20" t="s">
        <v>8</v>
      </c>
      <c r="BS10" s="46">
        <v>0</v>
      </c>
      <c r="BT10" s="62">
        <f t="shared" si="30"/>
        <v>0</v>
      </c>
      <c r="BU10" s="47">
        <v>0</v>
      </c>
      <c r="BV10" s="62">
        <f t="shared" si="31"/>
        <v>0</v>
      </c>
      <c r="BW10" s="46">
        <v>0</v>
      </c>
      <c r="BX10" s="62">
        <f t="shared" si="32"/>
        <v>0</v>
      </c>
      <c r="BY10" s="47">
        <v>0</v>
      </c>
      <c r="BZ10" s="62">
        <f t="shared" si="33"/>
        <v>0</v>
      </c>
      <c r="CA10" s="46">
        <v>0</v>
      </c>
      <c r="CB10" s="62">
        <f t="shared" si="34"/>
        <v>0</v>
      </c>
      <c r="CC10" s="47">
        <v>0</v>
      </c>
      <c r="CD10" s="62">
        <f t="shared" si="35"/>
        <v>0</v>
      </c>
      <c r="CE10" s="46">
        <v>0</v>
      </c>
      <c r="CF10" s="62">
        <f t="shared" si="36"/>
        <v>0</v>
      </c>
      <c r="CG10" s="20" t="s">
        <v>8</v>
      </c>
      <c r="CH10" s="46">
        <v>0</v>
      </c>
      <c r="CI10" s="62">
        <f t="shared" si="37"/>
        <v>0</v>
      </c>
      <c r="CJ10" s="46">
        <v>0</v>
      </c>
      <c r="CK10" s="62">
        <f t="shared" si="38"/>
        <v>0</v>
      </c>
      <c r="CL10" s="46">
        <v>0</v>
      </c>
      <c r="CM10" s="62">
        <f t="shared" si="39"/>
        <v>0</v>
      </c>
      <c r="CN10" s="47">
        <v>0</v>
      </c>
      <c r="CO10" s="62">
        <f t="shared" si="40"/>
        <v>0</v>
      </c>
      <c r="CP10" s="46">
        <v>0</v>
      </c>
      <c r="CQ10" s="62">
        <f t="shared" si="41"/>
        <v>0</v>
      </c>
      <c r="CR10" s="47">
        <v>0</v>
      </c>
      <c r="CS10" s="62">
        <f t="shared" si="42"/>
        <v>0</v>
      </c>
      <c r="CT10" s="46">
        <v>0</v>
      </c>
      <c r="CU10" s="62">
        <f t="shared" si="43"/>
        <v>0</v>
      </c>
      <c r="CV10" s="20" t="s">
        <v>8</v>
      </c>
      <c r="CW10" s="46">
        <v>0</v>
      </c>
      <c r="CX10" s="62">
        <f t="shared" si="44"/>
        <v>0</v>
      </c>
      <c r="CY10" s="46">
        <v>0</v>
      </c>
      <c r="CZ10" s="62">
        <f t="shared" si="45"/>
        <v>0</v>
      </c>
      <c r="DA10" s="46">
        <v>0</v>
      </c>
      <c r="DB10" s="62">
        <f t="shared" si="46"/>
        <v>0</v>
      </c>
      <c r="DC10" s="47">
        <v>0</v>
      </c>
      <c r="DD10" s="62">
        <f t="shared" si="47"/>
        <v>0</v>
      </c>
      <c r="DE10" s="46">
        <v>0</v>
      </c>
      <c r="DF10" s="62">
        <f t="shared" si="48"/>
        <v>0</v>
      </c>
      <c r="DG10" s="47">
        <v>0</v>
      </c>
      <c r="DH10" s="62">
        <f t="shared" si="49"/>
        <v>0</v>
      </c>
      <c r="DI10" s="46">
        <v>0</v>
      </c>
      <c r="DJ10" s="61">
        <f t="shared" si="50"/>
        <v>0</v>
      </c>
    </row>
    <row r="11" spans="1:114" ht="18.75" customHeight="1">
      <c r="A11" s="20" t="s">
        <v>9</v>
      </c>
      <c r="B11" s="46">
        <f t="shared" si="51"/>
        <v>0</v>
      </c>
      <c r="C11" s="61">
        <f t="shared" si="52"/>
        <v>0</v>
      </c>
      <c r="D11" s="46">
        <v>0</v>
      </c>
      <c r="E11" s="62">
        <f t="shared" si="52"/>
        <v>0</v>
      </c>
      <c r="F11" s="47">
        <v>0</v>
      </c>
      <c r="G11" s="62">
        <f t="shared" si="0"/>
        <v>0</v>
      </c>
      <c r="H11" s="47">
        <v>0</v>
      </c>
      <c r="I11" s="62">
        <f t="shared" si="1"/>
        <v>0</v>
      </c>
      <c r="J11" s="46">
        <v>0</v>
      </c>
      <c r="K11" s="62">
        <f t="shared" si="2"/>
        <v>0</v>
      </c>
      <c r="L11" s="46">
        <v>0</v>
      </c>
      <c r="M11" s="62">
        <f t="shared" si="3"/>
        <v>0</v>
      </c>
      <c r="N11" s="20" t="s">
        <v>9</v>
      </c>
      <c r="O11" s="46">
        <v>0</v>
      </c>
      <c r="P11" s="62">
        <f t="shared" si="4"/>
        <v>0</v>
      </c>
      <c r="Q11" s="47">
        <v>0</v>
      </c>
      <c r="R11" s="62">
        <f t="shared" si="5"/>
        <v>0</v>
      </c>
      <c r="S11" s="47">
        <v>0</v>
      </c>
      <c r="T11" s="62">
        <f t="shared" si="6"/>
        <v>0</v>
      </c>
      <c r="U11" s="46">
        <v>0</v>
      </c>
      <c r="V11" s="62">
        <f t="shared" si="7"/>
        <v>0</v>
      </c>
      <c r="W11" s="46">
        <v>0</v>
      </c>
      <c r="X11" s="62">
        <f t="shared" si="8"/>
        <v>0</v>
      </c>
      <c r="Y11" s="46">
        <v>0</v>
      </c>
      <c r="Z11" s="62">
        <f t="shared" si="9"/>
        <v>0</v>
      </c>
      <c r="AA11" s="20" t="s">
        <v>9</v>
      </c>
      <c r="AB11" s="46">
        <v>0</v>
      </c>
      <c r="AC11" s="62">
        <f t="shared" si="10"/>
        <v>0</v>
      </c>
      <c r="AD11" s="47">
        <v>0</v>
      </c>
      <c r="AE11" s="62">
        <f t="shared" si="11"/>
        <v>0</v>
      </c>
      <c r="AF11" s="47">
        <v>0</v>
      </c>
      <c r="AG11" s="62">
        <f t="shared" si="12"/>
        <v>0</v>
      </c>
      <c r="AH11" s="47">
        <v>0</v>
      </c>
      <c r="AI11" s="62">
        <f t="shared" si="13"/>
        <v>0</v>
      </c>
      <c r="AJ11" s="47">
        <v>0</v>
      </c>
      <c r="AK11" s="62">
        <f t="shared" si="14"/>
        <v>0</v>
      </c>
      <c r="AL11" s="46">
        <v>0</v>
      </c>
      <c r="AM11" s="62">
        <f t="shared" si="15"/>
        <v>0</v>
      </c>
      <c r="AN11" s="47">
        <v>0</v>
      </c>
      <c r="AO11" s="62">
        <f t="shared" si="16"/>
        <v>0</v>
      </c>
      <c r="AP11" s="20" t="s">
        <v>9</v>
      </c>
      <c r="AQ11" s="46">
        <v>0</v>
      </c>
      <c r="AR11" s="62">
        <f t="shared" si="17"/>
        <v>0</v>
      </c>
      <c r="AS11" s="46">
        <v>0</v>
      </c>
      <c r="AT11" s="62">
        <f t="shared" si="18"/>
        <v>0</v>
      </c>
      <c r="AU11" s="46">
        <v>0</v>
      </c>
      <c r="AV11" s="62">
        <f t="shared" si="19"/>
        <v>0</v>
      </c>
      <c r="AW11" s="47">
        <v>0</v>
      </c>
      <c r="AX11" s="62">
        <f t="shared" si="20"/>
        <v>0</v>
      </c>
      <c r="AY11" s="46">
        <v>0</v>
      </c>
      <c r="AZ11" s="62">
        <f t="shared" si="21"/>
        <v>0</v>
      </c>
      <c r="BA11" s="47">
        <v>0</v>
      </c>
      <c r="BB11" s="62">
        <f t="shared" si="22"/>
        <v>0</v>
      </c>
      <c r="BC11" s="46">
        <v>0</v>
      </c>
      <c r="BD11" s="62">
        <f t="shared" si="23"/>
        <v>0</v>
      </c>
      <c r="BE11" s="20" t="s">
        <v>9</v>
      </c>
      <c r="BF11" s="46">
        <v>0</v>
      </c>
      <c r="BG11" s="62">
        <f t="shared" si="24"/>
        <v>0</v>
      </c>
      <c r="BH11" s="46">
        <v>0</v>
      </c>
      <c r="BI11" s="62">
        <f t="shared" si="25"/>
        <v>0</v>
      </c>
      <c r="BJ11" s="47">
        <v>0</v>
      </c>
      <c r="BK11" s="62">
        <f t="shared" si="26"/>
        <v>0</v>
      </c>
      <c r="BL11" s="47">
        <v>0</v>
      </c>
      <c r="BM11" s="62">
        <f t="shared" si="27"/>
        <v>0</v>
      </c>
      <c r="BN11" s="46">
        <v>0</v>
      </c>
      <c r="BO11" s="62">
        <f t="shared" si="28"/>
        <v>0</v>
      </c>
      <c r="BP11" s="46">
        <v>0</v>
      </c>
      <c r="BQ11" s="62">
        <f t="shared" si="29"/>
        <v>0</v>
      </c>
      <c r="BR11" s="20" t="s">
        <v>9</v>
      </c>
      <c r="BS11" s="46">
        <v>0</v>
      </c>
      <c r="BT11" s="62">
        <f t="shared" si="30"/>
        <v>0</v>
      </c>
      <c r="BU11" s="47">
        <v>0</v>
      </c>
      <c r="BV11" s="62">
        <f t="shared" si="31"/>
        <v>0</v>
      </c>
      <c r="BW11" s="46">
        <v>0</v>
      </c>
      <c r="BX11" s="62">
        <f t="shared" si="32"/>
        <v>0</v>
      </c>
      <c r="BY11" s="47">
        <v>0</v>
      </c>
      <c r="BZ11" s="62">
        <f t="shared" si="33"/>
        <v>0</v>
      </c>
      <c r="CA11" s="46">
        <v>0</v>
      </c>
      <c r="CB11" s="62">
        <f t="shared" si="34"/>
        <v>0</v>
      </c>
      <c r="CC11" s="47">
        <v>0</v>
      </c>
      <c r="CD11" s="62">
        <f t="shared" si="35"/>
        <v>0</v>
      </c>
      <c r="CE11" s="46">
        <v>0</v>
      </c>
      <c r="CF11" s="62">
        <f t="shared" si="36"/>
        <v>0</v>
      </c>
      <c r="CG11" s="20" t="s">
        <v>9</v>
      </c>
      <c r="CH11" s="46">
        <v>0</v>
      </c>
      <c r="CI11" s="62">
        <f t="shared" si="37"/>
        <v>0</v>
      </c>
      <c r="CJ11" s="46">
        <v>0</v>
      </c>
      <c r="CK11" s="62">
        <f t="shared" si="38"/>
        <v>0</v>
      </c>
      <c r="CL11" s="46">
        <v>0</v>
      </c>
      <c r="CM11" s="62">
        <f t="shared" si="39"/>
        <v>0</v>
      </c>
      <c r="CN11" s="47">
        <v>0</v>
      </c>
      <c r="CO11" s="62">
        <f t="shared" si="40"/>
        <v>0</v>
      </c>
      <c r="CP11" s="46">
        <v>0</v>
      </c>
      <c r="CQ11" s="62">
        <f t="shared" si="41"/>
        <v>0</v>
      </c>
      <c r="CR11" s="47">
        <v>0</v>
      </c>
      <c r="CS11" s="62">
        <f t="shared" si="42"/>
        <v>0</v>
      </c>
      <c r="CT11" s="46">
        <v>0</v>
      </c>
      <c r="CU11" s="62">
        <f t="shared" si="43"/>
        <v>0</v>
      </c>
      <c r="CV11" s="20" t="s">
        <v>9</v>
      </c>
      <c r="CW11" s="46">
        <v>0</v>
      </c>
      <c r="CX11" s="62">
        <f t="shared" si="44"/>
        <v>0</v>
      </c>
      <c r="CY11" s="46">
        <v>0</v>
      </c>
      <c r="CZ11" s="62">
        <f t="shared" si="45"/>
        <v>0</v>
      </c>
      <c r="DA11" s="46">
        <v>0</v>
      </c>
      <c r="DB11" s="62">
        <f t="shared" si="46"/>
        <v>0</v>
      </c>
      <c r="DC11" s="47">
        <v>0</v>
      </c>
      <c r="DD11" s="62">
        <f t="shared" si="47"/>
        <v>0</v>
      </c>
      <c r="DE11" s="46">
        <v>0</v>
      </c>
      <c r="DF11" s="62">
        <f t="shared" si="48"/>
        <v>0</v>
      </c>
      <c r="DG11" s="47">
        <v>0</v>
      </c>
      <c r="DH11" s="62">
        <f t="shared" si="49"/>
        <v>0</v>
      </c>
      <c r="DI11" s="46">
        <v>0</v>
      </c>
      <c r="DJ11" s="61">
        <f t="shared" si="50"/>
        <v>0</v>
      </c>
    </row>
    <row r="12" spans="1:114" ht="18.75" customHeight="1">
      <c r="A12" s="20" t="s">
        <v>10</v>
      </c>
      <c r="B12" s="46">
        <f t="shared" si="51"/>
        <v>0</v>
      </c>
      <c r="C12" s="61">
        <f t="shared" si="52"/>
        <v>0</v>
      </c>
      <c r="D12" s="46">
        <v>0</v>
      </c>
      <c r="E12" s="62">
        <f t="shared" si="52"/>
        <v>0</v>
      </c>
      <c r="F12" s="47">
        <v>0</v>
      </c>
      <c r="G12" s="62">
        <f t="shared" si="0"/>
        <v>0</v>
      </c>
      <c r="H12" s="47">
        <v>0</v>
      </c>
      <c r="I12" s="62">
        <f t="shared" si="1"/>
        <v>0</v>
      </c>
      <c r="J12" s="46">
        <v>0</v>
      </c>
      <c r="K12" s="62">
        <f t="shared" si="2"/>
        <v>0</v>
      </c>
      <c r="L12" s="46">
        <v>0</v>
      </c>
      <c r="M12" s="62">
        <f t="shared" si="3"/>
        <v>0</v>
      </c>
      <c r="N12" s="20" t="s">
        <v>10</v>
      </c>
      <c r="O12" s="46">
        <v>0</v>
      </c>
      <c r="P12" s="62">
        <f t="shared" si="4"/>
        <v>0</v>
      </c>
      <c r="Q12" s="47">
        <v>0</v>
      </c>
      <c r="R12" s="62">
        <f t="shared" si="5"/>
        <v>0</v>
      </c>
      <c r="S12" s="47">
        <v>0</v>
      </c>
      <c r="T12" s="62">
        <f t="shared" si="6"/>
        <v>0</v>
      </c>
      <c r="U12" s="46">
        <v>0</v>
      </c>
      <c r="V12" s="62">
        <f t="shared" si="7"/>
        <v>0</v>
      </c>
      <c r="W12" s="46">
        <v>0</v>
      </c>
      <c r="X12" s="62">
        <f t="shared" si="8"/>
        <v>0</v>
      </c>
      <c r="Y12" s="46">
        <v>0</v>
      </c>
      <c r="Z12" s="62">
        <f t="shared" si="9"/>
        <v>0</v>
      </c>
      <c r="AA12" s="20" t="s">
        <v>10</v>
      </c>
      <c r="AB12" s="46">
        <v>0</v>
      </c>
      <c r="AC12" s="62">
        <f t="shared" si="10"/>
        <v>0</v>
      </c>
      <c r="AD12" s="47">
        <v>0</v>
      </c>
      <c r="AE12" s="62">
        <f t="shared" si="11"/>
        <v>0</v>
      </c>
      <c r="AF12" s="47">
        <v>0</v>
      </c>
      <c r="AG12" s="62">
        <f t="shared" si="12"/>
        <v>0</v>
      </c>
      <c r="AH12" s="47">
        <v>0</v>
      </c>
      <c r="AI12" s="62">
        <f t="shared" si="13"/>
        <v>0</v>
      </c>
      <c r="AJ12" s="47">
        <v>0</v>
      </c>
      <c r="AK12" s="62">
        <f t="shared" si="14"/>
        <v>0</v>
      </c>
      <c r="AL12" s="46">
        <v>0</v>
      </c>
      <c r="AM12" s="62">
        <f t="shared" si="15"/>
        <v>0</v>
      </c>
      <c r="AN12" s="47">
        <v>0</v>
      </c>
      <c r="AO12" s="62">
        <f t="shared" si="16"/>
        <v>0</v>
      </c>
      <c r="AP12" s="20" t="s">
        <v>10</v>
      </c>
      <c r="AQ12" s="46">
        <v>0</v>
      </c>
      <c r="AR12" s="62">
        <f t="shared" si="17"/>
        <v>0</v>
      </c>
      <c r="AS12" s="46">
        <v>0</v>
      </c>
      <c r="AT12" s="62">
        <f t="shared" si="18"/>
        <v>0</v>
      </c>
      <c r="AU12" s="46">
        <v>0</v>
      </c>
      <c r="AV12" s="62">
        <f t="shared" si="19"/>
        <v>0</v>
      </c>
      <c r="AW12" s="47">
        <v>0</v>
      </c>
      <c r="AX12" s="62">
        <f t="shared" si="20"/>
        <v>0</v>
      </c>
      <c r="AY12" s="46">
        <v>0</v>
      </c>
      <c r="AZ12" s="62">
        <f t="shared" si="21"/>
        <v>0</v>
      </c>
      <c r="BA12" s="47">
        <v>0</v>
      </c>
      <c r="BB12" s="62">
        <f t="shared" si="22"/>
        <v>0</v>
      </c>
      <c r="BC12" s="46">
        <v>0</v>
      </c>
      <c r="BD12" s="62">
        <f t="shared" si="23"/>
        <v>0</v>
      </c>
      <c r="BE12" s="20" t="s">
        <v>10</v>
      </c>
      <c r="BF12" s="46">
        <v>0</v>
      </c>
      <c r="BG12" s="62">
        <f t="shared" si="24"/>
        <v>0</v>
      </c>
      <c r="BH12" s="46">
        <v>0</v>
      </c>
      <c r="BI12" s="62">
        <f t="shared" si="25"/>
        <v>0</v>
      </c>
      <c r="BJ12" s="47">
        <v>0</v>
      </c>
      <c r="BK12" s="62">
        <f t="shared" si="26"/>
        <v>0</v>
      </c>
      <c r="BL12" s="47">
        <v>0</v>
      </c>
      <c r="BM12" s="62">
        <f t="shared" si="27"/>
        <v>0</v>
      </c>
      <c r="BN12" s="46">
        <v>0</v>
      </c>
      <c r="BO12" s="62">
        <f t="shared" si="28"/>
        <v>0</v>
      </c>
      <c r="BP12" s="46">
        <v>0</v>
      </c>
      <c r="BQ12" s="62">
        <f t="shared" si="29"/>
        <v>0</v>
      </c>
      <c r="BR12" s="20" t="s">
        <v>10</v>
      </c>
      <c r="BS12" s="46">
        <v>0</v>
      </c>
      <c r="BT12" s="62">
        <f t="shared" si="30"/>
        <v>0</v>
      </c>
      <c r="BU12" s="47">
        <v>0</v>
      </c>
      <c r="BV12" s="62">
        <f t="shared" si="31"/>
        <v>0</v>
      </c>
      <c r="BW12" s="46">
        <v>0</v>
      </c>
      <c r="BX12" s="62">
        <f t="shared" si="32"/>
        <v>0</v>
      </c>
      <c r="BY12" s="47">
        <v>0</v>
      </c>
      <c r="BZ12" s="62">
        <f t="shared" si="33"/>
        <v>0</v>
      </c>
      <c r="CA12" s="46">
        <v>0</v>
      </c>
      <c r="CB12" s="62">
        <f t="shared" si="34"/>
        <v>0</v>
      </c>
      <c r="CC12" s="47">
        <v>0</v>
      </c>
      <c r="CD12" s="62">
        <f t="shared" si="35"/>
        <v>0</v>
      </c>
      <c r="CE12" s="46">
        <v>0</v>
      </c>
      <c r="CF12" s="62">
        <f t="shared" si="36"/>
        <v>0</v>
      </c>
      <c r="CG12" s="20" t="s">
        <v>10</v>
      </c>
      <c r="CH12" s="46">
        <v>0</v>
      </c>
      <c r="CI12" s="62">
        <f t="shared" si="37"/>
        <v>0</v>
      </c>
      <c r="CJ12" s="46">
        <v>0</v>
      </c>
      <c r="CK12" s="62">
        <f t="shared" si="38"/>
        <v>0</v>
      </c>
      <c r="CL12" s="46">
        <v>0</v>
      </c>
      <c r="CM12" s="62">
        <f t="shared" si="39"/>
        <v>0</v>
      </c>
      <c r="CN12" s="47">
        <v>0</v>
      </c>
      <c r="CO12" s="62">
        <f t="shared" si="40"/>
        <v>0</v>
      </c>
      <c r="CP12" s="46">
        <v>0</v>
      </c>
      <c r="CQ12" s="62">
        <f t="shared" si="41"/>
        <v>0</v>
      </c>
      <c r="CR12" s="47">
        <v>0</v>
      </c>
      <c r="CS12" s="62">
        <f t="shared" si="42"/>
        <v>0</v>
      </c>
      <c r="CT12" s="46">
        <v>0</v>
      </c>
      <c r="CU12" s="62">
        <f t="shared" si="43"/>
        <v>0</v>
      </c>
      <c r="CV12" s="20" t="s">
        <v>10</v>
      </c>
      <c r="CW12" s="46">
        <v>0</v>
      </c>
      <c r="CX12" s="62">
        <f t="shared" si="44"/>
        <v>0</v>
      </c>
      <c r="CY12" s="46">
        <v>0</v>
      </c>
      <c r="CZ12" s="62">
        <f t="shared" si="45"/>
        <v>0</v>
      </c>
      <c r="DA12" s="46">
        <v>0</v>
      </c>
      <c r="DB12" s="62">
        <f t="shared" si="46"/>
        <v>0</v>
      </c>
      <c r="DC12" s="47">
        <v>0</v>
      </c>
      <c r="DD12" s="62">
        <f t="shared" si="47"/>
        <v>0</v>
      </c>
      <c r="DE12" s="46">
        <v>0</v>
      </c>
      <c r="DF12" s="62">
        <f t="shared" si="48"/>
        <v>0</v>
      </c>
      <c r="DG12" s="47">
        <v>0</v>
      </c>
      <c r="DH12" s="62">
        <f t="shared" si="49"/>
        <v>0</v>
      </c>
      <c r="DI12" s="46">
        <v>0</v>
      </c>
      <c r="DJ12" s="61">
        <f t="shared" si="50"/>
        <v>0</v>
      </c>
    </row>
    <row r="13" spans="1:114" ht="18.75" customHeight="1">
      <c r="A13" s="20" t="s">
        <v>166</v>
      </c>
      <c r="B13" s="46">
        <f t="shared" si="51"/>
        <v>0</v>
      </c>
      <c r="C13" s="61">
        <f t="shared" si="52"/>
        <v>0</v>
      </c>
      <c r="D13" s="46">
        <v>0</v>
      </c>
      <c r="E13" s="62">
        <f t="shared" si="52"/>
        <v>0</v>
      </c>
      <c r="F13" s="47">
        <v>0</v>
      </c>
      <c r="G13" s="62">
        <f t="shared" si="0"/>
        <v>0</v>
      </c>
      <c r="H13" s="47">
        <v>0</v>
      </c>
      <c r="I13" s="62">
        <f t="shared" si="1"/>
        <v>0</v>
      </c>
      <c r="J13" s="46">
        <v>0</v>
      </c>
      <c r="K13" s="62">
        <f t="shared" si="2"/>
        <v>0</v>
      </c>
      <c r="L13" s="46">
        <v>0</v>
      </c>
      <c r="M13" s="62">
        <f t="shared" si="3"/>
        <v>0</v>
      </c>
      <c r="N13" s="20" t="s">
        <v>166</v>
      </c>
      <c r="O13" s="46">
        <v>0</v>
      </c>
      <c r="P13" s="62">
        <f t="shared" si="4"/>
        <v>0</v>
      </c>
      <c r="Q13" s="47">
        <v>0</v>
      </c>
      <c r="R13" s="62">
        <f t="shared" si="5"/>
        <v>0</v>
      </c>
      <c r="S13" s="47">
        <v>0</v>
      </c>
      <c r="T13" s="62">
        <f t="shared" si="6"/>
        <v>0</v>
      </c>
      <c r="U13" s="46">
        <v>0</v>
      </c>
      <c r="V13" s="62">
        <f t="shared" si="7"/>
        <v>0</v>
      </c>
      <c r="W13" s="46">
        <v>0</v>
      </c>
      <c r="X13" s="62">
        <f t="shared" si="8"/>
        <v>0</v>
      </c>
      <c r="Y13" s="46">
        <v>0</v>
      </c>
      <c r="Z13" s="62">
        <f t="shared" si="9"/>
        <v>0</v>
      </c>
      <c r="AA13" s="20" t="s">
        <v>166</v>
      </c>
      <c r="AB13" s="46">
        <v>0</v>
      </c>
      <c r="AC13" s="62">
        <f t="shared" si="10"/>
        <v>0</v>
      </c>
      <c r="AD13" s="47">
        <v>0</v>
      </c>
      <c r="AE13" s="62">
        <f t="shared" si="11"/>
        <v>0</v>
      </c>
      <c r="AF13" s="47">
        <v>0</v>
      </c>
      <c r="AG13" s="62">
        <f t="shared" si="12"/>
        <v>0</v>
      </c>
      <c r="AH13" s="47">
        <v>0</v>
      </c>
      <c r="AI13" s="62">
        <f t="shared" si="13"/>
        <v>0</v>
      </c>
      <c r="AJ13" s="47">
        <v>0</v>
      </c>
      <c r="AK13" s="62">
        <f t="shared" si="14"/>
        <v>0</v>
      </c>
      <c r="AL13" s="46">
        <v>0</v>
      </c>
      <c r="AM13" s="62">
        <f t="shared" si="15"/>
        <v>0</v>
      </c>
      <c r="AN13" s="47">
        <v>0</v>
      </c>
      <c r="AO13" s="62">
        <f t="shared" si="16"/>
        <v>0</v>
      </c>
      <c r="AP13" s="20" t="s">
        <v>166</v>
      </c>
      <c r="AQ13" s="46">
        <v>0</v>
      </c>
      <c r="AR13" s="62">
        <f t="shared" si="17"/>
        <v>0</v>
      </c>
      <c r="AS13" s="46">
        <v>0</v>
      </c>
      <c r="AT13" s="62">
        <f t="shared" si="18"/>
        <v>0</v>
      </c>
      <c r="AU13" s="46">
        <v>0</v>
      </c>
      <c r="AV13" s="62">
        <f t="shared" si="19"/>
        <v>0</v>
      </c>
      <c r="AW13" s="47">
        <v>0</v>
      </c>
      <c r="AX13" s="62">
        <f t="shared" si="20"/>
        <v>0</v>
      </c>
      <c r="AY13" s="46">
        <v>0</v>
      </c>
      <c r="AZ13" s="62">
        <f t="shared" si="21"/>
        <v>0</v>
      </c>
      <c r="BA13" s="47">
        <v>0</v>
      </c>
      <c r="BB13" s="62">
        <f t="shared" si="22"/>
        <v>0</v>
      </c>
      <c r="BC13" s="46">
        <v>0</v>
      </c>
      <c r="BD13" s="62">
        <f t="shared" si="23"/>
        <v>0</v>
      </c>
      <c r="BE13" s="20" t="s">
        <v>166</v>
      </c>
      <c r="BF13" s="46">
        <v>0</v>
      </c>
      <c r="BG13" s="62">
        <f t="shared" si="24"/>
        <v>0</v>
      </c>
      <c r="BH13" s="46">
        <v>0</v>
      </c>
      <c r="BI13" s="62">
        <f t="shared" si="25"/>
        <v>0</v>
      </c>
      <c r="BJ13" s="47">
        <v>0</v>
      </c>
      <c r="BK13" s="62">
        <f t="shared" si="26"/>
        <v>0</v>
      </c>
      <c r="BL13" s="47">
        <v>0</v>
      </c>
      <c r="BM13" s="62">
        <f t="shared" si="27"/>
        <v>0</v>
      </c>
      <c r="BN13" s="46">
        <v>0</v>
      </c>
      <c r="BO13" s="62">
        <f t="shared" si="28"/>
        <v>0</v>
      </c>
      <c r="BP13" s="46">
        <v>0</v>
      </c>
      <c r="BQ13" s="62">
        <f t="shared" si="29"/>
        <v>0</v>
      </c>
      <c r="BR13" s="20" t="s">
        <v>166</v>
      </c>
      <c r="BS13" s="46">
        <v>0</v>
      </c>
      <c r="BT13" s="62">
        <f t="shared" si="30"/>
        <v>0</v>
      </c>
      <c r="BU13" s="47">
        <v>0</v>
      </c>
      <c r="BV13" s="62">
        <f t="shared" si="31"/>
        <v>0</v>
      </c>
      <c r="BW13" s="46">
        <v>0</v>
      </c>
      <c r="BX13" s="62">
        <f t="shared" si="32"/>
        <v>0</v>
      </c>
      <c r="BY13" s="47">
        <v>0</v>
      </c>
      <c r="BZ13" s="62">
        <f t="shared" si="33"/>
        <v>0</v>
      </c>
      <c r="CA13" s="46">
        <v>0</v>
      </c>
      <c r="CB13" s="62">
        <f t="shared" si="34"/>
        <v>0</v>
      </c>
      <c r="CC13" s="47">
        <v>0</v>
      </c>
      <c r="CD13" s="62">
        <f t="shared" si="35"/>
        <v>0</v>
      </c>
      <c r="CE13" s="46">
        <v>0</v>
      </c>
      <c r="CF13" s="62">
        <f t="shared" si="36"/>
        <v>0</v>
      </c>
      <c r="CG13" s="20" t="s">
        <v>166</v>
      </c>
      <c r="CH13" s="46">
        <v>0</v>
      </c>
      <c r="CI13" s="62">
        <f t="shared" si="37"/>
        <v>0</v>
      </c>
      <c r="CJ13" s="46">
        <v>0</v>
      </c>
      <c r="CK13" s="62">
        <f t="shared" si="38"/>
        <v>0</v>
      </c>
      <c r="CL13" s="46">
        <v>0</v>
      </c>
      <c r="CM13" s="62">
        <f t="shared" si="39"/>
        <v>0</v>
      </c>
      <c r="CN13" s="47">
        <v>0</v>
      </c>
      <c r="CO13" s="62">
        <f t="shared" si="40"/>
        <v>0</v>
      </c>
      <c r="CP13" s="46">
        <v>0</v>
      </c>
      <c r="CQ13" s="62">
        <f t="shared" si="41"/>
        <v>0</v>
      </c>
      <c r="CR13" s="47">
        <v>0</v>
      </c>
      <c r="CS13" s="62">
        <f t="shared" si="42"/>
        <v>0</v>
      </c>
      <c r="CT13" s="46">
        <v>0</v>
      </c>
      <c r="CU13" s="62">
        <f t="shared" si="43"/>
        <v>0</v>
      </c>
      <c r="CV13" s="20" t="s">
        <v>166</v>
      </c>
      <c r="CW13" s="46">
        <v>0</v>
      </c>
      <c r="CX13" s="62">
        <f t="shared" si="44"/>
        <v>0</v>
      </c>
      <c r="CY13" s="46">
        <v>0</v>
      </c>
      <c r="CZ13" s="62">
        <f t="shared" si="45"/>
        <v>0</v>
      </c>
      <c r="DA13" s="46">
        <v>0</v>
      </c>
      <c r="DB13" s="62">
        <f t="shared" si="46"/>
        <v>0</v>
      </c>
      <c r="DC13" s="47">
        <v>0</v>
      </c>
      <c r="DD13" s="62">
        <f t="shared" si="47"/>
        <v>0</v>
      </c>
      <c r="DE13" s="46">
        <v>0</v>
      </c>
      <c r="DF13" s="62">
        <f t="shared" si="48"/>
        <v>0</v>
      </c>
      <c r="DG13" s="47">
        <v>0</v>
      </c>
      <c r="DH13" s="62">
        <f t="shared" si="49"/>
        <v>0</v>
      </c>
      <c r="DI13" s="46">
        <v>0</v>
      </c>
      <c r="DJ13" s="61">
        <f t="shared" si="50"/>
        <v>0</v>
      </c>
    </row>
    <row r="14" spans="1:114" ht="18.75" customHeight="1">
      <c r="A14" s="20" t="s">
        <v>164</v>
      </c>
      <c r="B14" s="46">
        <f t="shared" si="51"/>
        <v>0</v>
      </c>
      <c r="C14" s="61">
        <f t="shared" si="52"/>
        <v>0</v>
      </c>
      <c r="D14" s="46">
        <v>0</v>
      </c>
      <c r="E14" s="62">
        <f t="shared" si="52"/>
        <v>0</v>
      </c>
      <c r="F14" s="47">
        <v>0</v>
      </c>
      <c r="G14" s="62">
        <f t="shared" si="0"/>
        <v>0</v>
      </c>
      <c r="H14" s="47">
        <v>0</v>
      </c>
      <c r="I14" s="62">
        <f t="shared" si="1"/>
        <v>0</v>
      </c>
      <c r="J14" s="46">
        <v>0</v>
      </c>
      <c r="K14" s="62">
        <f t="shared" si="2"/>
        <v>0</v>
      </c>
      <c r="L14" s="46">
        <v>0</v>
      </c>
      <c r="M14" s="62">
        <f t="shared" si="3"/>
        <v>0</v>
      </c>
      <c r="N14" s="20" t="s">
        <v>164</v>
      </c>
      <c r="O14" s="46">
        <v>0</v>
      </c>
      <c r="P14" s="62">
        <f t="shared" si="4"/>
        <v>0</v>
      </c>
      <c r="Q14" s="47">
        <v>0</v>
      </c>
      <c r="R14" s="62">
        <f t="shared" si="5"/>
        <v>0</v>
      </c>
      <c r="S14" s="47">
        <v>0</v>
      </c>
      <c r="T14" s="62">
        <f t="shared" si="6"/>
        <v>0</v>
      </c>
      <c r="U14" s="46">
        <v>0</v>
      </c>
      <c r="V14" s="62">
        <f t="shared" si="7"/>
        <v>0</v>
      </c>
      <c r="W14" s="46">
        <v>0</v>
      </c>
      <c r="X14" s="62">
        <f t="shared" si="8"/>
        <v>0</v>
      </c>
      <c r="Y14" s="46">
        <v>0</v>
      </c>
      <c r="Z14" s="62">
        <f t="shared" si="9"/>
        <v>0</v>
      </c>
      <c r="AA14" s="20" t="s">
        <v>164</v>
      </c>
      <c r="AB14" s="46">
        <v>0</v>
      </c>
      <c r="AC14" s="62">
        <f t="shared" si="10"/>
        <v>0</v>
      </c>
      <c r="AD14" s="47">
        <v>0</v>
      </c>
      <c r="AE14" s="62">
        <f t="shared" si="11"/>
        <v>0</v>
      </c>
      <c r="AF14" s="47">
        <v>0</v>
      </c>
      <c r="AG14" s="62">
        <f t="shared" si="12"/>
        <v>0</v>
      </c>
      <c r="AH14" s="47">
        <v>0</v>
      </c>
      <c r="AI14" s="62">
        <f t="shared" si="13"/>
        <v>0</v>
      </c>
      <c r="AJ14" s="47">
        <v>0</v>
      </c>
      <c r="AK14" s="62">
        <f t="shared" si="14"/>
        <v>0</v>
      </c>
      <c r="AL14" s="46">
        <v>0</v>
      </c>
      <c r="AM14" s="62">
        <f t="shared" si="15"/>
        <v>0</v>
      </c>
      <c r="AN14" s="47">
        <v>0</v>
      </c>
      <c r="AO14" s="62">
        <f t="shared" si="16"/>
        <v>0</v>
      </c>
      <c r="AP14" s="20" t="s">
        <v>164</v>
      </c>
      <c r="AQ14" s="46">
        <v>0</v>
      </c>
      <c r="AR14" s="62">
        <f t="shared" si="17"/>
        <v>0</v>
      </c>
      <c r="AS14" s="46">
        <v>0</v>
      </c>
      <c r="AT14" s="62">
        <f t="shared" si="18"/>
        <v>0</v>
      </c>
      <c r="AU14" s="46">
        <v>0</v>
      </c>
      <c r="AV14" s="62">
        <f t="shared" si="19"/>
        <v>0</v>
      </c>
      <c r="AW14" s="47">
        <v>0</v>
      </c>
      <c r="AX14" s="62">
        <f t="shared" si="20"/>
        <v>0</v>
      </c>
      <c r="AY14" s="46">
        <v>0</v>
      </c>
      <c r="AZ14" s="62">
        <f t="shared" si="21"/>
        <v>0</v>
      </c>
      <c r="BA14" s="47">
        <v>0</v>
      </c>
      <c r="BB14" s="62">
        <f t="shared" si="22"/>
        <v>0</v>
      </c>
      <c r="BC14" s="46">
        <v>0</v>
      </c>
      <c r="BD14" s="62">
        <f t="shared" si="23"/>
        <v>0</v>
      </c>
      <c r="BE14" s="20" t="s">
        <v>164</v>
      </c>
      <c r="BF14" s="46">
        <v>0</v>
      </c>
      <c r="BG14" s="62">
        <f t="shared" si="24"/>
        <v>0</v>
      </c>
      <c r="BH14" s="46">
        <v>0</v>
      </c>
      <c r="BI14" s="62">
        <f t="shared" si="25"/>
        <v>0</v>
      </c>
      <c r="BJ14" s="47">
        <v>0</v>
      </c>
      <c r="BK14" s="62">
        <f t="shared" si="26"/>
        <v>0</v>
      </c>
      <c r="BL14" s="47">
        <v>0</v>
      </c>
      <c r="BM14" s="62">
        <f t="shared" si="27"/>
        <v>0</v>
      </c>
      <c r="BN14" s="46">
        <v>0</v>
      </c>
      <c r="BO14" s="62">
        <f t="shared" si="28"/>
        <v>0</v>
      </c>
      <c r="BP14" s="46">
        <v>0</v>
      </c>
      <c r="BQ14" s="62">
        <f t="shared" si="29"/>
        <v>0</v>
      </c>
      <c r="BR14" s="20" t="s">
        <v>164</v>
      </c>
      <c r="BS14" s="46">
        <v>0</v>
      </c>
      <c r="BT14" s="62">
        <f t="shared" si="30"/>
        <v>0</v>
      </c>
      <c r="BU14" s="47">
        <v>0</v>
      </c>
      <c r="BV14" s="62">
        <f t="shared" si="31"/>
        <v>0</v>
      </c>
      <c r="BW14" s="46">
        <v>0</v>
      </c>
      <c r="BX14" s="62">
        <f t="shared" si="32"/>
        <v>0</v>
      </c>
      <c r="BY14" s="47">
        <v>0</v>
      </c>
      <c r="BZ14" s="62">
        <f t="shared" si="33"/>
        <v>0</v>
      </c>
      <c r="CA14" s="46">
        <v>0</v>
      </c>
      <c r="CB14" s="62">
        <f t="shared" si="34"/>
        <v>0</v>
      </c>
      <c r="CC14" s="47">
        <v>0</v>
      </c>
      <c r="CD14" s="62">
        <f t="shared" si="35"/>
        <v>0</v>
      </c>
      <c r="CE14" s="46">
        <v>0</v>
      </c>
      <c r="CF14" s="62">
        <f t="shared" si="36"/>
        <v>0</v>
      </c>
      <c r="CG14" s="20" t="s">
        <v>164</v>
      </c>
      <c r="CH14" s="46">
        <v>0</v>
      </c>
      <c r="CI14" s="62">
        <f t="shared" si="37"/>
        <v>0</v>
      </c>
      <c r="CJ14" s="46">
        <v>0</v>
      </c>
      <c r="CK14" s="62">
        <f t="shared" si="38"/>
        <v>0</v>
      </c>
      <c r="CL14" s="46">
        <v>0</v>
      </c>
      <c r="CM14" s="62">
        <f t="shared" si="39"/>
        <v>0</v>
      </c>
      <c r="CN14" s="47">
        <v>0</v>
      </c>
      <c r="CO14" s="62">
        <f t="shared" si="40"/>
        <v>0</v>
      </c>
      <c r="CP14" s="46">
        <v>0</v>
      </c>
      <c r="CQ14" s="62">
        <f t="shared" si="41"/>
        <v>0</v>
      </c>
      <c r="CR14" s="47">
        <v>0</v>
      </c>
      <c r="CS14" s="62">
        <f t="shared" si="42"/>
        <v>0</v>
      </c>
      <c r="CT14" s="46">
        <v>0</v>
      </c>
      <c r="CU14" s="62">
        <f t="shared" si="43"/>
        <v>0</v>
      </c>
      <c r="CV14" s="20" t="s">
        <v>164</v>
      </c>
      <c r="CW14" s="46">
        <v>0</v>
      </c>
      <c r="CX14" s="62">
        <f t="shared" si="44"/>
        <v>0</v>
      </c>
      <c r="CY14" s="46">
        <v>0</v>
      </c>
      <c r="CZ14" s="62">
        <f t="shared" si="45"/>
        <v>0</v>
      </c>
      <c r="DA14" s="46">
        <v>0</v>
      </c>
      <c r="DB14" s="62">
        <f t="shared" si="46"/>
        <v>0</v>
      </c>
      <c r="DC14" s="47">
        <v>0</v>
      </c>
      <c r="DD14" s="62">
        <f t="shared" si="47"/>
        <v>0</v>
      </c>
      <c r="DE14" s="46">
        <v>0</v>
      </c>
      <c r="DF14" s="62">
        <f t="shared" si="48"/>
        <v>0</v>
      </c>
      <c r="DG14" s="47">
        <v>0</v>
      </c>
      <c r="DH14" s="62">
        <f t="shared" si="49"/>
        <v>0</v>
      </c>
      <c r="DI14" s="46">
        <v>0</v>
      </c>
      <c r="DJ14" s="61">
        <f t="shared" si="50"/>
        <v>0</v>
      </c>
    </row>
    <row r="15" spans="1:114" ht="18.75" customHeight="1">
      <c r="A15" s="20" t="s">
        <v>169</v>
      </c>
      <c r="B15" s="46">
        <f t="shared" si="51"/>
        <v>33364335</v>
      </c>
      <c r="C15" s="61">
        <f t="shared" si="52"/>
        <v>54.5</v>
      </c>
      <c r="D15" s="46">
        <v>4043157</v>
      </c>
      <c r="E15" s="62">
        <f t="shared" si="52"/>
        <v>50.58</v>
      </c>
      <c r="F15" s="47">
        <v>1398910</v>
      </c>
      <c r="G15" s="62">
        <f t="shared" si="0"/>
        <v>59.76</v>
      </c>
      <c r="H15" s="47">
        <v>1276827</v>
      </c>
      <c r="I15" s="62">
        <f t="shared" si="1"/>
        <v>47.43</v>
      </c>
      <c r="J15" s="46">
        <v>1447146</v>
      </c>
      <c r="K15" s="62">
        <f t="shared" si="2"/>
        <v>50.37</v>
      </c>
      <c r="L15" s="46">
        <v>1909011</v>
      </c>
      <c r="M15" s="62">
        <f t="shared" si="3"/>
        <v>47.79</v>
      </c>
      <c r="N15" s="20" t="s">
        <v>169</v>
      </c>
      <c r="O15" s="46">
        <v>1235092</v>
      </c>
      <c r="P15" s="62">
        <f t="shared" si="4"/>
        <v>44.74</v>
      </c>
      <c r="Q15" s="47">
        <v>865228</v>
      </c>
      <c r="R15" s="62">
        <f t="shared" si="5"/>
        <v>39.6</v>
      </c>
      <c r="S15" s="47">
        <v>905838</v>
      </c>
      <c r="T15" s="62">
        <f t="shared" si="6"/>
        <v>44.94</v>
      </c>
      <c r="U15" s="46">
        <v>890689</v>
      </c>
      <c r="V15" s="62">
        <f t="shared" si="7"/>
        <v>52.29</v>
      </c>
      <c r="W15" s="46">
        <v>775817</v>
      </c>
      <c r="X15" s="62">
        <f t="shared" si="8"/>
        <v>54.13</v>
      </c>
      <c r="Y15" s="46">
        <v>632330</v>
      </c>
      <c r="Z15" s="62">
        <f t="shared" si="9"/>
        <v>54.48</v>
      </c>
      <c r="AA15" s="20" t="s">
        <v>169</v>
      </c>
      <c r="AB15" s="46">
        <v>506330</v>
      </c>
      <c r="AC15" s="62">
        <f t="shared" si="10"/>
        <v>60.36</v>
      </c>
      <c r="AD15" s="47">
        <v>501730</v>
      </c>
      <c r="AE15" s="62">
        <f t="shared" si="11"/>
        <v>71.04</v>
      </c>
      <c r="AF15" s="47">
        <v>567463</v>
      </c>
      <c r="AG15" s="62">
        <f t="shared" si="12"/>
        <v>55.7</v>
      </c>
      <c r="AH15" s="47">
        <v>1002632</v>
      </c>
      <c r="AI15" s="62">
        <f t="shared" si="13"/>
        <v>65.99</v>
      </c>
      <c r="AJ15" s="47">
        <v>220828</v>
      </c>
      <c r="AK15" s="62">
        <f t="shared" si="14"/>
        <v>76.73</v>
      </c>
      <c r="AL15" s="46">
        <v>117167</v>
      </c>
      <c r="AM15" s="62">
        <f t="shared" si="15"/>
        <v>16.34</v>
      </c>
      <c r="AN15" s="47">
        <v>673644</v>
      </c>
      <c r="AO15" s="62">
        <f t="shared" si="16"/>
        <v>57.37</v>
      </c>
      <c r="AP15" s="20" t="s">
        <v>169</v>
      </c>
      <c r="AQ15" s="46">
        <v>767499</v>
      </c>
      <c r="AR15" s="62">
        <f t="shared" si="17"/>
        <v>62.06</v>
      </c>
      <c r="AS15" s="46">
        <v>523125</v>
      </c>
      <c r="AT15" s="62">
        <f t="shared" si="18"/>
        <v>54.03</v>
      </c>
      <c r="AU15" s="46">
        <v>393273</v>
      </c>
      <c r="AV15" s="62">
        <f t="shared" si="19"/>
        <v>57.98</v>
      </c>
      <c r="AW15" s="47">
        <v>600540</v>
      </c>
      <c r="AX15" s="62">
        <f t="shared" si="20"/>
        <v>55.38</v>
      </c>
      <c r="AY15" s="46">
        <v>516205</v>
      </c>
      <c r="AZ15" s="62">
        <f t="shared" si="21"/>
        <v>41.68</v>
      </c>
      <c r="BA15" s="47">
        <v>1451069</v>
      </c>
      <c r="BB15" s="62">
        <f t="shared" si="22"/>
        <v>55.1</v>
      </c>
      <c r="BC15" s="46">
        <v>582790</v>
      </c>
      <c r="BD15" s="62">
        <f t="shared" si="23"/>
        <v>57.64</v>
      </c>
      <c r="BE15" s="20" t="s">
        <v>169</v>
      </c>
      <c r="BF15" s="46">
        <v>569645</v>
      </c>
      <c r="BG15" s="62">
        <f t="shared" si="24"/>
        <v>58.56</v>
      </c>
      <c r="BH15" s="46">
        <v>317734</v>
      </c>
      <c r="BI15" s="62">
        <f t="shared" si="25"/>
        <v>78.66</v>
      </c>
      <c r="BJ15" s="47">
        <v>369770</v>
      </c>
      <c r="BK15" s="62">
        <f t="shared" si="26"/>
        <v>62.26</v>
      </c>
      <c r="BL15" s="47">
        <v>283324</v>
      </c>
      <c r="BM15" s="62">
        <f t="shared" si="27"/>
        <v>87.46</v>
      </c>
      <c r="BN15" s="46">
        <v>239862</v>
      </c>
      <c r="BO15" s="62">
        <f t="shared" si="28"/>
        <v>78.11</v>
      </c>
      <c r="BP15" s="46">
        <v>289883</v>
      </c>
      <c r="BQ15" s="62">
        <f t="shared" si="29"/>
        <v>74.83</v>
      </c>
      <c r="BR15" s="20" t="s">
        <v>169</v>
      </c>
      <c r="BS15" s="46">
        <v>278724</v>
      </c>
      <c r="BT15" s="62">
        <f t="shared" si="30"/>
        <v>64.16</v>
      </c>
      <c r="BU15" s="47">
        <v>504627</v>
      </c>
      <c r="BV15" s="62">
        <f t="shared" si="31"/>
        <v>51.94</v>
      </c>
      <c r="BW15" s="46">
        <v>321557</v>
      </c>
      <c r="BX15" s="62">
        <f t="shared" si="32"/>
        <v>56.47</v>
      </c>
      <c r="BY15" s="47">
        <v>607508</v>
      </c>
      <c r="BZ15" s="62">
        <f t="shared" si="33"/>
        <v>58.52</v>
      </c>
      <c r="CA15" s="46">
        <v>379027</v>
      </c>
      <c r="CB15" s="62">
        <f t="shared" si="34"/>
        <v>53.34</v>
      </c>
      <c r="CC15" s="47">
        <v>524692</v>
      </c>
      <c r="CD15" s="62">
        <f t="shared" si="35"/>
        <v>61.73</v>
      </c>
      <c r="CE15" s="46">
        <v>414918</v>
      </c>
      <c r="CF15" s="62">
        <f t="shared" si="36"/>
        <v>64.59</v>
      </c>
      <c r="CG15" s="20" t="s">
        <v>169</v>
      </c>
      <c r="CH15" s="46">
        <v>199380</v>
      </c>
      <c r="CI15" s="62">
        <f t="shared" si="37"/>
        <v>65.84</v>
      </c>
      <c r="CJ15" s="46">
        <v>248202</v>
      </c>
      <c r="CK15" s="62">
        <f t="shared" si="38"/>
        <v>68.27</v>
      </c>
      <c r="CL15" s="46">
        <v>475506</v>
      </c>
      <c r="CM15" s="62">
        <f t="shared" si="39"/>
        <v>70.35</v>
      </c>
      <c r="CN15" s="47">
        <v>193695</v>
      </c>
      <c r="CO15" s="62">
        <f t="shared" si="40"/>
        <v>72.61</v>
      </c>
      <c r="CP15" s="46">
        <v>449260</v>
      </c>
      <c r="CQ15" s="62">
        <f t="shared" si="41"/>
        <v>64.34</v>
      </c>
      <c r="CR15" s="47">
        <v>373710</v>
      </c>
      <c r="CS15" s="62">
        <f t="shared" si="42"/>
        <v>62.11</v>
      </c>
      <c r="CT15" s="46">
        <v>387394</v>
      </c>
      <c r="CU15" s="62">
        <f t="shared" si="43"/>
        <v>61.58</v>
      </c>
      <c r="CV15" s="20" t="s">
        <v>169</v>
      </c>
      <c r="CW15" s="46">
        <v>421450</v>
      </c>
      <c r="CX15" s="62">
        <f t="shared" si="44"/>
        <v>68.92</v>
      </c>
      <c r="CY15" s="46">
        <v>425375</v>
      </c>
      <c r="CZ15" s="62">
        <f t="shared" si="45"/>
        <v>61.5</v>
      </c>
      <c r="DA15" s="46">
        <v>363651</v>
      </c>
      <c r="DB15" s="62">
        <f t="shared" si="46"/>
        <v>60.43</v>
      </c>
      <c r="DC15" s="47">
        <v>319737</v>
      </c>
      <c r="DD15" s="62">
        <f t="shared" si="47"/>
        <v>53.07</v>
      </c>
      <c r="DE15" s="46">
        <v>110997</v>
      </c>
      <c r="DF15" s="62">
        <f t="shared" si="48"/>
        <v>78.42</v>
      </c>
      <c r="DG15" s="47">
        <v>95431</v>
      </c>
      <c r="DH15" s="62">
        <f t="shared" si="49"/>
        <v>79.4</v>
      </c>
      <c r="DI15" s="46">
        <v>394936</v>
      </c>
      <c r="DJ15" s="61">
        <f t="shared" si="50"/>
        <v>89.25</v>
      </c>
    </row>
    <row r="16" spans="1:114" s="9" customFormat="1" ht="19.5" customHeight="1">
      <c r="A16" s="15" t="s">
        <v>170</v>
      </c>
      <c r="B16" s="18">
        <f>SUM(B17:B29)</f>
        <v>62600394</v>
      </c>
      <c r="C16" s="63">
        <f t="shared" si="52"/>
        <v>102.25</v>
      </c>
      <c r="D16" s="18">
        <f>SUM(D17:D29)</f>
        <v>8325506</v>
      </c>
      <c r="E16" s="64">
        <f t="shared" si="52"/>
        <v>104.16</v>
      </c>
      <c r="F16" s="51">
        <f>SUM(F17:F29)</f>
        <v>2442819</v>
      </c>
      <c r="G16" s="64">
        <f t="shared" si="0"/>
        <v>104.35</v>
      </c>
      <c r="H16" s="51">
        <f>SUM(H17:H29)</f>
        <v>2728689</v>
      </c>
      <c r="I16" s="64">
        <f t="shared" si="1"/>
        <v>101.37</v>
      </c>
      <c r="J16" s="18">
        <f>SUM(J17:J29)</f>
        <v>2935195</v>
      </c>
      <c r="K16" s="64">
        <f t="shared" si="2"/>
        <v>102.16</v>
      </c>
      <c r="L16" s="18">
        <f>SUM(L17:L29)</f>
        <v>4121587</v>
      </c>
      <c r="M16" s="64">
        <f t="shared" si="3"/>
        <v>103.18</v>
      </c>
      <c r="N16" s="15" t="s">
        <v>170</v>
      </c>
      <c r="O16" s="18">
        <f>SUM(O17:O29)</f>
        <v>2850503</v>
      </c>
      <c r="P16" s="64">
        <f t="shared" si="4"/>
        <v>103.27</v>
      </c>
      <c r="Q16" s="51">
        <f>SUM(Q17:Q29)</f>
        <v>2270384</v>
      </c>
      <c r="R16" s="64">
        <f t="shared" si="5"/>
        <v>103.9</v>
      </c>
      <c r="S16" s="51">
        <f>SUM(S17:S29)</f>
        <v>2103655</v>
      </c>
      <c r="T16" s="64">
        <f t="shared" si="6"/>
        <v>104.37</v>
      </c>
      <c r="U16" s="18">
        <f>SUM(U17:U29)</f>
        <v>1716004</v>
      </c>
      <c r="V16" s="64">
        <f t="shared" si="7"/>
        <v>100.74</v>
      </c>
      <c r="W16" s="18">
        <f>SUM(W17:W29)</f>
        <v>1468810</v>
      </c>
      <c r="X16" s="64">
        <f t="shared" si="8"/>
        <v>102.49</v>
      </c>
      <c r="Y16" s="18">
        <f>SUM(Y17:Y29)</f>
        <v>1203545</v>
      </c>
      <c r="Z16" s="64">
        <f t="shared" si="9"/>
        <v>103.7</v>
      </c>
      <c r="AA16" s="15" t="s">
        <v>170</v>
      </c>
      <c r="AB16" s="18">
        <f>SUM(AB17:AB29)</f>
        <v>833324</v>
      </c>
      <c r="AC16" s="64">
        <f t="shared" si="10"/>
        <v>99.34</v>
      </c>
      <c r="AD16" s="51">
        <f>SUM(AD17:AD29)</f>
        <v>730392</v>
      </c>
      <c r="AE16" s="64">
        <f t="shared" si="11"/>
        <v>103.41</v>
      </c>
      <c r="AF16" s="51">
        <f>SUM(AF17:AF29)</f>
        <v>1032908</v>
      </c>
      <c r="AG16" s="64">
        <f t="shared" si="12"/>
        <v>101.38</v>
      </c>
      <c r="AH16" s="51">
        <f>SUM(AH17:AH29)</f>
        <v>1503816</v>
      </c>
      <c r="AI16" s="64">
        <f t="shared" si="13"/>
        <v>98.97</v>
      </c>
      <c r="AJ16" s="51">
        <f>SUM(AJ17:AJ29)</f>
        <v>297096</v>
      </c>
      <c r="AK16" s="64">
        <f t="shared" si="14"/>
        <v>103.23</v>
      </c>
      <c r="AL16" s="18">
        <f>SUM(AL17:AL29)</f>
        <v>766276</v>
      </c>
      <c r="AM16" s="64">
        <f t="shared" si="15"/>
        <v>106.83</v>
      </c>
      <c r="AN16" s="51">
        <f>SUM(AN17:AN29)</f>
        <v>1207068</v>
      </c>
      <c r="AO16" s="64">
        <f t="shared" si="16"/>
        <v>102.79</v>
      </c>
      <c r="AP16" s="15" t="s">
        <v>170</v>
      </c>
      <c r="AQ16" s="18">
        <f>SUM(AQ17:AQ29)</f>
        <v>1265608</v>
      </c>
      <c r="AR16" s="64">
        <f t="shared" si="17"/>
        <v>102.33</v>
      </c>
      <c r="AS16" s="18">
        <f>SUM(AS17:AS29)</f>
        <v>998837</v>
      </c>
      <c r="AT16" s="64">
        <f t="shared" si="18"/>
        <v>103.17</v>
      </c>
      <c r="AU16" s="18">
        <f>SUM(AU17:AU29)</f>
        <v>712508</v>
      </c>
      <c r="AV16" s="64">
        <f t="shared" si="19"/>
        <v>105.04</v>
      </c>
      <c r="AW16" s="51">
        <f>SUM(AW17:AW29)</f>
        <v>1089232</v>
      </c>
      <c r="AX16" s="64">
        <f t="shared" si="20"/>
        <v>100.44</v>
      </c>
      <c r="AY16" s="18">
        <f>SUM(AY17:AY29)</f>
        <v>1299586</v>
      </c>
      <c r="AZ16" s="64">
        <f t="shared" si="21"/>
        <v>104.93</v>
      </c>
      <c r="BA16" s="51">
        <f>SUM(BA17:BA29)</f>
        <v>2773834</v>
      </c>
      <c r="BB16" s="64">
        <f t="shared" si="22"/>
        <v>105.34</v>
      </c>
      <c r="BC16" s="18">
        <f>SUM(BC17:BC29)</f>
        <v>1018947</v>
      </c>
      <c r="BD16" s="64">
        <f t="shared" si="23"/>
        <v>100.78</v>
      </c>
      <c r="BE16" s="15" t="s">
        <v>170</v>
      </c>
      <c r="BF16" s="18">
        <f>SUM(BF17:BF29)</f>
        <v>976648</v>
      </c>
      <c r="BG16" s="64">
        <f t="shared" si="24"/>
        <v>100.4</v>
      </c>
      <c r="BH16" s="18">
        <f>SUM(BH17:BH29)</f>
        <v>405413</v>
      </c>
      <c r="BI16" s="64">
        <f t="shared" si="25"/>
        <v>100.37</v>
      </c>
      <c r="BJ16" s="51">
        <f>SUM(BJ17:BJ29)</f>
        <v>582043</v>
      </c>
      <c r="BK16" s="64">
        <f t="shared" si="26"/>
        <v>98</v>
      </c>
      <c r="BL16" s="51">
        <f>SUM(BL17:BL29)</f>
        <v>330480</v>
      </c>
      <c r="BM16" s="64">
        <f t="shared" si="27"/>
        <v>102.01</v>
      </c>
      <c r="BN16" s="18">
        <f>SUM(BN17:BN29)</f>
        <v>310361</v>
      </c>
      <c r="BO16" s="64">
        <f t="shared" si="28"/>
        <v>101.07</v>
      </c>
      <c r="BP16" s="18">
        <f>SUM(BP17:BP29)</f>
        <v>387481</v>
      </c>
      <c r="BQ16" s="64">
        <f t="shared" si="29"/>
        <v>100.02</v>
      </c>
      <c r="BR16" s="15" t="s">
        <v>170</v>
      </c>
      <c r="BS16" s="18">
        <f>SUM(BS17:BS29)</f>
        <v>453014</v>
      </c>
      <c r="BT16" s="64">
        <f t="shared" si="30"/>
        <v>104.27</v>
      </c>
      <c r="BU16" s="51">
        <f>SUM(BU17:BU29)</f>
        <v>968736</v>
      </c>
      <c r="BV16" s="64">
        <f t="shared" si="31"/>
        <v>99.7</v>
      </c>
      <c r="BW16" s="18">
        <f>SUM(BW17:BW29)</f>
        <v>554157</v>
      </c>
      <c r="BX16" s="64">
        <f t="shared" si="32"/>
        <v>97.31</v>
      </c>
      <c r="BY16" s="51">
        <f>SUM(BY17:BY29)</f>
        <v>971455</v>
      </c>
      <c r="BZ16" s="64">
        <f t="shared" si="33"/>
        <v>93.58</v>
      </c>
      <c r="CA16" s="18">
        <f>SUM(CA17:CA29)</f>
        <v>710618</v>
      </c>
      <c r="CB16" s="64">
        <f t="shared" si="34"/>
        <v>100</v>
      </c>
      <c r="CC16" s="51">
        <f>SUM(CC17:CC29)</f>
        <v>842717</v>
      </c>
      <c r="CD16" s="64">
        <f t="shared" si="35"/>
        <v>99.14</v>
      </c>
      <c r="CE16" s="18">
        <f>SUM(CE17:CE29)</f>
        <v>650210</v>
      </c>
      <c r="CF16" s="64">
        <f t="shared" si="36"/>
        <v>101.22</v>
      </c>
      <c r="CG16" s="15" t="s">
        <v>170</v>
      </c>
      <c r="CH16" s="18">
        <f>SUM(CH17:CH29)</f>
        <v>294586</v>
      </c>
      <c r="CI16" s="64">
        <f t="shared" si="37"/>
        <v>97.28</v>
      </c>
      <c r="CJ16" s="18">
        <f>SUM(CJ17:CJ29)</f>
        <v>372372</v>
      </c>
      <c r="CK16" s="64">
        <f t="shared" si="38"/>
        <v>102.42</v>
      </c>
      <c r="CL16" s="18">
        <f>SUM(CL17:CL29)</f>
        <v>674700</v>
      </c>
      <c r="CM16" s="64">
        <f t="shared" si="39"/>
        <v>99.82</v>
      </c>
      <c r="CN16" s="51">
        <f>SUM(CN17:CN29)</f>
        <v>272441</v>
      </c>
      <c r="CO16" s="64">
        <f t="shared" si="40"/>
        <v>102.13</v>
      </c>
      <c r="CP16" s="18">
        <f>SUM(CP17:CP29)</f>
        <v>690413</v>
      </c>
      <c r="CQ16" s="64">
        <f t="shared" si="41"/>
        <v>98.88</v>
      </c>
      <c r="CR16" s="51">
        <f>SUM(CR17:CR29)</f>
        <v>610913</v>
      </c>
      <c r="CS16" s="64">
        <f t="shared" si="42"/>
        <v>101.53</v>
      </c>
      <c r="CT16" s="18">
        <f>SUM(CT17:CT29)</f>
        <v>631209</v>
      </c>
      <c r="CU16" s="64">
        <f t="shared" si="43"/>
        <v>100.33</v>
      </c>
      <c r="CV16" s="15" t="s">
        <v>170</v>
      </c>
      <c r="CW16" s="18">
        <f>SUM(CW17:CW29)</f>
        <v>618149</v>
      </c>
      <c r="CX16" s="64">
        <f t="shared" si="44"/>
        <v>101.08</v>
      </c>
      <c r="CY16" s="18">
        <f>SUM(CY17:CY29)</f>
        <v>700066</v>
      </c>
      <c r="CZ16" s="64">
        <f t="shared" si="45"/>
        <v>101.21</v>
      </c>
      <c r="DA16" s="18">
        <f>SUM(DA17:DA29)</f>
        <v>607719</v>
      </c>
      <c r="DB16" s="64">
        <f t="shared" si="46"/>
        <v>100.99</v>
      </c>
      <c r="DC16" s="51">
        <f>SUM(DC17:DC29)</f>
        <v>601503</v>
      </c>
      <c r="DD16" s="64">
        <f t="shared" si="47"/>
        <v>99.83</v>
      </c>
      <c r="DE16" s="18">
        <f>SUM(DE17:DE29)</f>
        <v>133160</v>
      </c>
      <c r="DF16" s="64">
        <f t="shared" si="48"/>
        <v>94.08</v>
      </c>
      <c r="DG16" s="51">
        <f>SUM(DG17:DG29)</f>
        <v>121303</v>
      </c>
      <c r="DH16" s="64">
        <f t="shared" si="49"/>
        <v>100.93</v>
      </c>
      <c r="DI16" s="18">
        <f>SUM(DI17:DI29)</f>
        <v>432398</v>
      </c>
      <c r="DJ16" s="63">
        <f t="shared" si="50"/>
        <v>97.72</v>
      </c>
    </row>
    <row r="17" spans="1:114" ht="18.75" customHeight="1">
      <c r="A17" s="20" t="s">
        <v>11</v>
      </c>
      <c r="B17" s="46">
        <f aca="true" t="shared" si="53" ref="B17:B29">SUM(SUM(D17,F17,H17,J17,L17,O17,Q17,S17,U17,W17,Y17,AB17,AD17,AF17,AH17,AJ17,AL17,AN17,AS17,AY17,AQ17,AU17,AW17,BA17,BF17,BC17,BH17,BJ17,BL17,BP17),SUM(BY17,CA17,CC17,CE17,CH17,CJ17,CL17,CN17,CP17,CR17,CT17,CW17,CY17,DA17,DC17,BN17,BU17,DE17,DG17,DI17),SUM(BS17,BW17))</f>
        <v>101120</v>
      </c>
      <c r="C17" s="61">
        <f t="shared" si="52"/>
        <v>0.17</v>
      </c>
      <c r="D17" s="46">
        <v>0</v>
      </c>
      <c r="E17" s="62">
        <f t="shared" si="52"/>
        <v>0</v>
      </c>
      <c r="F17" s="47">
        <v>0</v>
      </c>
      <c r="G17" s="62">
        <f t="shared" si="0"/>
        <v>0</v>
      </c>
      <c r="H17" s="47">
        <v>0</v>
      </c>
      <c r="I17" s="62">
        <f t="shared" si="1"/>
        <v>0</v>
      </c>
      <c r="J17" s="46">
        <v>0</v>
      </c>
      <c r="K17" s="62">
        <f t="shared" si="2"/>
        <v>0</v>
      </c>
      <c r="L17" s="46">
        <v>0</v>
      </c>
      <c r="M17" s="62">
        <f t="shared" si="3"/>
        <v>0</v>
      </c>
      <c r="N17" s="20" t="s">
        <v>11</v>
      </c>
      <c r="O17" s="46">
        <v>0</v>
      </c>
      <c r="P17" s="62">
        <f t="shared" si="4"/>
        <v>0</v>
      </c>
      <c r="Q17" s="47">
        <v>0</v>
      </c>
      <c r="R17" s="62">
        <f t="shared" si="5"/>
        <v>0</v>
      </c>
      <c r="S17" s="47">
        <v>0</v>
      </c>
      <c r="T17" s="62">
        <f t="shared" si="6"/>
        <v>0</v>
      </c>
      <c r="U17" s="46">
        <v>0</v>
      </c>
      <c r="V17" s="62">
        <f t="shared" si="7"/>
        <v>0</v>
      </c>
      <c r="W17" s="46">
        <v>0</v>
      </c>
      <c r="X17" s="62">
        <f t="shared" si="8"/>
        <v>0</v>
      </c>
      <c r="Y17" s="46">
        <v>0</v>
      </c>
      <c r="Z17" s="62">
        <f t="shared" si="9"/>
        <v>0</v>
      </c>
      <c r="AA17" s="20" t="s">
        <v>11</v>
      </c>
      <c r="AB17" s="46">
        <v>0</v>
      </c>
      <c r="AC17" s="62">
        <f t="shared" si="10"/>
        <v>0</v>
      </c>
      <c r="AD17" s="47">
        <v>0</v>
      </c>
      <c r="AE17" s="62">
        <f t="shared" si="11"/>
        <v>0</v>
      </c>
      <c r="AF17" s="47">
        <v>0</v>
      </c>
      <c r="AG17" s="62">
        <f t="shared" si="12"/>
        <v>0</v>
      </c>
      <c r="AH17" s="47">
        <v>0</v>
      </c>
      <c r="AI17" s="62">
        <f t="shared" si="13"/>
        <v>0</v>
      </c>
      <c r="AJ17" s="47">
        <v>0</v>
      </c>
      <c r="AK17" s="62">
        <f t="shared" si="14"/>
        <v>0</v>
      </c>
      <c r="AL17" s="46">
        <v>0</v>
      </c>
      <c r="AM17" s="62">
        <f t="shared" si="15"/>
        <v>0</v>
      </c>
      <c r="AN17" s="47">
        <v>0</v>
      </c>
      <c r="AO17" s="62">
        <f t="shared" si="16"/>
        <v>0</v>
      </c>
      <c r="AP17" s="20" t="s">
        <v>11</v>
      </c>
      <c r="AQ17" s="46">
        <v>0</v>
      </c>
      <c r="AR17" s="62">
        <f t="shared" si="17"/>
        <v>0</v>
      </c>
      <c r="AS17" s="46">
        <v>0</v>
      </c>
      <c r="AT17" s="62">
        <f t="shared" si="18"/>
        <v>0</v>
      </c>
      <c r="AU17" s="46">
        <v>0</v>
      </c>
      <c r="AV17" s="62">
        <f t="shared" si="19"/>
        <v>0</v>
      </c>
      <c r="AW17" s="47">
        <v>0</v>
      </c>
      <c r="AX17" s="62">
        <f t="shared" si="20"/>
        <v>0</v>
      </c>
      <c r="AY17" s="46">
        <v>0</v>
      </c>
      <c r="AZ17" s="62">
        <f t="shared" si="21"/>
        <v>0</v>
      </c>
      <c r="BA17" s="47">
        <v>0</v>
      </c>
      <c r="BB17" s="62">
        <f t="shared" si="22"/>
        <v>0</v>
      </c>
      <c r="BC17" s="46">
        <v>0</v>
      </c>
      <c r="BD17" s="62">
        <f t="shared" si="23"/>
        <v>0</v>
      </c>
      <c r="BE17" s="20" t="s">
        <v>11</v>
      </c>
      <c r="BF17" s="46">
        <v>0</v>
      </c>
      <c r="BG17" s="62">
        <f t="shared" si="24"/>
        <v>0</v>
      </c>
      <c r="BH17" s="46">
        <v>0</v>
      </c>
      <c r="BI17" s="62">
        <f t="shared" si="25"/>
        <v>0</v>
      </c>
      <c r="BJ17" s="47">
        <v>0</v>
      </c>
      <c r="BK17" s="62">
        <f t="shared" si="26"/>
        <v>0</v>
      </c>
      <c r="BL17" s="47">
        <v>0</v>
      </c>
      <c r="BM17" s="62">
        <f t="shared" si="27"/>
        <v>0</v>
      </c>
      <c r="BN17" s="46">
        <v>0</v>
      </c>
      <c r="BO17" s="62">
        <f t="shared" si="28"/>
        <v>0</v>
      </c>
      <c r="BP17" s="46">
        <v>0</v>
      </c>
      <c r="BQ17" s="62">
        <f t="shared" si="29"/>
        <v>0</v>
      </c>
      <c r="BR17" s="20" t="s">
        <v>11</v>
      </c>
      <c r="BS17" s="46">
        <v>0</v>
      </c>
      <c r="BT17" s="62">
        <f t="shared" si="30"/>
        <v>0</v>
      </c>
      <c r="BU17" s="47">
        <v>0</v>
      </c>
      <c r="BV17" s="62">
        <f t="shared" si="31"/>
        <v>0</v>
      </c>
      <c r="BW17" s="46">
        <v>0</v>
      </c>
      <c r="BX17" s="62">
        <f t="shared" si="32"/>
        <v>0</v>
      </c>
      <c r="BY17" s="47">
        <v>0</v>
      </c>
      <c r="BZ17" s="62">
        <f t="shared" si="33"/>
        <v>0</v>
      </c>
      <c r="CA17" s="46">
        <v>0</v>
      </c>
      <c r="CB17" s="62">
        <f t="shared" si="34"/>
        <v>0</v>
      </c>
      <c r="CC17" s="47">
        <v>0</v>
      </c>
      <c r="CD17" s="62">
        <f t="shared" si="35"/>
        <v>0</v>
      </c>
      <c r="CE17" s="46">
        <v>0</v>
      </c>
      <c r="CF17" s="62">
        <f t="shared" si="36"/>
        <v>0</v>
      </c>
      <c r="CG17" s="20" t="s">
        <v>11</v>
      </c>
      <c r="CH17" s="46">
        <v>0</v>
      </c>
      <c r="CI17" s="62">
        <f t="shared" si="37"/>
        <v>0</v>
      </c>
      <c r="CJ17" s="46">
        <v>0</v>
      </c>
      <c r="CK17" s="62">
        <f t="shared" si="38"/>
        <v>0</v>
      </c>
      <c r="CL17" s="46">
        <v>0</v>
      </c>
      <c r="CM17" s="62">
        <f t="shared" si="39"/>
        <v>0</v>
      </c>
      <c r="CN17" s="47">
        <v>0</v>
      </c>
      <c r="CO17" s="62">
        <f t="shared" si="40"/>
        <v>0</v>
      </c>
      <c r="CP17" s="46">
        <v>0</v>
      </c>
      <c r="CQ17" s="62">
        <f t="shared" si="41"/>
        <v>0</v>
      </c>
      <c r="CR17" s="47">
        <v>0</v>
      </c>
      <c r="CS17" s="62">
        <f t="shared" si="42"/>
        <v>0</v>
      </c>
      <c r="CT17" s="46">
        <v>0</v>
      </c>
      <c r="CU17" s="62">
        <f t="shared" si="43"/>
        <v>0</v>
      </c>
      <c r="CV17" s="20" t="s">
        <v>11</v>
      </c>
      <c r="CW17" s="46">
        <v>0</v>
      </c>
      <c r="CX17" s="62">
        <f t="shared" si="44"/>
        <v>0</v>
      </c>
      <c r="CY17" s="46">
        <v>0</v>
      </c>
      <c r="CZ17" s="62">
        <f t="shared" si="45"/>
        <v>0</v>
      </c>
      <c r="DA17" s="46">
        <v>0</v>
      </c>
      <c r="DB17" s="62">
        <f t="shared" si="46"/>
        <v>0</v>
      </c>
      <c r="DC17" s="47">
        <v>0</v>
      </c>
      <c r="DD17" s="62">
        <f t="shared" si="47"/>
        <v>0</v>
      </c>
      <c r="DE17" s="46">
        <v>0</v>
      </c>
      <c r="DF17" s="62">
        <f t="shared" si="48"/>
        <v>0</v>
      </c>
      <c r="DG17" s="47">
        <v>0</v>
      </c>
      <c r="DH17" s="62">
        <f t="shared" si="49"/>
        <v>0</v>
      </c>
      <c r="DI17" s="46">
        <v>101120</v>
      </c>
      <c r="DJ17" s="61">
        <f t="shared" si="50"/>
        <v>22.85</v>
      </c>
    </row>
    <row r="18" spans="1:114" ht="18.75" customHeight="1">
      <c r="A18" s="20" t="s">
        <v>12</v>
      </c>
      <c r="B18" s="46">
        <f t="shared" si="53"/>
        <v>0</v>
      </c>
      <c r="C18" s="61">
        <f t="shared" si="52"/>
        <v>0</v>
      </c>
      <c r="D18" s="46">
        <v>0</v>
      </c>
      <c r="E18" s="62">
        <f t="shared" si="52"/>
        <v>0</v>
      </c>
      <c r="F18" s="47">
        <v>0</v>
      </c>
      <c r="G18" s="62">
        <f t="shared" si="0"/>
        <v>0</v>
      </c>
      <c r="H18" s="47">
        <v>0</v>
      </c>
      <c r="I18" s="62">
        <f t="shared" si="1"/>
        <v>0</v>
      </c>
      <c r="J18" s="46">
        <v>0</v>
      </c>
      <c r="K18" s="62">
        <f t="shared" si="2"/>
        <v>0</v>
      </c>
      <c r="L18" s="46">
        <v>0</v>
      </c>
      <c r="M18" s="62">
        <f t="shared" si="3"/>
        <v>0</v>
      </c>
      <c r="N18" s="20" t="s">
        <v>12</v>
      </c>
      <c r="O18" s="46">
        <v>0</v>
      </c>
      <c r="P18" s="62">
        <f t="shared" si="4"/>
        <v>0</v>
      </c>
      <c r="Q18" s="47">
        <v>0</v>
      </c>
      <c r="R18" s="62">
        <f t="shared" si="5"/>
        <v>0</v>
      </c>
      <c r="S18" s="47">
        <v>0</v>
      </c>
      <c r="T18" s="62">
        <f t="shared" si="6"/>
        <v>0</v>
      </c>
      <c r="U18" s="46">
        <v>0</v>
      </c>
      <c r="V18" s="62">
        <f t="shared" si="7"/>
        <v>0</v>
      </c>
      <c r="W18" s="46">
        <v>0</v>
      </c>
      <c r="X18" s="62">
        <f t="shared" si="8"/>
        <v>0</v>
      </c>
      <c r="Y18" s="46">
        <v>0</v>
      </c>
      <c r="Z18" s="62">
        <f t="shared" si="9"/>
        <v>0</v>
      </c>
      <c r="AA18" s="20" t="s">
        <v>12</v>
      </c>
      <c r="AB18" s="46">
        <v>0</v>
      </c>
      <c r="AC18" s="62">
        <f t="shared" si="10"/>
        <v>0</v>
      </c>
      <c r="AD18" s="47">
        <v>0</v>
      </c>
      <c r="AE18" s="62">
        <f t="shared" si="11"/>
        <v>0</v>
      </c>
      <c r="AF18" s="47">
        <v>0</v>
      </c>
      <c r="AG18" s="62">
        <f t="shared" si="12"/>
        <v>0</v>
      </c>
      <c r="AH18" s="47">
        <v>0</v>
      </c>
      <c r="AI18" s="62">
        <f t="shared" si="13"/>
        <v>0</v>
      </c>
      <c r="AJ18" s="47">
        <v>0</v>
      </c>
      <c r="AK18" s="62">
        <f t="shared" si="14"/>
        <v>0</v>
      </c>
      <c r="AL18" s="46">
        <v>0</v>
      </c>
      <c r="AM18" s="62">
        <f t="shared" si="15"/>
        <v>0</v>
      </c>
      <c r="AN18" s="47">
        <v>0</v>
      </c>
      <c r="AO18" s="62">
        <f t="shared" si="16"/>
        <v>0</v>
      </c>
      <c r="AP18" s="20" t="s">
        <v>12</v>
      </c>
      <c r="AQ18" s="46">
        <v>0</v>
      </c>
      <c r="AR18" s="62">
        <f t="shared" si="17"/>
        <v>0</v>
      </c>
      <c r="AS18" s="46">
        <v>0</v>
      </c>
      <c r="AT18" s="62">
        <f t="shared" si="18"/>
        <v>0</v>
      </c>
      <c r="AU18" s="46">
        <v>0</v>
      </c>
      <c r="AV18" s="62">
        <f t="shared" si="19"/>
        <v>0</v>
      </c>
      <c r="AW18" s="47">
        <v>0</v>
      </c>
      <c r="AX18" s="62">
        <f t="shared" si="20"/>
        <v>0</v>
      </c>
      <c r="AY18" s="46">
        <v>0</v>
      </c>
      <c r="AZ18" s="62">
        <f t="shared" si="21"/>
        <v>0</v>
      </c>
      <c r="BA18" s="47">
        <v>0</v>
      </c>
      <c r="BB18" s="62">
        <f t="shared" si="22"/>
        <v>0</v>
      </c>
      <c r="BC18" s="46">
        <v>0</v>
      </c>
      <c r="BD18" s="62">
        <f t="shared" si="23"/>
        <v>0</v>
      </c>
      <c r="BE18" s="20" t="s">
        <v>12</v>
      </c>
      <c r="BF18" s="46">
        <v>0</v>
      </c>
      <c r="BG18" s="62">
        <f t="shared" si="24"/>
        <v>0</v>
      </c>
      <c r="BH18" s="46">
        <v>0</v>
      </c>
      <c r="BI18" s="62">
        <f t="shared" si="25"/>
        <v>0</v>
      </c>
      <c r="BJ18" s="47">
        <v>0</v>
      </c>
      <c r="BK18" s="62">
        <f t="shared" si="26"/>
        <v>0</v>
      </c>
      <c r="BL18" s="47">
        <v>0</v>
      </c>
      <c r="BM18" s="62">
        <f t="shared" si="27"/>
        <v>0</v>
      </c>
      <c r="BN18" s="46">
        <v>0</v>
      </c>
      <c r="BO18" s="62">
        <f t="shared" si="28"/>
        <v>0</v>
      </c>
      <c r="BP18" s="46">
        <v>0</v>
      </c>
      <c r="BQ18" s="62">
        <f t="shared" si="29"/>
        <v>0</v>
      </c>
      <c r="BR18" s="20" t="s">
        <v>12</v>
      </c>
      <c r="BS18" s="46">
        <v>0</v>
      </c>
      <c r="BT18" s="62">
        <f t="shared" si="30"/>
        <v>0</v>
      </c>
      <c r="BU18" s="47">
        <v>0</v>
      </c>
      <c r="BV18" s="62">
        <f t="shared" si="31"/>
        <v>0</v>
      </c>
      <c r="BW18" s="46">
        <v>0</v>
      </c>
      <c r="BX18" s="62">
        <f t="shared" si="32"/>
        <v>0</v>
      </c>
      <c r="BY18" s="47">
        <v>0</v>
      </c>
      <c r="BZ18" s="62">
        <f t="shared" si="33"/>
        <v>0</v>
      </c>
      <c r="CA18" s="46">
        <v>0</v>
      </c>
      <c r="CB18" s="62">
        <f t="shared" si="34"/>
        <v>0</v>
      </c>
      <c r="CC18" s="47">
        <v>0</v>
      </c>
      <c r="CD18" s="62">
        <f t="shared" si="35"/>
        <v>0</v>
      </c>
      <c r="CE18" s="46">
        <v>0</v>
      </c>
      <c r="CF18" s="62">
        <f t="shared" si="36"/>
        <v>0</v>
      </c>
      <c r="CG18" s="20" t="s">
        <v>12</v>
      </c>
      <c r="CH18" s="46">
        <v>0</v>
      </c>
      <c r="CI18" s="62">
        <f t="shared" si="37"/>
        <v>0</v>
      </c>
      <c r="CJ18" s="46">
        <v>0</v>
      </c>
      <c r="CK18" s="62">
        <f t="shared" si="38"/>
        <v>0</v>
      </c>
      <c r="CL18" s="46">
        <v>0</v>
      </c>
      <c r="CM18" s="62">
        <f t="shared" si="39"/>
        <v>0</v>
      </c>
      <c r="CN18" s="47">
        <v>0</v>
      </c>
      <c r="CO18" s="62">
        <f t="shared" si="40"/>
        <v>0</v>
      </c>
      <c r="CP18" s="46">
        <v>0</v>
      </c>
      <c r="CQ18" s="62">
        <f t="shared" si="41"/>
        <v>0</v>
      </c>
      <c r="CR18" s="47">
        <v>0</v>
      </c>
      <c r="CS18" s="62">
        <f t="shared" si="42"/>
        <v>0</v>
      </c>
      <c r="CT18" s="46">
        <v>0</v>
      </c>
      <c r="CU18" s="62">
        <f t="shared" si="43"/>
        <v>0</v>
      </c>
      <c r="CV18" s="20" t="s">
        <v>12</v>
      </c>
      <c r="CW18" s="46">
        <v>0</v>
      </c>
      <c r="CX18" s="62">
        <f t="shared" si="44"/>
        <v>0</v>
      </c>
      <c r="CY18" s="46">
        <v>0</v>
      </c>
      <c r="CZ18" s="62">
        <f t="shared" si="45"/>
        <v>0</v>
      </c>
      <c r="DA18" s="46">
        <v>0</v>
      </c>
      <c r="DB18" s="62">
        <f t="shared" si="46"/>
        <v>0</v>
      </c>
      <c r="DC18" s="47">
        <v>0</v>
      </c>
      <c r="DD18" s="62">
        <f t="shared" si="47"/>
        <v>0</v>
      </c>
      <c r="DE18" s="46">
        <v>0</v>
      </c>
      <c r="DF18" s="62">
        <f t="shared" si="48"/>
        <v>0</v>
      </c>
      <c r="DG18" s="47">
        <v>0</v>
      </c>
      <c r="DH18" s="62">
        <f t="shared" si="49"/>
        <v>0</v>
      </c>
      <c r="DI18" s="46">
        <v>0</v>
      </c>
      <c r="DJ18" s="61">
        <f t="shared" si="50"/>
        <v>0</v>
      </c>
    </row>
    <row r="19" spans="1:114" ht="18.75" customHeight="1">
      <c r="A19" s="20" t="s">
        <v>13</v>
      </c>
      <c r="B19" s="46">
        <f t="shared" si="53"/>
        <v>51917206</v>
      </c>
      <c r="C19" s="61">
        <f t="shared" si="52"/>
        <v>84.8</v>
      </c>
      <c r="D19" s="46">
        <v>6637812</v>
      </c>
      <c r="E19" s="62">
        <f t="shared" si="52"/>
        <v>83.04</v>
      </c>
      <c r="F19" s="47">
        <v>2097045</v>
      </c>
      <c r="G19" s="62">
        <f t="shared" si="0"/>
        <v>89.58</v>
      </c>
      <c r="H19" s="47">
        <v>2419110</v>
      </c>
      <c r="I19" s="62">
        <f t="shared" si="1"/>
        <v>89.87</v>
      </c>
      <c r="J19" s="46">
        <v>2523500</v>
      </c>
      <c r="K19" s="62">
        <f t="shared" si="2"/>
        <v>87.83</v>
      </c>
      <c r="L19" s="46">
        <v>3538322</v>
      </c>
      <c r="M19" s="62">
        <f t="shared" si="3"/>
        <v>88.58</v>
      </c>
      <c r="N19" s="20" t="s">
        <v>13</v>
      </c>
      <c r="O19" s="46">
        <v>2491607</v>
      </c>
      <c r="P19" s="62">
        <f t="shared" si="4"/>
        <v>90.26</v>
      </c>
      <c r="Q19" s="47">
        <v>1993867</v>
      </c>
      <c r="R19" s="62">
        <f t="shared" si="5"/>
        <v>91.25</v>
      </c>
      <c r="S19" s="47">
        <v>1862840</v>
      </c>
      <c r="T19" s="62">
        <f t="shared" si="6"/>
        <v>92.42</v>
      </c>
      <c r="U19" s="46">
        <v>1389405</v>
      </c>
      <c r="V19" s="62">
        <f t="shared" si="7"/>
        <v>81.57</v>
      </c>
      <c r="W19" s="46">
        <v>1274804</v>
      </c>
      <c r="X19" s="62">
        <f t="shared" si="8"/>
        <v>88.95</v>
      </c>
      <c r="Y19" s="46">
        <v>1056684</v>
      </c>
      <c r="Z19" s="62">
        <f t="shared" si="9"/>
        <v>91.04</v>
      </c>
      <c r="AA19" s="20" t="s">
        <v>13</v>
      </c>
      <c r="AB19" s="46">
        <v>540689</v>
      </c>
      <c r="AC19" s="62">
        <f t="shared" si="10"/>
        <v>64.46</v>
      </c>
      <c r="AD19" s="47">
        <v>607175</v>
      </c>
      <c r="AE19" s="62">
        <f t="shared" si="11"/>
        <v>85.97</v>
      </c>
      <c r="AF19" s="47">
        <v>747366</v>
      </c>
      <c r="AG19" s="62">
        <f t="shared" si="12"/>
        <v>73.35</v>
      </c>
      <c r="AH19" s="47">
        <v>1278131</v>
      </c>
      <c r="AI19" s="62">
        <f t="shared" si="13"/>
        <v>84.12</v>
      </c>
      <c r="AJ19" s="47">
        <v>147704</v>
      </c>
      <c r="AK19" s="62">
        <f t="shared" si="14"/>
        <v>51.32</v>
      </c>
      <c r="AL19" s="46">
        <v>664216</v>
      </c>
      <c r="AM19" s="62">
        <f t="shared" si="15"/>
        <v>92.6</v>
      </c>
      <c r="AN19" s="47">
        <v>1040570</v>
      </c>
      <c r="AO19" s="62">
        <f t="shared" si="16"/>
        <v>88.61</v>
      </c>
      <c r="AP19" s="20" t="s">
        <v>13</v>
      </c>
      <c r="AQ19" s="46">
        <v>949464</v>
      </c>
      <c r="AR19" s="62">
        <f t="shared" si="17"/>
        <v>76.77</v>
      </c>
      <c r="AS19" s="46">
        <v>875773</v>
      </c>
      <c r="AT19" s="62">
        <f t="shared" si="18"/>
        <v>90.46</v>
      </c>
      <c r="AU19" s="46">
        <v>501462</v>
      </c>
      <c r="AV19" s="62">
        <f t="shared" si="19"/>
        <v>73.93</v>
      </c>
      <c r="AW19" s="47">
        <v>896772</v>
      </c>
      <c r="AX19" s="62">
        <f t="shared" si="20"/>
        <v>82.69</v>
      </c>
      <c r="AY19" s="46">
        <v>1144581</v>
      </c>
      <c r="AZ19" s="62">
        <f t="shared" si="21"/>
        <v>92.42</v>
      </c>
      <c r="BA19" s="47">
        <v>2443582</v>
      </c>
      <c r="BB19" s="62">
        <f t="shared" si="22"/>
        <v>92.8</v>
      </c>
      <c r="BC19" s="46">
        <v>861450</v>
      </c>
      <c r="BD19" s="62">
        <f t="shared" si="23"/>
        <v>85.2</v>
      </c>
      <c r="BE19" s="20" t="s">
        <v>13</v>
      </c>
      <c r="BF19" s="46">
        <v>787929</v>
      </c>
      <c r="BG19" s="62">
        <f t="shared" si="24"/>
        <v>81</v>
      </c>
      <c r="BH19" s="46">
        <v>301307</v>
      </c>
      <c r="BI19" s="62">
        <f t="shared" si="25"/>
        <v>74.59</v>
      </c>
      <c r="BJ19" s="47">
        <v>461038</v>
      </c>
      <c r="BK19" s="62">
        <f t="shared" si="26"/>
        <v>77.62</v>
      </c>
      <c r="BL19" s="47">
        <v>210761</v>
      </c>
      <c r="BM19" s="62">
        <f t="shared" si="27"/>
        <v>65.06</v>
      </c>
      <c r="BN19" s="46">
        <v>159842</v>
      </c>
      <c r="BO19" s="62">
        <f t="shared" si="28"/>
        <v>52.05</v>
      </c>
      <c r="BP19" s="46">
        <v>293120</v>
      </c>
      <c r="BQ19" s="62">
        <f t="shared" si="29"/>
        <v>75.67</v>
      </c>
      <c r="BR19" s="20" t="s">
        <v>13</v>
      </c>
      <c r="BS19" s="46">
        <v>395918</v>
      </c>
      <c r="BT19" s="62">
        <f t="shared" si="30"/>
        <v>91.13</v>
      </c>
      <c r="BU19" s="47">
        <v>797083</v>
      </c>
      <c r="BV19" s="62">
        <f t="shared" si="31"/>
        <v>82.04</v>
      </c>
      <c r="BW19" s="46">
        <v>469405</v>
      </c>
      <c r="BX19" s="62">
        <f t="shared" si="32"/>
        <v>82.43</v>
      </c>
      <c r="BY19" s="47">
        <v>794750</v>
      </c>
      <c r="BZ19" s="62">
        <f t="shared" si="33"/>
        <v>76.56</v>
      </c>
      <c r="CA19" s="46">
        <v>624441</v>
      </c>
      <c r="CB19" s="62">
        <f t="shared" si="34"/>
        <v>87.87</v>
      </c>
      <c r="CC19" s="47">
        <v>731870</v>
      </c>
      <c r="CD19" s="62">
        <f t="shared" si="35"/>
        <v>86.1</v>
      </c>
      <c r="CE19" s="46">
        <v>571767</v>
      </c>
      <c r="CF19" s="62">
        <f t="shared" si="36"/>
        <v>89.01</v>
      </c>
      <c r="CG19" s="20" t="s">
        <v>13</v>
      </c>
      <c r="CH19" s="46">
        <v>231776</v>
      </c>
      <c r="CI19" s="62">
        <f t="shared" si="37"/>
        <v>76.54</v>
      </c>
      <c r="CJ19" s="46">
        <v>328825</v>
      </c>
      <c r="CK19" s="62">
        <f t="shared" si="38"/>
        <v>90.44</v>
      </c>
      <c r="CL19" s="46">
        <v>561342</v>
      </c>
      <c r="CM19" s="62">
        <f t="shared" si="39"/>
        <v>83.05</v>
      </c>
      <c r="CN19" s="47">
        <v>209582</v>
      </c>
      <c r="CO19" s="62">
        <f t="shared" si="40"/>
        <v>78.56</v>
      </c>
      <c r="CP19" s="46">
        <v>570600</v>
      </c>
      <c r="CQ19" s="62">
        <f t="shared" si="41"/>
        <v>81.72</v>
      </c>
      <c r="CR19" s="47">
        <v>485415</v>
      </c>
      <c r="CS19" s="62">
        <f t="shared" si="42"/>
        <v>80.67</v>
      </c>
      <c r="CT19" s="46">
        <v>508229</v>
      </c>
      <c r="CU19" s="62">
        <f t="shared" si="43"/>
        <v>80.78</v>
      </c>
      <c r="CV19" s="20" t="s">
        <v>13</v>
      </c>
      <c r="CW19" s="46">
        <v>476680</v>
      </c>
      <c r="CX19" s="62">
        <f t="shared" si="44"/>
        <v>77.95</v>
      </c>
      <c r="CY19" s="46">
        <v>572605</v>
      </c>
      <c r="CZ19" s="62">
        <f t="shared" si="45"/>
        <v>82.78</v>
      </c>
      <c r="DA19" s="46">
        <v>506627</v>
      </c>
      <c r="DB19" s="62">
        <f t="shared" si="46"/>
        <v>84.19</v>
      </c>
      <c r="DC19" s="47">
        <v>501148</v>
      </c>
      <c r="DD19" s="62">
        <f t="shared" si="47"/>
        <v>83.17</v>
      </c>
      <c r="DE19" s="46">
        <v>96386</v>
      </c>
      <c r="DF19" s="62">
        <f t="shared" si="48"/>
        <v>68.1</v>
      </c>
      <c r="DG19" s="47">
        <v>73850</v>
      </c>
      <c r="DH19" s="62">
        <f t="shared" si="49"/>
        <v>61.44</v>
      </c>
      <c r="DI19" s="46">
        <v>210979</v>
      </c>
      <c r="DJ19" s="61">
        <f t="shared" si="50"/>
        <v>47.68</v>
      </c>
    </row>
    <row r="20" spans="1:114" ht="18.75" customHeight="1">
      <c r="A20" s="20" t="s">
        <v>14</v>
      </c>
      <c r="B20" s="46">
        <f t="shared" si="53"/>
        <v>0</v>
      </c>
      <c r="C20" s="61">
        <f t="shared" si="52"/>
        <v>0</v>
      </c>
      <c r="D20" s="46">
        <v>0</v>
      </c>
      <c r="E20" s="62">
        <f t="shared" si="52"/>
        <v>0</v>
      </c>
      <c r="F20" s="47">
        <v>0</v>
      </c>
      <c r="G20" s="62">
        <f t="shared" si="0"/>
        <v>0</v>
      </c>
      <c r="H20" s="47">
        <v>0</v>
      </c>
      <c r="I20" s="62">
        <f t="shared" si="1"/>
        <v>0</v>
      </c>
      <c r="J20" s="46">
        <v>0</v>
      </c>
      <c r="K20" s="62">
        <f t="shared" si="2"/>
        <v>0</v>
      </c>
      <c r="L20" s="46">
        <v>0</v>
      </c>
      <c r="M20" s="62">
        <f t="shared" si="3"/>
        <v>0</v>
      </c>
      <c r="N20" s="20" t="s">
        <v>14</v>
      </c>
      <c r="O20" s="46">
        <v>0</v>
      </c>
      <c r="P20" s="62">
        <f t="shared" si="4"/>
        <v>0</v>
      </c>
      <c r="Q20" s="47">
        <v>0</v>
      </c>
      <c r="R20" s="62">
        <f t="shared" si="5"/>
        <v>0</v>
      </c>
      <c r="S20" s="47">
        <v>0</v>
      </c>
      <c r="T20" s="62">
        <f t="shared" si="6"/>
        <v>0</v>
      </c>
      <c r="U20" s="46">
        <v>0</v>
      </c>
      <c r="V20" s="62">
        <f t="shared" si="7"/>
        <v>0</v>
      </c>
      <c r="W20" s="46">
        <v>0</v>
      </c>
      <c r="X20" s="62">
        <f t="shared" si="8"/>
        <v>0</v>
      </c>
      <c r="Y20" s="46">
        <v>0</v>
      </c>
      <c r="Z20" s="62">
        <f t="shared" si="9"/>
        <v>0</v>
      </c>
      <c r="AA20" s="20" t="s">
        <v>14</v>
      </c>
      <c r="AB20" s="46">
        <v>0</v>
      </c>
      <c r="AC20" s="62">
        <f t="shared" si="10"/>
        <v>0</v>
      </c>
      <c r="AD20" s="47">
        <v>0</v>
      </c>
      <c r="AE20" s="62">
        <f t="shared" si="11"/>
        <v>0</v>
      </c>
      <c r="AF20" s="47">
        <v>0</v>
      </c>
      <c r="AG20" s="62">
        <f t="shared" si="12"/>
        <v>0</v>
      </c>
      <c r="AH20" s="47">
        <v>0</v>
      </c>
      <c r="AI20" s="62">
        <f t="shared" si="13"/>
        <v>0</v>
      </c>
      <c r="AJ20" s="47">
        <v>0</v>
      </c>
      <c r="AK20" s="62">
        <f t="shared" si="14"/>
        <v>0</v>
      </c>
      <c r="AL20" s="46">
        <v>0</v>
      </c>
      <c r="AM20" s="62">
        <f t="shared" si="15"/>
        <v>0</v>
      </c>
      <c r="AN20" s="47">
        <v>0</v>
      </c>
      <c r="AO20" s="62">
        <f t="shared" si="16"/>
        <v>0</v>
      </c>
      <c r="AP20" s="20" t="s">
        <v>14</v>
      </c>
      <c r="AQ20" s="46">
        <v>0</v>
      </c>
      <c r="AR20" s="62">
        <f t="shared" si="17"/>
        <v>0</v>
      </c>
      <c r="AS20" s="46">
        <v>0</v>
      </c>
      <c r="AT20" s="62">
        <f t="shared" si="18"/>
        <v>0</v>
      </c>
      <c r="AU20" s="46">
        <v>0</v>
      </c>
      <c r="AV20" s="62">
        <f t="shared" si="19"/>
        <v>0</v>
      </c>
      <c r="AW20" s="47">
        <v>0</v>
      </c>
      <c r="AX20" s="62">
        <f t="shared" si="20"/>
        <v>0</v>
      </c>
      <c r="AY20" s="46">
        <v>0</v>
      </c>
      <c r="AZ20" s="62">
        <f t="shared" si="21"/>
        <v>0</v>
      </c>
      <c r="BA20" s="47">
        <v>0</v>
      </c>
      <c r="BB20" s="62">
        <f t="shared" si="22"/>
        <v>0</v>
      </c>
      <c r="BC20" s="46">
        <v>0</v>
      </c>
      <c r="BD20" s="62">
        <f t="shared" si="23"/>
        <v>0</v>
      </c>
      <c r="BE20" s="20" t="s">
        <v>14</v>
      </c>
      <c r="BF20" s="46">
        <v>0</v>
      </c>
      <c r="BG20" s="62">
        <f t="shared" si="24"/>
        <v>0</v>
      </c>
      <c r="BH20" s="46">
        <v>0</v>
      </c>
      <c r="BI20" s="62">
        <f t="shared" si="25"/>
        <v>0</v>
      </c>
      <c r="BJ20" s="47">
        <v>0</v>
      </c>
      <c r="BK20" s="62">
        <f t="shared" si="26"/>
        <v>0</v>
      </c>
      <c r="BL20" s="47">
        <v>0</v>
      </c>
      <c r="BM20" s="62">
        <f t="shared" si="27"/>
        <v>0</v>
      </c>
      <c r="BN20" s="46">
        <v>0</v>
      </c>
      <c r="BO20" s="62">
        <f t="shared" si="28"/>
        <v>0</v>
      </c>
      <c r="BP20" s="46">
        <v>0</v>
      </c>
      <c r="BQ20" s="62">
        <f t="shared" si="29"/>
        <v>0</v>
      </c>
      <c r="BR20" s="20" t="s">
        <v>14</v>
      </c>
      <c r="BS20" s="46">
        <v>0</v>
      </c>
      <c r="BT20" s="62">
        <f t="shared" si="30"/>
        <v>0</v>
      </c>
      <c r="BU20" s="47">
        <v>0</v>
      </c>
      <c r="BV20" s="62">
        <f t="shared" si="31"/>
        <v>0</v>
      </c>
      <c r="BW20" s="46">
        <v>0</v>
      </c>
      <c r="BX20" s="62">
        <f t="shared" si="32"/>
        <v>0</v>
      </c>
      <c r="BY20" s="47">
        <v>0</v>
      </c>
      <c r="BZ20" s="62">
        <f t="shared" si="33"/>
        <v>0</v>
      </c>
      <c r="CA20" s="46">
        <v>0</v>
      </c>
      <c r="CB20" s="62">
        <f t="shared" si="34"/>
        <v>0</v>
      </c>
      <c r="CC20" s="47">
        <v>0</v>
      </c>
      <c r="CD20" s="62">
        <f t="shared" si="35"/>
        <v>0</v>
      </c>
      <c r="CE20" s="46">
        <v>0</v>
      </c>
      <c r="CF20" s="62">
        <f t="shared" si="36"/>
        <v>0</v>
      </c>
      <c r="CG20" s="20" t="s">
        <v>14</v>
      </c>
      <c r="CH20" s="46">
        <v>0</v>
      </c>
      <c r="CI20" s="62">
        <f t="shared" si="37"/>
        <v>0</v>
      </c>
      <c r="CJ20" s="46">
        <v>0</v>
      </c>
      <c r="CK20" s="62">
        <f t="shared" si="38"/>
        <v>0</v>
      </c>
      <c r="CL20" s="46">
        <v>0</v>
      </c>
      <c r="CM20" s="62">
        <f t="shared" si="39"/>
        <v>0</v>
      </c>
      <c r="CN20" s="47">
        <v>0</v>
      </c>
      <c r="CO20" s="62">
        <f t="shared" si="40"/>
        <v>0</v>
      </c>
      <c r="CP20" s="46">
        <v>0</v>
      </c>
      <c r="CQ20" s="62">
        <f t="shared" si="41"/>
        <v>0</v>
      </c>
      <c r="CR20" s="47">
        <v>0</v>
      </c>
      <c r="CS20" s="62">
        <f t="shared" si="42"/>
        <v>0</v>
      </c>
      <c r="CT20" s="46">
        <v>0</v>
      </c>
      <c r="CU20" s="62">
        <f t="shared" si="43"/>
        <v>0</v>
      </c>
      <c r="CV20" s="20" t="s">
        <v>14</v>
      </c>
      <c r="CW20" s="46">
        <v>0</v>
      </c>
      <c r="CX20" s="62">
        <f t="shared" si="44"/>
        <v>0</v>
      </c>
      <c r="CY20" s="46">
        <v>0</v>
      </c>
      <c r="CZ20" s="62">
        <f t="shared" si="45"/>
        <v>0</v>
      </c>
      <c r="DA20" s="46">
        <v>0</v>
      </c>
      <c r="DB20" s="62">
        <f t="shared" si="46"/>
        <v>0</v>
      </c>
      <c r="DC20" s="47">
        <v>0</v>
      </c>
      <c r="DD20" s="62">
        <f t="shared" si="47"/>
        <v>0</v>
      </c>
      <c r="DE20" s="46">
        <v>0</v>
      </c>
      <c r="DF20" s="62">
        <f t="shared" si="48"/>
        <v>0</v>
      </c>
      <c r="DG20" s="47">
        <v>0</v>
      </c>
      <c r="DH20" s="62">
        <f t="shared" si="49"/>
        <v>0</v>
      </c>
      <c r="DI20" s="46">
        <v>0</v>
      </c>
      <c r="DJ20" s="61">
        <f t="shared" si="50"/>
        <v>0</v>
      </c>
    </row>
    <row r="21" spans="1:114" ht="18.75" customHeight="1">
      <c r="A21" s="20" t="s">
        <v>15</v>
      </c>
      <c r="B21" s="46">
        <f t="shared" si="53"/>
        <v>0</v>
      </c>
      <c r="C21" s="61">
        <f t="shared" si="52"/>
        <v>0</v>
      </c>
      <c r="D21" s="46">
        <v>0</v>
      </c>
      <c r="E21" s="62">
        <f t="shared" si="52"/>
        <v>0</v>
      </c>
      <c r="F21" s="47">
        <v>0</v>
      </c>
      <c r="G21" s="62">
        <f t="shared" si="0"/>
        <v>0</v>
      </c>
      <c r="H21" s="47">
        <v>0</v>
      </c>
      <c r="I21" s="62">
        <f t="shared" si="1"/>
        <v>0</v>
      </c>
      <c r="J21" s="46">
        <v>0</v>
      </c>
      <c r="K21" s="62">
        <f t="shared" si="2"/>
        <v>0</v>
      </c>
      <c r="L21" s="46">
        <v>0</v>
      </c>
      <c r="M21" s="62">
        <f t="shared" si="3"/>
        <v>0</v>
      </c>
      <c r="N21" s="20" t="s">
        <v>15</v>
      </c>
      <c r="O21" s="46">
        <v>0</v>
      </c>
      <c r="P21" s="62">
        <f t="shared" si="4"/>
        <v>0</v>
      </c>
      <c r="Q21" s="47">
        <v>0</v>
      </c>
      <c r="R21" s="62">
        <f t="shared" si="5"/>
        <v>0</v>
      </c>
      <c r="S21" s="47">
        <v>0</v>
      </c>
      <c r="T21" s="62">
        <f t="shared" si="6"/>
        <v>0</v>
      </c>
      <c r="U21" s="46">
        <v>0</v>
      </c>
      <c r="V21" s="62">
        <f t="shared" si="7"/>
        <v>0</v>
      </c>
      <c r="W21" s="46">
        <v>0</v>
      </c>
      <c r="X21" s="62">
        <f t="shared" si="8"/>
        <v>0</v>
      </c>
      <c r="Y21" s="46">
        <v>0</v>
      </c>
      <c r="Z21" s="62">
        <f t="shared" si="9"/>
        <v>0</v>
      </c>
      <c r="AA21" s="20" t="s">
        <v>15</v>
      </c>
      <c r="AB21" s="46">
        <v>0</v>
      </c>
      <c r="AC21" s="62">
        <f t="shared" si="10"/>
        <v>0</v>
      </c>
      <c r="AD21" s="47">
        <v>0</v>
      </c>
      <c r="AE21" s="62">
        <f t="shared" si="11"/>
        <v>0</v>
      </c>
      <c r="AF21" s="47">
        <v>0</v>
      </c>
      <c r="AG21" s="62">
        <f t="shared" si="12"/>
        <v>0</v>
      </c>
      <c r="AH21" s="47">
        <v>0</v>
      </c>
      <c r="AI21" s="62">
        <f t="shared" si="13"/>
        <v>0</v>
      </c>
      <c r="AJ21" s="47">
        <v>0</v>
      </c>
      <c r="AK21" s="62">
        <f t="shared" si="14"/>
        <v>0</v>
      </c>
      <c r="AL21" s="46">
        <v>0</v>
      </c>
      <c r="AM21" s="62">
        <f t="shared" si="15"/>
        <v>0</v>
      </c>
      <c r="AN21" s="47">
        <v>0</v>
      </c>
      <c r="AO21" s="62">
        <f t="shared" si="16"/>
        <v>0</v>
      </c>
      <c r="AP21" s="20" t="s">
        <v>15</v>
      </c>
      <c r="AQ21" s="46">
        <v>0</v>
      </c>
      <c r="AR21" s="62">
        <f t="shared" si="17"/>
        <v>0</v>
      </c>
      <c r="AS21" s="46">
        <v>0</v>
      </c>
      <c r="AT21" s="62">
        <f t="shared" si="18"/>
        <v>0</v>
      </c>
      <c r="AU21" s="46">
        <v>0</v>
      </c>
      <c r="AV21" s="62">
        <f t="shared" si="19"/>
        <v>0</v>
      </c>
      <c r="AW21" s="47">
        <v>0</v>
      </c>
      <c r="AX21" s="62">
        <f t="shared" si="20"/>
        <v>0</v>
      </c>
      <c r="AY21" s="46">
        <v>0</v>
      </c>
      <c r="AZ21" s="62">
        <f t="shared" si="21"/>
        <v>0</v>
      </c>
      <c r="BA21" s="47">
        <v>0</v>
      </c>
      <c r="BB21" s="62">
        <f t="shared" si="22"/>
        <v>0</v>
      </c>
      <c r="BC21" s="46">
        <v>0</v>
      </c>
      <c r="BD21" s="62">
        <f t="shared" si="23"/>
        <v>0</v>
      </c>
      <c r="BE21" s="20" t="s">
        <v>15</v>
      </c>
      <c r="BF21" s="46">
        <v>0</v>
      </c>
      <c r="BG21" s="62">
        <f t="shared" si="24"/>
        <v>0</v>
      </c>
      <c r="BH21" s="46">
        <v>0</v>
      </c>
      <c r="BI21" s="62">
        <f t="shared" si="25"/>
        <v>0</v>
      </c>
      <c r="BJ21" s="47">
        <v>0</v>
      </c>
      <c r="BK21" s="62">
        <f t="shared" si="26"/>
        <v>0</v>
      </c>
      <c r="BL21" s="47">
        <v>0</v>
      </c>
      <c r="BM21" s="62">
        <f t="shared" si="27"/>
        <v>0</v>
      </c>
      <c r="BN21" s="46">
        <v>0</v>
      </c>
      <c r="BO21" s="62">
        <f t="shared" si="28"/>
        <v>0</v>
      </c>
      <c r="BP21" s="46">
        <v>0</v>
      </c>
      <c r="BQ21" s="62">
        <f t="shared" si="29"/>
        <v>0</v>
      </c>
      <c r="BR21" s="20" t="s">
        <v>15</v>
      </c>
      <c r="BS21" s="46">
        <v>0</v>
      </c>
      <c r="BT21" s="62">
        <f t="shared" si="30"/>
        <v>0</v>
      </c>
      <c r="BU21" s="47">
        <v>0</v>
      </c>
      <c r="BV21" s="62">
        <f t="shared" si="31"/>
        <v>0</v>
      </c>
      <c r="BW21" s="46">
        <v>0</v>
      </c>
      <c r="BX21" s="62">
        <f t="shared" si="32"/>
        <v>0</v>
      </c>
      <c r="BY21" s="47">
        <v>0</v>
      </c>
      <c r="BZ21" s="62">
        <f t="shared" si="33"/>
        <v>0</v>
      </c>
      <c r="CA21" s="46">
        <v>0</v>
      </c>
      <c r="CB21" s="62">
        <f t="shared" si="34"/>
        <v>0</v>
      </c>
      <c r="CC21" s="47">
        <v>0</v>
      </c>
      <c r="CD21" s="62">
        <f t="shared" si="35"/>
        <v>0</v>
      </c>
      <c r="CE21" s="46">
        <v>0</v>
      </c>
      <c r="CF21" s="62">
        <f t="shared" si="36"/>
        <v>0</v>
      </c>
      <c r="CG21" s="20" t="s">
        <v>15</v>
      </c>
      <c r="CH21" s="46">
        <v>0</v>
      </c>
      <c r="CI21" s="62">
        <f t="shared" si="37"/>
        <v>0</v>
      </c>
      <c r="CJ21" s="46">
        <v>0</v>
      </c>
      <c r="CK21" s="62">
        <f t="shared" si="38"/>
        <v>0</v>
      </c>
      <c r="CL21" s="46">
        <v>0</v>
      </c>
      <c r="CM21" s="62">
        <f t="shared" si="39"/>
        <v>0</v>
      </c>
      <c r="CN21" s="47">
        <v>0</v>
      </c>
      <c r="CO21" s="62">
        <f t="shared" si="40"/>
        <v>0</v>
      </c>
      <c r="CP21" s="46">
        <v>0</v>
      </c>
      <c r="CQ21" s="62">
        <f t="shared" si="41"/>
        <v>0</v>
      </c>
      <c r="CR21" s="47">
        <v>0</v>
      </c>
      <c r="CS21" s="62">
        <f t="shared" si="42"/>
        <v>0</v>
      </c>
      <c r="CT21" s="46">
        <v>0</v>
      </c>
      <c r="CU21" s="62">
        <f t="shared" si="43"/>
        <v>0</v>
      </c>
      <c r="CV21" s="20" t="s">
        <v>15</v>
      </c>
      <c r="CW21" s="46">
        <v>0</v>
      </c>
      <c r="CX21" s="62">
        <f t="shared" si="44"/>
        <v>0</v>
      </c>
      <c r="CY21" s="46">
        <v>0</v>
      </c>
      <c r="CZ21" s="62">
        <f t="shared" si="45"/>
        <v>0</v>
      </c>
      <c r="DA21" s="46">
        <v>0</v>
      </c>
      <c r="DB21" s="62">
        <f t="shared" si="46"/>
        <v>0</v>
      </c>
      <c r="DC21" s="47">
        <v>0</v>
      </c>
      <c r="DD21" s="62">
        <f t="shared" si="47"/>
        <v>0</v>
      </c>
      <c r="DE21" s="46">
        <v>0</v>
      </c>
      <c r="DF21" s="62">
        <f t="shared" si="48"/>
        <v>0</v>
      </c>
      <c r="DG21" s="47">
        <v>0</v>
      </c>
      <c r="DH21" s="62">
        <f t="shared" si="49"/>
        <v>0</v>
      </c>
      <c r="DI21" s="46">
        <v>0</v>
      </c>
      <c r="DJ21" s="61">
        <f t="shared" si="50"/>
        <v>0</v>
      </c>
    </row>
    <row r="22" spans="1:114" ht="18.75" customHeight="1">
      <c r="A22" s="20" t="s">
        <v>16</v>
      </c>
      <c r="B22" s="46">
        <f t="shared" si="53"/>
        <v>0</v>
      </c>
      <c r="C22" s="61">
        <f t="shared" si="52"/>
        <v>0</v>
      </c>
      <c r="D22" s="46">
        <v>0</v>
      </c>
      <c r="E22" s="62">
        <f t="shared" si="52"/>
        <v>0</v>
      </c>
      <c r="F22" s="47">
        <v>0</v>
      </c>
      <c r="G22" s="62">
        <f t="shared" si="0"/>
        <v>0</v>
      </c>
      <c r="H22" s="47">
        <v>0</v>
      </c>
      <c r="I22" s="62">
        <f t="shared" si="1"/>
        <v>0</v>
      </c>
      <c r="J22" s="46">
        <v>0</v>
      </c>
      <c r="K22" s="62">
        <f t="shared" si="2"/>
        <v>0</v>
      </c>
      <c r="L22" s="46">
        <v>0</v>
      </c>
      <c r="M22" s="62">
        <f t="shared" si="3"/>
        <v>0</v>
      </c>
      <c r="N22" s="20" t="s">
        <v>16</v>
      </c>
      <c r="O22" s="46">
        <v>0</v>
      </c>
      <c r="P22" s="62">
        <f t="shared" si="4"/>
        <v>0</v>
      </c>
      <c r="Q22" s="47">
        <v>0</v>
      </c>
      <c r="R22" s="62">
        <f t="shared" si="5"/>
        <v>0</v>
      </c>
      <c r="S22" s="47">
        <v>0</v>
      </c>
      <c r="T22" s="62">
        <f t="shared" si="6"/>
        <v>0</v>
      </c>
      <c r="U22" s="46">
        <v>0</v>
      </c>
      <c r="V22" s="62">
        <f t="shared" si="7"/>
        <v>0</v>
      </c>
      <c r="W22" s="46">
        <v>0</v>
      </c>
      <c r="X22" s="62">
        <f t="shared" si="8"/>
        <v>0</v>
      </c>
      <c r="Y22" s="46">
        <v>0</v>
      </c>
      <c r="Z22" s="62">
        <f t="shared" si="9"/>
        <v>0</v>
      </c>
      <c r="AA22" s="20" t="s">
        <v>16</v>
      </c>
      <c r="AB22" s="46">
        <v>0</v>
      </c>
      <c r="AC22" s="62">
        <f t="shared" si="10"/>
        <v>0</v>
      </c>
      <c r="AD22" s="47">
        <v>0</v>
      </c>
      <c r="AE22" s="62">
        <f t="shared" si="11"/>
        <v>0</v>
      </c>
      <c r="AF22" s="47">
        <v>0</v>
      </c>
      <c r="AG22" s="62">
        <f t="shared" si="12"/>
        <v>0</v>
      </c>
      <c r="AH22" s="47">
        <v>0</v>
      </c>
      <c r="AI22" s="62">
        <f t="shared" si="13"/>
        <v>0</v>
      </c>
      <c r="AJ22" s="47">
        <v>0</v>
      </c>
      <c r="AK22" s="62">
        <f t="shared" si="14"/>
        <v>0</v>
      </c>
      <c r="AL22" s="46">
        <v>0</v>
      </c>
      <c r="AM22" s="62">
        <f t="shared" si="15"/>
        <v>0</v>
      </c>
      <c r="AN22" s="47">
        <v>0</v>
      </c>
      <c r="AO22" s="62">
        <f t="shared" si="16"/>
        <v>0</v>
      </c>
      <c r="AP22" s="20" t="s">
        <v>16</v>
      </c>
      <c r="AQ22" s="46">
        <v>0</v>
      </c>
      <c r="AR22" s="62">
        <f t="shared" si="17"/>
        <v>0</v>
      </c>
      <c r="AS22" s="46">
        <v>0</v>
      </c>
      <c r="AT22" s="62">
        <f t="shared" si="18"/>
        <v>0</v>
      </c>
      <c r="AU22" s="46">
        <v>0</v>
      </c>
      <c r="AV22" s="62">
        <f t="shared" si="19"/>
        <v>0</v>
      </c>
      <c r="AW22" s="47">
        <v>0</v>
      </c>
      <c r="AX22" s="62">
        <f t="shared" si="20"/>
        <v>0</v>
      </c>
      <c r="AY22" s="46">
        <v>0</v>
      </c>
      <c r="AZ22" s="62">
        <f t="shared" si="21"/>
        <v>0</v>
      </c>
      <c r="BA22" s="47">
        <v>0</v>
      </c>
      <c r="BB22" s="62">
        <f t="shared" si="22"/>
        <v>0</v>
      </c>
      <c r="BC22" s="46">
        <v>0</v>
      </c>
      <c r="BD22" s="62">
        <f t="shared" si="23"/>
        <v>0</v>
      </c>
      <c r="BE22" s="20" t="s">
        <v>16</v>
      </c>
      <c r="BF22" s="46">
        <v>0</v>
      </c>
      <c r="BG22" s="62">
        <f t="shared" si="24"/>
        <v>0</v>
      </c>
      <c r="BH22" s="46">
        <v>0</v>
      </c>
      <c r="BI22" s="62">
        <f t="shared" si="25"/>
        <v>0</v>
      </c>
      <c r="BJ22" s="47">
        <v>0</v>
      </c>
      <c r="BK22" s="62">
        <f t="shared" si="26"/>
        <v>0</v>
      </c>
      <c r="BL22" s="47">
        <v>0</v>
      </c>
      <c r="BM22" s="62">
        <f t="shared" si="27"/>
        <v>0</v>
      </c>
      <c r="BN22" s="46">
        <v>0</v>
      </c>
      <c r="BO22" s="62">
        <f t="shared" si="28"/>
        <v>0</v>
      </c>
      <c r="BP22" s="46">
        <v>0</v>
      </c>
      <c r="BQ22" s="62">
        <f t="shared" si="29"/>
        <v>0</v>
      </c>
      <c r="BR22" s="20" t="s">
        <v>16</v>
      </c>
      <c r="BS22" s="46">
        <v>0</v>
      </c>
      <c r="BT22" s="62">
        <f t="shared" si="30"/>
        <v>0</v>
      </c>
      <c r="BU22" s="47">
        <v>0</v>
      </c>
      <c r="BV22" s="62">
        <f t="shared" si="31"/>
        <v>0</v>
      </c>
      <c r="BW22" s="46">
        <v>0</v>
      </c>
      <c r="BX22" s="62">
        <f t="shared" si="32"/>
        <v>0</v>
      </c>
      <c r="BY22" s="47">
        <v>0</v>
      </c>
      <c r="BZ22" s="62">
        <f t="shared" si="33"/>
        <v>0</v>
      </c>
      <c r="CA22" s="46">
        <v>0</v>
      </c>
      <c r="CB22" s="62">
        <f t="shared" si="34"/>
        <v>0</v>
      </c>
      <c r="CC22" s="47">
        <v>0</v>
      </c>
      <c r="CD22" s="62">
        <f t="shared" si="35"/>
        <v>0</v>
      </c>
      <c r="CE22" s="46">
        <v>0</v>
      </c>
      <c r="CF22" s="62">
        <f t="shared" si="36"/>
        <v>0</v>
      </c>
      <c r="CG22" s="20" t="s">
        <v>16</v>
      </c>
      <c r="CH22" s="46">
        <v>0</v>
      </c>
      <c r="CI22" s="62">
        <f t="shared" si="37"/>
        <v>0</v>
      </c>
      <c r="CJ22" s="46">
        <v>0</v>
      </c>
      <c r="CK22" s="62">
        <f t="shared" si="38"/>
        <v>0</v>
      </c>
      <c r="CL22" s="46">
        <v>0</v>
      </c>
      <c r="CM22" s="62">
        <f t="shared" si="39"/>
        <v>0</v>
      </c>
      <c r="CN22" s="47">
        <v>0</v>
      </c>
      <c r="CO22" s="62">
        <f t="shared" si="40"/>
        <v>0</v>
      </c>
      <c r="CP22" s="46">
        <v>0</v>
      </c>
      <c r="CQ22" s="62">
        <f t="shared" si="41"/>
        <v>0</v>
      </c>
      <c r="CR22" s="47">
        <v>0</v>
      </c>
      <c r="CS22" s="62">
        <f t="shared" si="42"/>
        <v>0</v>
      </c>
      <c r="CT22" s="46">
        <v>0</v>
      </c>
      <c r="CU22" s="62">
        <f t="shared" si="43"/>
        <v>0</v>
      </c>
      <c r="CV22" s="20" t="s">
        <v>16</v>
      </c>
      <c r="CW22" s="46">
        <v>0</v>
      </c>
      <c r="CX22" s="62">
        <f t="shared" si="44"/>
        <v>0</v>
      </c>
      <c r="CY22" s="46">
        <v>0</v>
      </c>
      <c r="CZ22" s="62">
        <f t="shared" si="45"/>
        <v>0</v>
      </c>
      <c r="DA22" s="46">
        <v>0</v>
      </c>
      <c r="DB22" s="62">
        <f t="shared" si="46"/>
        <v>0</v>
      </c>
      <c r="DC22" s="47">
        <v>0</v>
      </c>
      <c r="DD22" s="62">
        <f t="shared" si="47"/>
        <v>0</v>
      </c>
      <c r="DE22" s="46">
        <v>0</v>
      </c>
      <c r="DF22" s="62">
        <f t="shared" si="48"/>
        <v>0</v>
      </c>
      <c r="DG22" s="47">
        <v>0</v>
      </c>
      <c r="DH22" s="62">
        <f t="shared" si="49"/>
        <v>0</v>
      </c>
      <c r="DI22" s="46">
        <v>0</v>
      </c>
      <c r="DJ22" s="61">
        <f t="shared" si="50"/>
        <v>0</v>
      </c>
    </row>
    <row r="23" spans="1:114" ht="18.75" customHeight="1">
      <c r="A23" s="20" t="s">
        <v>167</v>
      </c>
      <c r="B23" s="46">
        <f t="shared" si="53"/>
        <v>0</v>
      </c>
      <c r="C23" s="61">
        <f t="shared" si="52"/>
        <v>0</v>
      </c>
      <c r="D23" s="46">
        <v>0</v>
      </c>
      <c r="E23" s="62">
        <f t="shared" si="52"/>
        <v>0</v>
      </c>
      <c r="F23" s="47">
        <v>0</v>
      </c>
      <c r="G23" s="62">
        <f t="shared" si="0"/>
        <v>0</v>
      </c>
      <c r="H23" s="47">
        <v>0</v>
      </c>
      <c r="I23" s="62">
        <f t="shared" si="1"/>
        <v>0</v>
      </c>
      <c r="J23" s="46">
        <v>0</v>
      </c>
      <c r="K23" s="62">
        <f t="shared" si="2"/>
        <v>0</v>
      </c>
      <c r="L23" s="46">
        <v>0</v>
      </c>
      <c r="M23" s="62">
        <f t="shared" si="3"/>
        <v>0</v>
      </c>
      <c r="N23" s="20" t="s">
        <v>167</v>
      </c>
      <c r="O23" s="46">
        <v>0</v>
      </c>
      <c r="P23" s="62">
        <f t="shared" si="4"/>
        <v>0</v>
      </c>
      <c r="Q23" s="47">
        <v>0</v>
      </c>
      <c r="R23" s="62">
        <f t="shared" si="5"/>
        <v>0</v>
      </c>
      <c r="S23" s="47">
        <v>0</v>
      </c>
      <c r="T23" s="62">
        <f t="shared" si="6"/>
        <v>0</v>
      </c>
      <c r="U23" s="46">
        <v>0</v>
      </c>
      <c r="V23" s="62">
        <f t="shared" si="7"/>
        <v>0</v>
      </c>
      <c r="W23" s="46">
        <v>0</v>
      </c>
      <c r="X23" s="62">
        <f t="shared" si="8"/>
        <v>0</v>
      </c>
      <c r="Y23" s="46">
        <v>0</v>
      </c>
      <c r="Z23" s="62">
        <f t="shared" si="9"/>
        <v>0</v>
      </c>
      <c r="AA23" s="20" t="s">
        <v>167</v>
      </c>
      <c r="AB23" s="46">
        <v>0</v>
      </c>
      <c r="AC23" s="62">
        <f t="shared" si="10"/>
        <v>0</v>
      </c>
      <c r="AD23" s="47">
        <v>0</v>
      </c>
      <c r="AE23" s="62">
        <f t="shared" si="11"/>
        <v>0</v>
      </c>
      <c r="AF23" s="47">
        <v>0</v>
      </c>
      <c r="AG23" s="62">
        <f t="shared" si="12"/>
        <v>0</v>
      </c>
      <c r="AH23" s="47">
        <v>0</v>
      </c>
      <c r="AI23" s="62">
        <f t="shared" si="13"/>
        <v>0</v>
      </c>
      <c r="AJ23" s="47">
        <v>0</v>
      </c>
      <c r="AK23" s="62">
        <f t="shared" si="14"/>
        <v>0</v>
      </c>
      <c r="AL23" s="46">
        <v>0</v>
      </c>
      <c r="AM23" s="62">
        <f t="shared" si="15"/>
        <v>0</v>
      </c>
      <c r="AN23" s="47">
        <v>0</v>
      </c>
      <c r="AO23" s="62">
        <f t="shared" si="16"/>
        <v>0</v>
      </c>
      <c r="AP23" s="20" t="s">
        <v>167</v>
      </c>
      <c r="AQ23" s="46">
        <v>0</v>
      </c>
      <c r="AR23" s="62">
        <f t="shared" si="17"/>
        <v>0</v>
      </c>
      <c r="AS23" s="46">
        <v>0</v>
      </c>
      <c r="AT23" s="62">
        <f t="shared" si="18"/>
        <v>0</v>
      </c>
      <c r="AU23" s="46">
        <v>0</v>
      </c>
      <c r="AV23" s="62">
        <f t="shared" si="19"/>
        <v>0</v>
      </c>
      <c r="AW23" s="47">
        <v>0</v>
      </c>
      <c r="AX23" s="62">
        <f t="shared" si="20"/>
        <v>0</v>
      </c>
      <c r="AY23" s="46">
        <v>0</v>
      </c>
      <c r="AZ23" s="62">
        <f t="shared" si="21"/>
        <v>0</v>
      </c>
      <c r="BA23" s="47">
        <v>0</v>
      </c>
      <c r="BB23" s="62">
        <f t="shared" si="22"/>
        <v>0</v>
      </c>
      <c r="BC23" s="46">
        <v>0</v>
      </c>
      <c r="BD23" s="62">
        <f t="shared" si="23"/>
        <v>0</v>
      </c>
      <c r="BE23" s="20" t="s">
        <v>167</v>
      </c>
      <c r="BF23" s="46">
        <v>0</v>
      </c>
      <c r="BG23" s="62">
        <f t="shared" si="24"/>
        <v>0</v>
      </c>
      <c r="BH23" s="46">
        <v>0</v>
      </c>
      <c r="BI23" s="62">
        <f t="shared" si="25"/>
        <v>0</v>
      </c>
      <c r="BJ23" s="47">
        <v>0</v>
      </c>
      <c r="BK23" s="62">
        <f t="shared" si="26"/>
        <v>0</v>
      </c>
      <c r="BL23" s="47">
        <v>0</v>
      </c>
      <c r="BM23" s="62">
        <f t="shared" si="27"/>
        <v>0</v>
      </c>
      <c r="BN23" s="46">
        <v>0</v>
      </c>
      <c r="BO23" s="62">
        <f t="shared" si="28"/>
        <v>0</v>
      </c>
      <c r="BP23" s="46">
        <v>0</v>
      </c>
      <c r="BQ23" s="62">
        <f t="shared" si="29"/>
        <v>0</v>
      </c>
      <c r="BR23" s="20" t="s">
        <v>167</v>
      </c>
      <c r="BS23" s="46">
        <v>0</v>
      </c>
      <c r="BT23" s="62">
        <f t="shared" si="30"/>
        <v>0</v>
      </c>
      <c r="BU23" s="47">
        <v>0</v>
      </c>
      <c r="BV23" s="62">
        <f t="shared" si="31"/>
        <v>0</v>
      </c>
      <c r="BW23" s="46">
        <v>0</v>
      </c>
      <c r="BX23" s="62">
        <f t="shared" si="32"/>
        <v>0</v>
      </c>
      <c r="BY23" s="47">
        <v>0</v>
      </c>
      <c r="BZ23" s="62">
        <f t="shared" si="33"/>
        <v>0</v>
      </c>
      <c r="CA23" s="46">
        <v>0</v>
      </c>
      <c r="CB23" s="62">
        <f t="shared" si="34"/>
        <v>0</v>
      </c>
      <c r="CC23" s="47">
        <v>0</v>
      </c>
      <c r="CD23" s="62">
        <f t="shared" si="35"/>
        <v>0</v>
      </c>
      <c r="CE23" s="46">
        <v>0</v>
      </c>
      <c r="CF23" s="62">
        <f t="shared" si="36"/>
        <v>0</v>
      </c>
      <c r="CG23" s="20" t="s">
        <v>167</v>
      </c>
      <c r="CH23" s="46">
        <v>0</v>
      </c>
      <c r="CI23" s="62">
        <f t="shared" si="37"/>
        <v>0</v>
      </c>
      <c r="CJ23" s="46">
        <v>0</v>
      </c>
      <c r="CK23" s="62">
        <f t="shared" si="38"/>
        <v>0</v>
      </c>
      <c r="CL23" s="46">
        <v>0</v>
      </c>
      <c r="CM23" s="62">
        <f t="shared" si="39"/>
        <v>0</v>
      </c>
      <c r="CN23" s="47">
        <v>0</v>
      </c>
      <c r="CO23" s="62">
        <f t="shared" si="40"/>
        <v>0</v>
      </c>
      <c r="CP23" s="46">
        <v>0</v>
      </c>
      <c r="CQ23" s="62">
        <f t="shared" si="41"/>
        <v>0</v>
      </c>
      <c r="CR23" s="47">
        <v>0</v>
      </c>
      <c r="CS23" s="62">
        <f t="shared" si="42"/>
        <v>0</v>
      </c>
      <c r="CT23" s="46">
        <v>0</v>
      </c>
      <c r="CU23" s="62">
        <f t="shared" si="43"/>
        <v>0</v>
      </c>
      <c r="CV23" s="20" t="s">
        <v>167</v>
      </c>
      <c r="CW23" s="46">
        <v>0</v>
      </c>
      <c r="CX23" s="62">
        <f t="shared" si="44"/>
        <v>0</v>
      </c>
      <c r="CY23" s="46">
        <v>0</v>
      </c>
      <c r="CZ23" s="62">
        <f t="shared" si="45"/>
        <v>0</v>
      </c>
      <c r="DA23" s="46">
        <v>0</v>
      </c>
      <c r="DB23" s="62">
        <f t="shared" si="46"/>
        <v>0</v>
      </c>
      <c r="DC23" s="47">
        <v>0</v>
      </c>
      <c r="DD23" s="62">
        <f t="shared" si="47"/>
        <v>0</v>
      </c>
      <c r="DE23" s="46">
        <v>0</v>
      </c>
      <c r="DF23" s="62">
        <f t="shared" si="48"/>
        <v>0</v>
      </c>
      <c r="DG23" s="47">
        <v>0</v>
      </c>
      <c r="DH23" s="62">
        <f t="shared" si="49"/>
        <v>0</v>
      </c>
      <c r="DI23" s="46">
        <v>0</v>
      </c>
      <c r="DJ23" s="61">
        <f t="shared" si="50"/>
        <v>0</v>
      </c>
    </row>
    <row r="24" spans="1:114" ht="18.75" customHeight="1">
      <c r="A24" s="20" t="s">
        <v>240</v>
      </c>
      <c r="B24" s="46">
        <f t="shared" si="53"/>
        <v>2491801</v>
      </c>
      <c r="C24" s="61">
        <f t="shared" si="52"/>
        <v>4.07</v>
      </c>
      <c r="D24" s="46">
        <v>488000</v>
      </c>
      <c r="E24" s="62">
        <f t="shared" si="52"/>
        <v>6.11</v>
      </c>
      <c r="F24" s="47">
        <v>114322</v>
      </c>
      <c r="G24" s="62">
        <f t="shared" si="0"/>
        <v>4.88</v>
      </c>
      <c r="H24" s="47">
        <v>142384</v>
      </c>
      <c r="I24" s="62">
        <f t="shared" si="1"/>
        <v>5.29</v>
      </c>
      <c r="J24" s="46">
        <v>183954</v>
      </c>
      <c r="K24" s="62">
        <f t="shared" si="2"/>
        <v>6.4</v>
      </c>
      <c r="L24" s="46">
        <v>228913</v>
      </c>
      <c r="M24" s="62">
        <f t="shared" si="3"/>
        <v>5.73</v>
      </c>
      <c r="N24" s="20" t="s">
        <v>240</v>
      </c>
      <c r="O24" s="46">
        <v>171460</v>
      </c>
      <c r="P24" s="62">
        <f t="shared" si="4"/>
        <v>6.21</v>
      </c>
      <c r="Q24" s="47">
        <v>96620</v>
      </c>
      <c r="R24" s="62">
        <f t="shared" si="5"/>
        <v>4.42</v>
      </c>
      <c r="S24" s="47">
        <v>88580</v>
      </c>
      <c r="T24" s="62">
        <f t="shared" si="6"/>
        <v>4.39</v>
      </c>
      <c r="U24" s="46">
        <v>81412</v>
      </c>
      <c r="V24" s="62">
        <f t="shared" si="7"/>
        <v>4.78</v>
      </c>
      <c r="W24" s="46">
        <v>75878</v>
      </c>
      <c r="X24" s="62">
        <f t="shared" si="8"/>
        <v>5.29</v>
      </c>
      <c r="Y24" s="46">
        <v>50000</v>
      </c>
      <c r="Z24" s="62">
        <f t="shared" si="9"/>
        <v>4.31</v>
      </c>
      <c r="AA24" s="20" t="s">
        <v>240</v>
      </c>
      <c r="AB24" s="46">
        <v>38636</v>
      </c>
      <c r="AC24" s="62">
        <f t="shared" si="10"/>
        <v>4.61</v>
      </c>
      <c r="AD24" s="47">
        <v>39000</v>
      </c>
      <c r="AE24" s="62">
        <f t="shared" si="11"/>
        <v>5.52</v>
      </c>
      <c r="AF24" s="47">
        <v>50881</v>
      </c>
      <c r="AG24" s="62">
        <f t="shared" si="12"/>
        <v>4.99</v>
      </c>
      <c r="AH24" s="47">
        <v>15340</v>
      </c>
      <c r="AI24" s="62">
        <f t="shared" si="13"/>
        <v>1.01</v>
      </c>
      <c r="AJ24" s="47">
        <v>4149</v>
      </c>
      <c r="AK24" s="62">
        <f t="shared" si="14"/>
        <v>1.44</v>
      </c>
      <c r="AL24" s="46">
        <v>0</v>
      </c>
      <c r="AM24" s="62">
        <f t="shared" si="15"/>
        <v>0</v>
      </c>
      <c r="AN24" s="47">
        <v>64245</v>
      </c>
      <c r="AO24" s="62">
        <f t="shared" si="16"/>
        <v>5.47</v>
      </c>
      <c r="AP24" s="20" t="s">
        <v>240</v>
      </c>
      <c r="AQ24" s="46">
        <v>32702</v>
      </c>
      <c r="AR24" s="62">
        <f t="shared" si="17"/>
        <v>2.64</v>
      </c>
      <c r="AS24" s="46">
        <v>41000</v>
      </c>
      <c r="AT24" s="62">
        <f t="shared" si="18"/>
        <v>4.23</v>
      </c>
      <c r="AU24" s="46">
        <v>23581</v>
      </c>
      <c r="AV24" s="62">
        <f t="shared" si="19"/>
        <v>3.48</v>
      </c>
      <c r="AW24" s="47">
        <v>30328</v>
      </c>
      <c r="AX24" s="62">
        <f t="shared" si="20"/>
        <v>2.8</v>
      </c>
      <c r="AY24" s="46">
        <v>29160</v>
      </c>
      <c r="AZ24" s="62">
        <f t="shared" si="21"/>
        <v>2.35</v>
      </c>
      <c r="BA24" s="47">
        <v>81592</v>
      </c>
      <c r="BB24" s="62">
        <f t="shared" si="22"/>
        <v>3.1</v>
      </c>
      <c r="BC24" s="46">
        <v>16372</v>
      </c>
      <c r="BD24" s="62">
        <f t="shared" si="23"/>
        <v>1.62</v>
      </c>
      <c r="BE24" s="20" t="s">
        <v>240</v>
      </c>
      <c r="BF24" s="46">
        <v>22832</v>
      </c>
      <c r="BG24" s="62">
        <f t="shared" si="24"/>
        <v>2.35</v>
      </c>
      <c r="BH24" s="46">
        <v>4404</v>
      </c>
      <c r="BI24" s="62">
        <f t="shared" si="25"/>
        <v>1.09</v>
      </c>
      <c r="BJ24" s="47">
        <v>8209</v>
      </c>
      <c r="BK24" s="62">
        <f t="shared" si="26"/>
        <v>1.38</v>
      </c>
      <c r="BL24" s="47">
        <v>17716</v>
      </c>
      <c r="BM24" s="62">
        <f t="shared" si="27"/>
        <v>5.47</v>
      </c>
      <c r="BN24" s="46">
        <v>9698</v>
      </c>
      <c r="BO24" s="62">
        <f t="shared" si="28"/>
        <v>3.16</v>
      </c>
      <c r="BP24" s="46">
        <v>8118</v>
      </c>
      <c r="BQ24" s="62">
        <f t="shared" si="29"/>
        <v>2.1</v>
      </c>
      <c r="BR24" s="20" t="s">
        <v>240</v>
      </c>
      <c r="BS24" s="46">
        <v>6000</v>
      </c>
      <c r="BT24" s="62">
        <f t="shared" si="30"/>
        <v>1.38</v>
      </c>
      <c r="BU24" s="47">
        <v>16393</v>
      </c>
      <c r="BV24" s="62">
        <f t="shared" si="31"/>
        <v>1.69</v>
      </c>
      <c r="BW24" s="46">
        <v>11250</v>
      </c>
      <c r="BX24" s="62">
        <f t="shared" si="32"/>
        <v>1.98</v>
      </c>
      <c r="BY24" s="47">
        <v>19560</v>
      </c>
      <c r="BZ24" s="62">
        <f t="shared" si="33"/>
        <v>1.88</v>
      </c>
      <c r="CA24" s="46">
        <v>9481</v>
      </c>
      <c r="CB24" s="62">
        <f t="shared" si="34"/>
        <v>1.33</v>
      </c>
      <c r="CC24" s="47">
        <v>16797</v>
      </c>
      <c r="CD24" s="62">
        <f t="shared" si="35"/>
        <v>1.98</v>
      </c>
      <c r="CE24" s="46">
        <v>9382</v>
      </c>
      <c r="CF24" s="62">
        <f t="shared" si="36"/>
        <v>1.46</v>
      </c>
      <c r="CG24" s="20" t="s">
        <v>240</v>
      </c>
      <c r="CH24" s="46">
        <v>6265</v>
      </c>
      <c r="CI24" s="62">
        <f t="shared" si="37"/>
        <v>2.07</v>
      </c>
      <c r="CJ24" s="46">
        <v>5600</v>
      </c>
      <c r="CK24" s="62">
        <f t="shared" si="38"/>
        <v>1.54</v>
      </c>
      <c r="CL24" s="46">
        <v>11820</v>
      </c>
      <c r="CM24" s="62">
        <f t="shared" si="39"/>
        <v>1.75</v>
      </c>
      <c r="CN24" s="47">
        <v>5898</v>
      </c>
      <c r="CO24" s="62">
        <f t="shared" si="40"/>
        <v>2.21</v>
      </c>
      <c r="CP24" s="46">
        <v>15389</v>
      </c>
      <c r="CQ24" s="62">
        <f t="shared" si="41"/>
        <v>2.2</v>
      </c>
      <c r="CR24" s="47">
        <v>9500</v>
      </c>
      <c r="CS24" s="62">
        <f t="shared" si="42"/>
        <v>1.58</v>
      </c>
      <c r="CT24" s="46">
        <v>9033</v>
      </c>
      <c r="CU24" s="62">
        <f t="shared" si="43"/>
        <v>1.44</v>
      </c>
      <c r="CV24" s="20" t="s">
        <v>240</v>
      </c>
      <c r="CW24" s="46">
        <v>10137</v>
      </c>
      <c r="CX24" s="62">
        <f t="shared" si="44"/>
        <v>1.66</v>
      </c>
      <c r="CY24" s="46">
        <v>8325</v>
      </c>
      <c r="CZ24" s="62">
        <f t="shared" si="45"/>
        <v>1.2</v>
      </c>
      <c r="DA24" s="46">
        <v>15862</v>
      </c>
      <c r="DB24" s="62">
        <f t="shared" si="46"/>
        <v>2.64</v>
      </c>
      <c r="DC24" s="47">
        <v>12781</v>
      </c>
      <c r="DD24" s="62">
        <f t="shared" si="47"/>
        <v>2.12</v>
      </c>
      <c r="DE24" s="46">
        <v>474</v>
      </c>
      <c r="DF24" s="62">
        <f t="shared" si="48"/>
        <v>0.33</v>
      </c>
      <c r="DG24" s="47">
        <v>820</v>
      </c>
      <c r="DH24" s="62">
        <f t="shared" si="49"/>
        <v>0.68</v>
      </c>
      <c r="DI24" s="46">
        <v>31548</v>
      </c>
      <c r="DJ24" s="61">
        <f t="shared" si="50"/>
        <v>7.13</v>
      </c>
    </row>
    <row r="25" spans="1:114" ht="18.75" customHeight="1">
      <c r="A25" s="20" t="s">
        <v>17</v>
      </c>
      <c r="B25" s="46">
        <f t="shared" si="53"/>
        <v>0</v>
      </c>
      <c r="C25" s="61">
        <f t="shared" si="52"/>
        <v>0</v>
      </c>
      <c r="D25" s="46">
        <v>0</v>
      </c>
      <c r="E25" s="62">
        <f t="shared" si="52"/>
        <v>0</v>
      </c>
      <c r="F25" s="47">
        <v>0</v>
      </c>
      <c r="G25" s="62">
        <f t="shared" si="0"/>
        <v>0</v>
      </c>
      <c r="H25" s="47">
        <v>0</v>
      </c>
      <c r="I25" s="62">
        <f t="shared" si="1"/>
        <v>0</v>
      </c>
      <c r="J25" s="46">
        <v>0</v>
      </c>
      <c r="K25" s="62">
        <f t="shared" si="2"/>
        <v>0</v>
      </c>
      <c r="L25" s="46">
        <v>0</v>
      </c>
      <c r="M25" s="62">
        <f t="shared" si="3"/>
        <v>0</v>
      </c>
      <c r="N25" s="20" t="s">
        <v>17</v>
      </c>
      <c r="O25" s="46">
        <v>0</v>
      </c>
      <c r="P25" s="62">
        <f t="shared" si="4"/>
        <v>0</v>
      </c>
      <c r="Q25" s="47">
        <v>0</v>
      </c>
      <c r="R25" s="62">
        <f t="shared" si="5"/>
        <v>0</v>
      </c>
      <c r="S25" s="47">
        <v>0</v>
      </c>
      <c r="T25" s="62">
        <f t="shared" si="6"/>
        <v>0</v>
      </c>
      <c r="U25" s="46">
        <v>0</v>
      </c>
      <c r="V25" s="62">
        <f t="shared" si="7"/>
        <v>0</v>
      </c>
      <c r="W25" s="46">
        <v>0</v>
      </c>
      <c r="X25" s="62">
        <f t="shared" si="8"/>
        <v>0</v>
      </c>
      <c r="Y25" s="46">
        <v>0</v>
      </c>
      <c r="Z25" s="62">
        <f t="shared" si="9"/>
        <v>0</v>
      </c>
      <c r="AA25" s="20" t="s">
        <v>17</v>
      </c>
      <c r="AB25" s="46">
        <v>0</v>
      </c>
      <c r="AC25" s="62">
        <f t="shared" si="10"/>
        <v>0</v>
      </c>
      <c r="AD25" s="47">
        <v>0</v>
      </c>
      <c r="AE25" s="62">
        <f t="shared" si="11"/>
        <v>0</v>
      </c>
      <c r="AF25" s="47">
        <v>0</v>
      </c>
      <c r="AG25" s="62">
        <f t="shared" si="12"/>
        <v>0</v>
      </c>
      <c r="AH25" s="47">
        <v>0</v>
      </c>
      <c r="AI25" s="62">
        <f t="shared" si="13"/>
        <v>0</v>
      </c>
      <c r="AJ25" s="47">
        <v>0</v>
      </c>
      <c r="AK25" s="62">
        <f t="shared" si="14"/>
        <v>0</v>
      </c>
      <c r="AL25" s="46">
        <v>0</v>
      </c>
      <c r="AM25" s="62">
        <f t="shared" si="15"/>
        <v>0</v>
      </c>
      <c r="AN25" s="47">
        <v>0</v>
      </c>
      <c r="AO25" s="62">
        <f t="shared" si="16"/>
        <v>0</v>
      </c>
      <c r="AP25" s="20" t="s">
        <v>17</v>
      </c>
      <c r="AQ25" s="46">
        <v>0</v>
      </c>
      <c r="AR25" s="62">
        <f t="shared" si="17"/>
        <v>0</v>
      </c>
      <c r="AS25" s="46">
        <v>0</v>
      </c>
      <c r="AT25" s="62">
        <f t="shared" si="18"/>
        <v>0</v>
      </c>
      <c r="AU25" s="46">
        <v>0</v>
      </c>
      <c r="AV25" s="62">
        <f t="shared" si="19"/>
        <v>0</v>
      </c>
      <c r="AW25" s="47">
        <v>0</v>
      </c>
      <c r="AX25" s="62">
        <f t="shared" si="20"/>
        <v>0</v>
      </c>
      <c r="AY25" s="46">
        <v>0</v>
      </c>
      <c r="AZ25" s="62">
        <f t="shared" si="21"/>
        <v>0</v>
      </c>
      <c r="BA25" s="47">
        <v>0</v>
      </c>
      <c r="BB25" s="62">
        <f t="shared" si="22"/>
        <v>0</v>
      </c>
      <c r="BC25" s="46">
        <v>0</v>
      </c>
      <c r="BD25" s="62">
        <f t="shared" si="23"/>
        <v>0</v>
      </c>
      <c r="BE25" s="20" t="s">
        <v>17</v>
      </c>
      <c r="BF25" s="46">
        <v>0</v>
      </c>
      <c r="BG25" s="62">
        <f t="shared" si="24"/>
        <v>0</v>
      </c>
      <c r="BH25" s="46">
        <v>0</v>
      </c>
      <c r="BI25" s="62">
        <f t="shared" si="25"/>
        <v>0</v>
      </c>
      <c r="BJ25" s="47">
        <v>0</v>
      </c>
      <c r="BK25" s="62">
        <f t="shared" si="26"/>
        <v>0</v>
      </c>
      <c r="BL25" s="47">
        <v>0</v>
      </c>
      <c r="BM25" s="62">
        <f t="shared" si="27"/>
        <v>0</v>
      </c>
      <c r="BN25" s="46">
        <v>0</v>
      </c>
      <c r="BO25" s="62">
        <f t="shared" si="28"/>
        <v>0</v>
      </c>
      <c r="BP25" s="46">
        <v>0</v>
      </c>
      <c r="BQ25" s="62">
        <f t="shared" si="29"/>
        <v>0</v>
      </c>
      <c r="BR25" s="20" t="s">
        <v>17</v>
      </c>
      <c r="BS25" s="46">
        <v>0</v>
      </c>
      <c r="BT25" s="62">
        <f t="shared" si="30"/>
        <v>0</v>
      </c>
      <c r="BU25" s="47">
        <v>0</v>
      </c>
      <c r="BV25" s="62">
        <f t="shared" si="31"/>
        <v>0</v>
      </c>
      <c r="BW25" s="46">
        <v>0</v>
      </c>
      <c r="BX25" s="62">
        <f t="shared" si="32"/>
        <v>0</v>
      </c>
      <c r="BY25" s="47">
        <v>0</v>
      </c>
      <c r="BZ25" s="62">
        <f t="shared" si="33"/>
        <v>0</v>
      </c>
      <c r="CA25" s="46">
        <v>0</v>
      </c>
      <c r="CB25" s="62">
        <f t="shared" si="34"/>
        <v>0</v>
      </c>
      <c r="CC25" s="47">
        <v>0</v>
      </c>
      <c r="CD25" s="62">
        <f t="shared" si="35"/>
        <v>0</v>
      </c>
      <c r="CE25" s="46">
        <v>0</v>
      </c>
      <c r="CF25" s="62">
        <f t="shared" si="36"/>
        <v>0</v>
      </c>
      <c r="CG25" s="20" t="s">
        <v>17</v>
      </c>
      <c r="CH25" s="46">
        <v>0</v>
      </c>
      <c r="CI25" s="62">
        <f t="shared" si="37"/>
        <v>0</v>
      </c>
      <c r="CJ25" s="46">
        <v>0</v>
      </c>
      <c r="CK25" s="62">
        <f t="shared" si="38"/>
        <v>0</v>
      </c>
      <c r="CL25" s="46">
        <v>0</v>
      </c>
      <c r="CM25" s="62">
        <f t="shared" si="39"/>
        <v>0</v>
      </c>
      <c r="CN25" s="47">
        <v>0</v>
      </c>
      <c r="CO25" s="62">
        <f t="shared" si="40"/>
        <v>0</v>
      </c>
      <c r="CP25" s="46">
        <v>0</v>
      </c>
      <c r="CQ25" s="62">
        <f t="shared" si="41"/>
        <v>0</v>
      </c>
      <c r="CR25" s="47">
        <v>0</v>
      </c>
      <c r="CS25" s="62">
        <f t="shared" si="42"/>
        <v>0</v>
      </c>
      <c r="CT25" s="46">
        <v>0</v>
      </c>
      <c r="CU25" s="62">
        <f t="shared" si="43"/>
        <v>0</v>
      </c>
      <c r="CV25" s="20" t="s">
        <v>17</v>
      </c>
      <c r="CW25" s="46">
        <v>0</v>
      </c>
      <c r="CX25" s="62">
        <f t="shared" si="44"/>
        <v>0</v>
      </c>
      <c r="CY25" s="46">
        <v>0</v>
      </c>
      <c r="CZ25" s="62">
        <f t="shared" si="45"/>
        <v>0</v>
      </c>
      <c r="DA25" s="46">
        <v>0</v>
      </c>
      <c r="DB25" s="62">
        <f t="shared" si="46"/>
        <v>0</v>
      </c>
      <c r="DC25" s="47">
        <v>0</v>
      </c>
      <c r="DD25" s="62">
        <f t="shared" si="47"/>
        <v>0</v>
      </c>
      <c r="DE25" s="46">
        <v>0</v>
      </c>
      <c r="DF25" s="62">
        <f t="shared" si="48"/>
        <v>0</v>
      </c>
      <c r="DG25" s="47">
        <v>0</v>
      </c>
      <c r="DH25" s="62">
        <f t="shared" si="49"/>
        <v>0</v>
      </c>
      <c r="DI25" s="46">
        <v>0</v>
      </c>
      <c r="DJ25" s="61">
        <f t="shared" si="50"/>
        <v>0</v>
      </c>
    </row>
    <row r="26" spans="1:114" ht="18.75" customHeight="1">
      <c r="A26" s="20" t="s">
        <v>18</v>
      </c>
      <c r="B26" s="46">
        <f t="shared" si="53"/>
        <v>8090267</v>
      </c>
      <c r="C26" s="61">
        <f t="shared" si="52"/>
        <v>13.21</v>
      </c>
      <c r="D26" s="46">
        <v>1199694</v>
      </c>
      <c r="E26" s="62">
        <f t="shared" si="52"/>
        <v>15.01</v>
      </c>
      <c r="F26" s="47">
        <v>231452</v>
      </c>
      <c r="G26" s="62">
        <f t="shared" si="0"/>
        <v>9.89</v>
      </c>
      <c r="H26" s="47">
        <v>167195</v>
      </c>
      <c r="I26" s="62">
        <f t="shared" si="1"/>
        <v>6.21</v>
      </c>
      <c r="J26" s="46">
        <v>227741</v>
      </c>
      <c r="K26" s="62">
        <f t="shared" si="2"/>
        <v>7.93</v>
      </c>
      <c r="L26" s="46">
        <v>354352</v>
      </c>
      <c r="M26" s="62">
        <f t="shared" si="3"/>
        <v>8.87</v>
      </c>
      <c r="N26" s="20" t="s">
        <v>18</v>
      </c>
      <c r="O26" s="46">
        <v>187436</v>
      </c>
      <c r="P26" s="62">
        <f t="shared" si="4"/>
        <v>6.79</v>
      </c>
      <c r="Q26" s="47">
        <v>179897</v>
      </c>
      <c r="R26" s="62">
        <f t="shared" si="5"/>
        <v>8.23</v>
      </c>
      <c r="S26" s="47">
        <v>152235</v>
      </c>
      <c r="T26" s="62">
        <f t="shared" si="6"/>
        <v>7.55</v>
      </c>
      <c r="U26" s="46">
        <v>245187</v>
      </c>
      <c r="V26" s="62">
        <f t="shared" si="7"/>
        <v>14.39</v>
      </c>
      <c r="W26" s="46">
        <v>118128</v>
      </c>
      <c r="X26" s="62">
        <f t="shared" si="8"/>
        <v>8.24</v>
      </c>
      <c r="Y26" s="46">
        <v>96861</v>
      </c>
      <c r="Z26" s="62">
        <f t="shared" si="9"/>
        <v>8.35</v>
      </c>
      <c r="AA26" s="20" t="s">
        <v>18</v>
      </c>
      <c r="AB26" s="46">
        <v>253999</v>
      </c>
      <c r="AC26" s="62">
        <f t="shared" si="10"/>
        <v>30.28</v>
      </c>
      <c r="AD26" s="47">
        <v>84217</v>
      </c>
      <c r="AE26" s="62">
        <f t="shared" si="11"/>
        <v>11.92</v>
      </c>
      <c r="AF26" s="47">
        <v>234661</v>
      </c>
      <c r="AG26" s="62">
        <f t="shared" si="12"/>
        <v>23.03</v>
      </c>
      <c r="AH26" s="47">
        <v>210345</v>
      </c>
      <c r="AI26" s="62">
        <f t="shared" si="13"/>
        <v>13.84</v>
      </c>
      <c r="AJ26" s="47">
        <v>145243</v>
      </c>
      <c r="AK26" s="62">
        <f t="shared" si="14"/>
        <v>50.47</v>
      </c>
      <c r="AL26" s="46">
        <v>102060</v>
      </c>
      <c r="AM26" s="62">
        <f t="shared" si="15"/>
        <v>14.23</v>
      </c>
      <c r="AN26" s="47">
        <v>102253</v>
      </c>
      <c r="AO26" s="62">
        <f t="shared" si="16"/>
        <v>8.71</v>
      </c>
      <c r="AP26" s="20" t="s">
        <v>18</v>
      </c>
      <c r="AQ26" s="46">
        <v>283442</v>
      </c>
      <c r="AR26" s="62">
        <f t="shared" si="17"/>
        <v>22.92</v>
      </c>
      <c r="AS26" s="46">
        <v>82064</v>
      </c>
      <c r="AT26" s="62">
        <f t="shared" si="18"/>
        <v>8.48</v>
      </c>
      <c r="AU26" s="46">
        <v>187465</v>
      </c>
      <c r="AV26" s="62">
        <f t="shared" si="19"/>
        <v>27.64</v>
      </c>
      <c r="AW26" s="47">
        <v>162132</v>
      </c>
      <c r="AX26" s="62">
        <f t="shared" si="20"/>
        <v>14.95</v>
      </c>
      <c r="AY26" s="46">
        <v>125845</v>
      </c>
      <c r="AZ26" s="62">
        <f t="shared" si="21"/>
        <v>10.16</v>
      </c>
      <c r="BA26" s="47">
        <v>248660</v>
      </c>
      <c r="BB26" s="62">
        <f t="shared" si="22"/>
        <v>9.44</v>
      </c>
      <c r="BC26" s="46">
        <v>141125</v>
      </c>
      <c r="BD26" s="62">
        <f t="shared" si="23"/>
        <v>13.96</v>
      </c>
      <c r="BE26" s="20" t="s">
        <v>18</v>
      </c>
      <c r="BF26" s="46">
        <v>165887</v>
      </c>
      <c r="BG26" s="62">
        <f t="shared" si="24"/>
        <v>17.05</v>
      </c>
      <c r="BH26" s="46">
        <v>99702</v>
      </c>
      <c r="BI26" s="62">
        <f t="shared" si="25"/>
        <v>24.68</v>
      </c>
      <c r="BJ26" s="47">
        <v>112796</v>
      </c>
      <c r="BK26" s="62">
        <f t="shared" si="26"/>
        <v>18.99</v>
      </c>
      <c r="BL26" s="47">
        <v>102003</v>
      </c>
      <c r="BM26" s="62">
        <f t="shared" si="27"/>
        <v>31.49</v>
      </c>
      <c r="BN26" s="46">
        <v>140821</v>
      </c>
      <c r="BO26" s="62">
        <f t="shared" si="28"/>
        <v>45.86</v>
      </c>
      <c r="BP26" s="46">
        <v>86243</v>
      </c>
      <c r="BQ26" s="62">
        <f t="shared" si="29"/>
        <v>22.26</v>
      </c>
      <c r="BR26" s="20" t="s">
        <v>18</v>
      </c>
      <c r="BS26" s="46">
        <v>51096</v>
      </c>
      <c r="BT26" s="62">
        <f t="shared" si="30"/>
        <v>11.76</v>
      </c>
      <c r="BU26" s="47">
        <v>155260</v>
      </c>
      <c r="BV26" s="62">
        <f t="shared" si="31"/>
        <v>15.98</v>
      </c>
      <c r="BW26" s="46">
        <v>73502</v>
      </c>
      <c r="BX26" s="62">
        <f t="shared" si="32"/>
        <v>12.91</v>
      </c>
      <c r="BY26" s="47">
        <v>157145</v>
      </c>
      <c r="BZ26" s="62">
        <f t="shared" si="33"/>
        <v>15.14</v>
      </c>
      <c r="CA26" s="46">
        <v>76696</v>
      </c>
      <c r="CB26" s="62">
        <f t="shared" si="34"/>
        <v>10.79</v>
      </c>
      <c r="CC26" s="47">
        <v>94050</v>
      </c>
      <c r="CD26" s="62">
        <f t="shared" si="35"/>
        <v>11.06</v>
      </c>
      <c r="CE26" s="46">
        <v>69061</v>
      </c>
      <c r="CF26" s="62">
        <f t="shared" si="36"/>
        <v>10.75</v>
      </c>
      <c r="CG26" s="20" t="s">
        <v>18</v>
      </c>
      <c r="CH26" s="46">
        <v>56545</v>
      </c>
      <c r="CI26" s="62">
        <f t="shared" si="37"/>
        <v>18.67</v>
      </c>
      <c r="CJ26" s="46">
        <v>37947</v>
      </c>
      <c r="CK26" s="62">
        <f t="shared" si="38"/>
        <v>10.44</v>
      </c>
      <c r="CL26" s="46">
        <v>101538</v>
      </c>
      <c r="CM26" s="62">
        <f t="shared" si="39"/>
        <v>15.02</v>
      </c>
      <c r="CN26" s="47">
        <v>56961</v>
      </c>
      <c r="CO26" s="62">
        <f t="shared" si="40"/>
        <v>21.35</v>
      </c>
      <c r="CP26" s="46">
        <v>104424</v>
      </c>
      <c r="CQ26" s="62">
        <f t="shared" si="41"/>
        <v>14.95</v>
      </c>
      <c r="CR26" s="47">
        <v>115998</v>
      </c>
      <c r="CS26" s="62">
        <f t="shared" si="42"/>
        <v>19.28</v>
      </c>
      <c r="CT26" s="46">
        <v>113947</v>
      </c>
      <c r="CU26" s="62">
        <f t="shared" si="43"/>
        <v>18.11</v>
      </c>
      <c r="CV26" s="20" t="s">
        <v>18</v>
      </c>
      <c r="CW26" s="46">
        <v>131332</v>
      </c>
      <c r="CX26" s="62">
        <f t="shared" si="44"/>
        <v>21.48</v>
      </c>
      <c r="CY26" s="46">
        <v>119136</v>
      </c>
      <c r="CZ26" s="62">
        <f t="shared" si="45"/>
        <v>17.22</v>
      </c>
      <c r="DA26" s="46">
        <v>85230</v>
      </c>
      <c r="DB26" s="62">
        <f t="shared" si="46"/>
        <v>14.16</v>
      </c>
      <c r="DC26" s="47">
        <v>87574</v>
      </c>
      <c r="DD26" s="62">
        <f t="shared" si="47"/>
        <v>14.53</v>
      </c>
      <c r="DE26" s="46">
        <v>36300</v>
      </c>
      <c r="DF26" s="62">
        <f t="shared" si="48"/>
        <v>25.65</v>
      </c>
      <c r="DG26" s="47">
        <v>46633</v>
      </c>
      <c r="DH26" s="62">
        <f t="shared" si="49"/>
        <v>38.8</v>
      </c>
      <c r="DI26" s="46">
        <v>88751</v>
      </c>
      <c r="DJ26" s="61">
        <f t="shared" si="50"/>
        <v>20.06</v>
      </c>
    </row>
    <row r="27" spans="1:114" ht="18.75" customHeight="1">
      <c r="A27" s="20" t="s">
        <v>19</v>
      </c>
      <c r="B27" s="46">
        <f t="shared" si="53"/>
        <v>0</v>
      </c>
      <c r="C27" s="61">
        <f t="shared" si="52"/>
        <v>0</v>
      </c>
      <c r="D27" s="46">
        <v>0</v>
      </c>
      <c r="E27" s="62">
        <f t="shared" si="52"/>
        <v>0</v>
      </c>
      <c r="F27" s="47">
        <v>0</v>
      </c>
      <c r="G27" s="62">
        <f t="shared" si="0"/>
        <v>0</v>
      </c>
      <c r="H27" s="47">
        <v>0</v>
      </c>
      <c r="I27" s="62">
        <f t="shared" si="1"/>
        <v>0</v>
      </c>
      <c r="J27" s="46">
        <v>0</v>
      </c>
      <c r="K27" s="62">
        <f t="shared" si="2"/>
        <v>0</v>
      </c>
      <c r="L27" s="46">
        <v>0</v>
      </c>
      <c r="M27" s="62">
        <f t="shared" si="3"/>
        <v>0</v>
      </c>
      <c r="N27" s="20" t="s">
        <v>19</v>
      </c>
      <c r="O27" s="46">
        <v>0</v>
      </c>
      <c r="P27" s="62">
        <f t="shared" si="4"/>
        <v>0</v>
      </c>
      <c r="Q27" s="47">
        <v>0</v>
      </c>
      <c r="R27" s="62">
        <f t="shared" si="5"/>
        <v>0</v>
      </c>
      <c r="S27" s="47">
        <v>0</v>
      </c>
      <c r="T27" s="62">
        <f t="shared" si="6"/>
        <v>0</v>
      </c>
      <c r="U27" s="46">
        <v>0</v>
      </c>
      <c r="V27" s="62">
        <f t="shared" si="7"/>
        <v>0</v>
      </c>
      <c r="W27" s="46">
        <v>0</v>
      </c>
      <c r="X27" s="62">
        <f t="shared" si="8"/>
        <v>0</v>
      </c>
      <c r="Y27" s="46">
        <v>0</v>
      </c>
      <c r="Z27" s="62">
        <f t="shared" si="9"/>
        <v>0</v>
      </c>
      <c r="AA27" s="20" t="s">
        <v>19</v>
      </c>
      <c r="AB27" s="46">
        <v>0</v>
      </c>
      <c r="AC27" s="62">
        <f t="shared" si="10"/>
        <v>0</v>
      </c>
      <c r="AD27" s="47">
        <v>0</v>
      </c>
      <c r="AE27" s="62">
        <f t="shared" si="11"/>
        <v>0</v>
      </c>
      <c r="AF27" s="47">
        <v>0</v>
      </c>
      <c r="AG27" s="62">
        <f t="shared" si="12"/>
        <v>0</v>
      </c>
      <c r="AH27" s="47">
        <v>0</v>
      </c>
      <c r="AI27" s="62">
        <f t="shared" si="13"/>
        <v>0</v>
      </c>
      <c r="AJ27" s="47">
        <v>0</v>
      </c>
      <c r="AK27" s="62">
        <f t="shared" si="14"/>
        <v>0</v>
      </c>
      <c r="AL27" s="46">
        <v>0</v>
      </c>
      <c r="AM27" s="62">
        <f t="shared" si="15"/>
        <v>0</v>
      </c>
      <c r="AN27" s="47">
        <v>0</v>
      </c>
      <c r="AO27" s="62">
        <f t="shared" si="16"/>
        <v>0</v>
      </c>
      <c r="AP27" s="20" t="s">
        <v>19</v>
      </c>
      <c r="AQ27" s="46">
        <v>0</v>
      </c>
      <c r="AR27" s="62">
        <f t="shared" si="17"/>
        <v>0</v>
      </c>
      <c r="AS27" s="46">
        <v>0</v>
      </c>
      <c r="AT27" s="62">
        <f t="shared" si="18"/>
        <v>0</v>
      </c>
      <c r="AU27" s="46">
        <v>0</v>
      </c>
      <c r="AV27" s="62">
        <f t="shared" si="19"/>
        <v>0</v>
      </c>
      <c r="AW27" s="47">
        <v>0</v>
      </c>
      <c r="AX27" s="62">
        <f t="shared" si="20"/>
        <v>0</v>
      </c>
      <c r="AY27" s="46">
        <v>0</v>
      </c>
      <c r="AZ27" s="62">
        <f t="shared" si="21"/>
        <v>0</v>
      </c>
      <c r="BA27" s="47">
        <v>0</v>
      </c>
      <c r="BB27" s="62">
        <f t="shared" si="22"/>
        <v>0</v>
      </c>
      <c r="BC27" s="46">
        <v>0</v>
      </c>
      <c r="BD27" s="62">
        <f t="shared" si="23"/>
        <v>0</v>
      </c>
      <c r="BE27" s="20" t="s">
        <v>19</v>
      </c>
      <c r="BF27" s="46">
        <v>0</v>
      </c>
      <c r="BG27" s="62">
        <f t="shared" si="24"/>
        <v>0</v>
      </c>
      <c r="BH27" s="46">
        <v>0</v>
      </c>
      <c r="BI27" s="62">
        <f t="shared" si="25"/>
        <v>0</v>
      </c>
      <c r="BJ27" s="47">
        <v>0</v>
      </c>
      <c r="BK27" s="62">
        <f t="shared" si="26"/>
        <v>0</v>
      </c>
      <c r="BL27" s="47">
        <v>0</v>
      </c>
      <c r="BM27" s="62">
        <f t="shared" si="27"/>
        <v>0</v>
      </c>
      <c r="BN27" s="46">
        <v>0</v>
      </c>
      <c r="BO27" s="62">
        <f t="shared" si="28"/>
        <v>0</v>
      </c>
      <c r="BP27" s="46">
        <v>0</v>
      </c>
      <c r="BQ27" s="62">
        <f t="shared" si="29"/>
        <v>0</v>
      </c>
      <c r="BR27" s="20" t="s">
        <v>19</v>
      </c>
      <c r="BS27" s="46">
        <v>0</v>
      </c>
      <c r="BT27" s="62">
        <f t="shared" si="30"/>
        <v>0</v>
      </c>
      <c r="BU27" s="47">
        <v>0</v>
      </c>
      <c r="BV27" s="62">
        <f t="shared" si="31"/>
        <v>0</v>
      </c>
      <c r="BW27" s="46">
        <v>0</v>
      </c>
      <c r="BX27" s="62">
        <f t="shared" si="32"/>
        <v>0</v>
      </c>
      <c r="BY27" s="47">
        <v>0</v>
      </c>
      <c r="BZ27" s="62">
        <f t="shared" si="33"/>
        <v>0</v>
      </c>
      <c r="CA27" s="46">
        <v>0</v>
      </c>
      <c r="CB27" s="62">
        <f t="shared" si="34"/>
        <v>0</v>
      </c>
      <c r="CC27" s="47">
        <v>0</v>
      </c>
      <c r="CD27" s="62">
        <f t="shared" si="35"/>
        <v>0</v>
      </c>
      <c r="CE27" s="46">
        <v>0</v>
      </c>
      <c r="CF27" s="62">
        <f t="shared" si="36"/>
        <v>0</v>
      </c>
      <c r="CG27" s="20" t="s">
        <v>19</v>
      </c>
      <c r="CH27" s="46">
        <v>0</v>
      </c>
      <c r="CI27" s="62">
        <f t="shared" si="37"/>
        <v>0</v>
      </c>
      <c r="CJ27" s="46">
        <v>0</v>
      </c>
      <c r="CK27" s="62">
        <f t="shared" si="38"/>
        <v>0</v>
      </c>
      <c r="CL27" s="46">
        <v>0</v>
      </c>
      <c r="CM27" s="62">
        <f t="shared" si="39"/>
        <v>0</v>
      </c>
      <c r="CN27" s="47">
        <v>0</v>
      </c>
      <c r="CO27" s="62">
        <f t="shared" si="40"/>
        <v>0</v>
      </c>
      <c r="CP27" s="46">
        <v>0</v>
      </c>
      <c r="CQ27" s="62">
        <f t="shared" si="41"/>
        <v>0</v>
      </c>
      <c r="CR27" s="47">
        <v>0</v>
      </c>
      <c r="CS27" s="62">
        <f t="shared" si="42"/>
        <v>0</v>
      </c>
      <c r="CT27" s="46">
        <v>0</v>
      </c>
      <c r="CU27" s="62">
        <f t="shared" si="43"/>
        <v>0</v>
      </c>
      <c r="CV27" s="20" t="s">
        <v>19</v>
      </c>
      <c r="CW27" s="46">
        <v>0</v>
      </c>
      <c r="CX27" s="62">
        <f t="shared" si="44"/>
        <v>0</v>
      </c>
      <c r="CY27" s="46">
        <v>0</v>
      </c>
      <c r="CZ27" s="62">
        <f t="shared" si="45"/>
        <v>0</v>
      </c>
      <c r="DA27" s="46">
        <v>0</v>
      </c>
      <c r="DB27" s="62">
        <f t="shared" si="46"/>
        <v>0</v>
      </c>
      <c r="DC27" s="47">
        <v>0</v>
      </c>
      <c r="DD27" s="62">
        <f t="shared" si="47"/>
        <v>0</v>
      </c>
      <c r="DE27" s="46">
        <v>0</v>
      </c>
      <c r="DF27" s="62">
        <f t="shared" si="48"/>
        <v>0</v>
      </c>
      <c r="DG27" s="47">
        <v>0</v>
      </c>
      <c r="DH27" s="62">
        <f t="shared" si="49"/>
        <v>0</v>
      </c>
      <c r="DI27" s="46">
        <v>0</v>
      </c>
      <c r="DJ27" s="61">
        <f t="shared" si="50"/>
        <v>0</v>
      </c>
    </row>
    <row r="28" spans="1:114" ht="18.75" customHeight="1">
      <c r="A28" s="20" t="s">
        <v>165</v>
      </c>
      <c r="B28" s="46">
        <f t="shared" si="53"/>
        <v>0</v>
      </c>
      <c r="C28" s="61">
        <f t="shared" si="52"/>
        <v>0</v>
      </c>
      <c r="D28" s="46">
        <v>0</v>
      </c>
      <c r="E28" s="62">
        <f t="shared" si="52"/>
        <v>0</v>
      </c>
      <c r="F28" s="47">
        <v>0</v>
      </c>
      <c r="G28" s="62">
        <f t="shared" si="0"/>
        <v>0</v>
      </c>
      <c r="H28" s="47">
        <v>0</v>
      </c>
      <c r="I28" s="62">
        <f t="shared" si="1"/>
        <v>0</v>
      </c>
      <c r="J28" s="46">
        <v>0</v>
      </c>
      <c r="K28" s="62">
        <f t="shared" si="2"/>
        <v>0</v>
      </c>
      <c r="L28" s="46">
        <v>0</v>
      </c>
      <c r="M28" s="62">
        <f t="shared" si="3"/>
        <v>0</v>
      </c>
      <c r="N28" s="20" t="s">
        <v>165</v>
      </c>
      <c r="O28" s="46">
        <v>0</v>
      </c>
      <c r="P28" s="62">
        <f t="shared" si="4"/>
        <v>0</v>
      </c>
      <c r="Q28" s="47">
        <v>0</v>
      </c>
      <c r="R28" s="62">
        <f t="shared" si="5"/>
        <v>0</v>
      </c>
      <c r="S28" s="47">
        <v>0</v>
      </c>
      <c r="T28" s="62">
        <f t="shared" si="6"/>
        <v>0</v>
      </c>
      <c r="U28" s="46">
        <v>0</v>
      </c>
      <c r="V28" s="62">
        <f t="shared" si="7"/>
        <v>0</v>
      </c>
      <c r="W28" s="46">
        <v>0</v>
      </c>
      <c r="X28" s="62">
        <f t="shared" si="8"/>
        <v>0</v>
      </c>
      <c r="Y28" s="46">
        <v>0</v>
      </c>
      <c r="Z28" s="62">
        <f t="shared" si="9"/>
        <v>0</v>
      </c>
      <c r="AA28" s="20" t="s">
        <v>165</v>
      </c>
      <c r="AB28" s="46">
        <v>0</v>
      </c>
      <c r="AC28" s="62">
        <f t="shared" si="10"/>
        <v>0</v>
      </c>
      <c r="AD28" s="47">
        <v>0</v>
      </c>
      <c r="AE28" s="62">
        <f t="shared" si="11"/>
        <v>0</v>
      </c>
      <c r="AF28" s="47">
        <v>0</v>
      </c>
      <c r="AG28" s="62">
        <f t="shared" si="12"/>
        <v>0</v>
      </c>
      <c r="AH28" s="47">
        <v>0</v>
      </c>
      <c r="AI28" s="62">
        <f t="shared" si="13"/>
        <v>0</v>
      </c>
      <c r="AJ28" s="47">
        <v>0</v>
      </c>
      <c r="AK28" s="62">
        <f t="shared" si="14"/>
        <v>0</v>
      </c>
      <c r="AL28" s="46">
        <v>0</v>
      </c>
      <c r="AM28" s="62">
        <f t="shared" si="15"/>
        <v>0</v>
      </c>
      <c r="AN28" s="47">
        <v>0</v>
      </c>
      <c r="AO28" s="62">
        <f t="shared" si="16"/>
        <v>0</v>
      </c>
      <c r="AP28" s="20" t="s">
        <v>165</v>
      </c>
      <c r="AQ28" s="46">
        <v>0</v>
      </c>
      <c r="AR28" s="62">
        <f t="shared" si="17"/>
        <v>0</v>
      </c>
      <c r="AS28" s="46">
        <v>0</v>
      </c>
      <c r="AT28" s="62">
        <f t="shared" si="18"/>
        <v>0</v>
      </c>
      <c r="AU28" s="46">
        <v>0</v>
      </c>
      <c r="AV28" s="62">
        <f t="shared" si="19"/>
        <v>0</v>
      </c>
      <c r="AW28" s="47">
        <v>0</v>
      </c>
      <c r="AX28" s="62">
        <f t="shared" si="20"/>
        <v>0</v>
      </c>
      <c r="AY28" s="46">
        <v>0</v>
      </c>
      <c r="AZ28" s="62">
        <f t="shared" si="21"/>
        <v>0</v>
      </c>
      <c r="BA28" s="47">
        <v>0</v>
      </c>
      <c r="BB28" s="62">
        <f t="shared" si="22"/>
        <v>0</v>
      </c>
      <c r="BC28" s="46">
        <v>0</v>
      </c>
      <c r="BD28" s="62">
        <f t="shared" si="23"/>
        <v>0</v>
      </c>
      <c r="BE28" s="20" t="s">
        <v>165</v>
      </c>
      <c r="BF28" s="46">
        <v>0</v>
      </c>
      <c r="BG28" s="62">
        <f t="shared" si="24"/>
        <v>0</v>
      </c>
      <c r="BH28" s="46">
        <v>0</v>
      </c>
      <c r="BI28" s="62">
        <f t="shared" si="25"/>
        <v>0</v>
      </c>
      <c r="BJ28" s="47">
        <v>0</v>
      </c>
      <c r="BK28" s="62">
        <f t="shared" si="26"/>
        <v>0</v>
      </c>
      <c r="BL28" s="47">
        <v>0</v>
      </c>
      <c r="BM28" s="62">
        <f t="shared" si="27"/>
        <v>0</v>
      </c>
      <c r="BN28" s="46">
        <v>0</v>
      </c>
      <c r="BO28" s="62">
        <f t="shared" si="28"/>
        <v>0</v>
      </c>
      <c r="BP28" s="46">
        <v>0</v>
      </c>
      <c r="BQ28" s="62">
        <f t="shared" si="29"/>
        <v>0</v>
      </c>
      <c r="BR28" s="20" t="s">
        <v>165</v>
      </c>
      <c r="BS28" s="46">
        <v>0</v>
      </c>
      <c r="BT28" s="62">
        <f t="shared" si="30"/>
        <v>0</v>
      </c>
      <c r="BU28" s="47">
        <v>0</v>
      </c>
      <c r="BV28" s="62">
        <f t="shared" si="31"/>
        <v>0</v>
      </c>
      <c r="BW28" s="46">
        <v>0</v>
      </c>
      <c r="BX28" s="62">
        <f t="shared" si="32"/>
        <v>0</v>
      </c>
      <c r="BY28" s="47">
        <v>0</v>
      </c>
      <c r="BZ28" s="62">
        <f t="shared" si="33"/>
        <v>0</v>
      </c>
      <c r="CA28" s="46">
        <v>0</v>
      </c>
      <c r="CB28" s="62">
        <f t="shared" si="34"/>
        <v>0</v>
      </c>
      <c r="CC28" s="47">
        <v>0</v>
      </c>
      <c r="CD28" s="62">
        <f t="shared" si="35"/>
        <v>0</v>
      </c>
      <c r="CE28" s="46">
        <v>0</v>
      </c>
      <c r="CF28" s="62">
        <f t="shared" si="36"/>
        <v>0</v>
      </c>
      <c r="CG28" s="20" t="s">
        <v>165</v>
      </c>
      <c r="CH28" s="46">
        <v>0</v>
      </c>
      <c r="CI28" s="62">
        <f t="shared" si="37"/>
        <v>0</v>
      </c>
      <c r="CJ28" s="46">
        <v>0</v>
      </c>
      <c r="CK28" s="62">
        <f t="shared" si="38"/>
        <v>0</v>
      </c>
      <c r="CL28" s="46">
        <v>0</v>
      </c>
      <c r="CM28" s="62">
        <f t="shared" si="39"/>
        <v>0</v>
      </c>
      <c r="CN28" s="47">
        <v>0</v>
      </c>
      <c r="CO28" s="62">
        <f t="shared" si="40"/>
        <v>0</v>
      </c>
      <c r="CP28" s="46">
        <v>0</v>
      </c>
      <c r="CQ28" s="62">
        <f t="shared" si="41"/>
        <v>0</v>
      </c>
      <c r="CR28" s="47">
        <v>0</v>
      </c>
      <c r="CS28" s="62">
        <f t="shared" si="42"/>
        <v>0</v>
      </c>
      <c r="CT28" s="46">
        <v>0</v>
      </c>
      <c r="CU28" s="62">
        <f t="shared" si="43"/>
        <v>0</v>
      </c>
      <c r="CV28" s="20" t="s">
        <v>165</v>
      </c>
      <c r="CW28" s="46">
        <v>0</v>
      </c>
      <c r="CX28" s="62">
        <f t="shared" si="44"/>
        <v>0</v>
      </c>
      <c r="CY28" s="46">
        <v>0</v>
      </c>
      <c r="CZ28" s="62">
        <f t="shared" si="45"/>
        <v>0</v>
      </c>
      <c r="DA28" s="46">
        <v>0</v>
      </c>
      <c r="DB28" s="62">
        <f t="shared" si="46"/>
        <v>0</v>
      </c>
      <c r="DC28" s="47">
        <v>0</v>
      </c>
      <c r="DD28" s="62">
        <f t="shared" si="47"/>
        <v>0</v>
      </c>
      <c r="DE28" s="46">
        <v>0</v>
      </c>
      <c r="DF28" s="62">
        <f t="shared" si="48"/>
        <v>0</v>
      </c>
      <c r="DG28" s="47">
        <v>0</v>
      </c>
      <c r="DH28" s="62">
        <f t="shared" si="49"/>
        <v>0</v>
      </c>
      <c r="DI28" s="46">
        <v>0</v>
      </c>
      <c r="DJ28" s="61">
        <f t="shared" si="50"/>
        <v>0</v>
      </c>
    </row>
    <row r="29" spans="1:114" ht="18.75" customHeight="1">
      <c r="A29" s="20" t="s">
        <v>171</v>
      </c>
      <c r="B29" s="46">
        <f t="shared" si="53"/>
        <v>0</v>
      </c>
      <c r="C29" s="61">
        <f t="shared" si="52"/>
        <v>0</v>
      </c>
      <c r="D29" s="46">
        <v>0</v>
      </c>
      <c r="E29" s="62">
        <f t="shared" si="52"/>
        <v>0</v>
      </c>
      <c r="F29" s="47">
        <v>0</v>
      </c>
      <c r="G29" s="62">
        <f t="shared" si="0"/>
        <v>0</v>
      </c>
      <c r="H29" s="47">
        <v>0</v>
      </c>
      <c r="I29" s="62">
        <f t="shared" si="1"/>
        <v>0</v>
      </c>
      <c r="J29" s="46">
        <v>0</v>
      </c>
      <c r="K29" s="62">
        <f t="shared" si="2"/>
        <v>0</v>
      </c>
      <c r="L29" s="46">
        <v>0</v>
      </c>
      <c r="M29" s="62">
        <f t="shared" si="3"/>
        <v>0</v>
      </c>
      <c r="N29" s="20" t="s">
        <v>171</v>
      </c>
      <c r="O29" s="46">
        <v>0</v>
      </c>
      <c r="P29" s="62">
        <f t="shared" si="4"/>
        <v>0</v>
      </c>
      <c r="Q29" s="47">
        <v>0</v>
      </c>
      <c r="R29" s="62">
        <f t="shared" si="5"/>
        <v>0</v>
      </c>
      <c r="S29" s="47">
        <v>0</v>
      </c>
      <c r="T29" s="62">
        <f t="shared" si="6"/>
        <v>0</v>
      </c>
      <c r="U29" s="46">
        <v>0</v>
      </c>
      <c r="V29" s="62">
        <f t="shared" si="7"/>
        <v>0</v>
      </c>
      <c r="W29" s="46">
        <v>0</v>
      </c>
      <c r="X29" s="62">
        <f t="shared" si="8"/>
        <v>0</v>
      </c>
      <c r="Y29" s="46">
        <v>0</v>
      </c>
      <c r="Z29" s="62">
        <f t="shared" si="9"/>
        <v>0</v>
      </c>
      <c r="AA29" s="20" t="s">
        <v>171</v>
      </c>
      <c r="AB29" s="46">
        <v>0</v>
      </c>
      <c r="AC29" s="62">
        <f t="shared" si="10"/>
        <v>0</v>
      </c>
      <c r="AD29" s="47">
        <v>0</v>
      </c>
      <c r="AE29" s="62">
        <f t="shared" si="11"/>
        <v>0</v>
      </c>
      <c r="AF29" s="47">
        <v>0</v>
      </c>
      <c r="AG29" s="62">
        <f t="shared" si="12"/>
        <v>0</v>
      </c>
      <c r="AH29" s="47">
        <v>0</v>
      </c>
      <c r="AI29" s="62">
        <f t="shared" si="13"/>
        <v>0</v>
      </c>
      <c r="AJ29" s="47">
        <v>0</v>
      </c>
      <c r="AK29" s="62">
        <f t="shared" si="14"/>
        <v>0</v>
      </c>
      <c r="AL29" s="46">
        <v>0</v>
      </c>
      <c r="AM29" s="62">
        <f t="shared" si="15"/>
        <v>0</v>
      </c>
      <c r="AN29" s="47">
        <v>0</v>
      </c>
      <c r="AO29" s="62">
        <f t="shared" si="16"/>
        <v>0</v>
      </c>
      <c r="AP29" s="20" t="s">
        <v>171</v>
      </c>
      <c r="AQ29" s="46">
        <v>0</v>
      </c>
      <c r="AR29" s="62">
        <f t="shared" si="17"/>
        <v>0</v>
      </c>
      <c r="AS29" s="46">
        <v>0</v>
      </c>
      <c r="AT29" s="62">
        <f t="shared" si="18"/>
        <v>0</v>
      </c>
      <c r="AU29" s="46">
        <v>0</v>
      </c>
      <c r="AV29" s="62">
        <f t="shared" si="19"/>
        <v>0</v>
      </c>
      <c r="AW29" s="47">
        <v>0</v>
      </c>
      <c r="AX29" s="62">
        <f t="shared" si="20"/>
        <v>0</v>
      </c>
      <c r="AY29" s="46">
        <v>0</v>
      </c>
      <c r="AZ29" s="62">
        <f t="shared" si="21"/>
        <v>0</v>
      </c>
      <c r="BA29" s="47">
        <v>0</v>
      </c>
      <c r="BB29" s="62">
        <f t="shared" si="22"/>
        <v>0</v>
      </c>
      <c r="BC29" s="46">
        <v>0</v>
      </c>
      <c r="BD29" s="62">
        <f t="shared" si="23"/>
        <v>0</v>
      </c>
      <c r="BE29" s="20" t="s">
        <v>171</v>
      </c>
      <c r="BF29" s="46">
        <v>0</v>
      </c>
      <c r="BG29" s="62">
        <f t="shared" si="24"/>
        <v>0</v>
      </c>
      <c r="BH29" s="46">
        <v>0</v>
      </c>
      <c r="BI29" s="62">
        <f t="shared" si="25"/>
        <v>0</v>
      </c>
      <c r="BJ29" s="47">
        <v>0</v>
      </c>
      <c r="BK29" s="62">
        <f t="shared" si="26"/>
        <v>0</v>
      </c>
      <c r="BL29" s="47">
        <v>0</v>
      </c>
      <c r="BM29" s="62">
        <f t="shared" si="27"/>
        <v>0</v>
      </c>
      <c r="BN29" s="46">
        <v>0</v>
      </c>
      <c r="BO29" s="62">
        <f t="shared" si="28"/>
        <v>0</v>
      </c>
      <c r="BP29" s="46">
        <v>0</v>
      </c>
      <c r="BQ29" s="62">
        <f t="shared" si="29"/>
        <v>0</v>
      </c>
      <c r="BR29" s="20" t="s">
        <v>171</v>
      </c>
      <c r="BS29" s="46">
        <v>0</v>
      </c>
      <c r="BT29" s="62">
        <f t="shared" si="30"/>
        <v>0</v>
      </c>
      <c r="BU29" s="47">
        <v>0</v>
      </c>
      <c r="BV29" s="62">
        <f t="shared" si="31"/>
        <v>0</v>
      </c>
      <c r="BW29" s="46">
        <v>0</v>
      </c>
      <c r="BX29" s="62">
        <f t="shared" si="32"/>
        <v>0</v>
      </c>
      <c r="BY29" s="47">
        <v>0</v>
      </c>
      <c r="BZ29" s="62">
        <f t="shared" si="33"/>
        <v>0</v>
      </c>
      <c r="CA29" s="46">
        <v>0</v>
      </c>
      <c r="CB29" s="62">
        <f t="shared" si="34"/>
        <v>0</v>
      </c>
      <c r="CC29" s="47">
        <v>0</v>
      </c>
      <c r="CD29" s="62">
        <f t="shared" si="35"/>
        <v>0</v>
      </c>
      <c r="CE29" s="46">
        <v>0</v>
      </c>
      <c r="CF29" s="62">
        <f t="shared" si="36"/>
        <v>0</v>
      </c>
      <c r="CG29" s="20" t="s">
        <v>171</v>
      </c>
      <c r="CH29" s="46">
        <v>0</v>
      </c>
      <c r="CI29" s="62">
        <f t="shared" si="37"/>
        <v>0</v>
      </c>
      <c r="CJ29" s="46">
        <v>0</v>
      </c>
      <c r="CK29" s="62">
        <f t="shared" si="38"/>
        <v>0</v>
      </c>
      <c r="CL29" s="46">
        <v>0</v>
      </c>
      <c r="CM29" s="62">
        <f t="shared" si="39"/>
        <v>0</v>
      </c>
      <c r="CN29" s="47">
        <v>0</v>
      </c>
      <c r="CO29" s="62">
        <f t="shared" si="40"/>
        <v>0</v>
      </c>
      <c r="CP29" s="46">
        <v>0</v>
      </c>
      <c r="CQ29" s="62">
        <f t="shared" si="41"/>
        <v>0</v>
      </c>
      <c r="CR29" s="47">
        <v>0</v>
      </c>
      <c r="CS29" s="62">
        <f t="shared" si="42"/>
        <v>0</v>
      </c>
      <c r="CT29" s="46">
        <v>0</v>
      </c>
      <c r="CU29" s="62">
        <f t="shared" si="43"/>
        <v>0</v>
      </c>
      <c r="CV29" s="20" t="s">
        <v>171</v>
      </c>
      <c r="CW29" s="46">
        <v>0</v>
      </c>
      <c r="CX29" s="62">
        <f t="shared" si="44"/>
        <v>0</v>
      </c>
      <c r="CY29" s="46">
        <v>0</v>
      </c>
      <c r="CZ29" s="62">
        <f t="shared" si="45"/>
        <v>0</v>
      </c>
      <c r="DA29" s="46">
        <v>0</v>
      </c>
      <c r="DB29" s="62">
        <f t="shared" si="46"/>
        <v>0</v>
      </c>
      <c r="DC29" s="47">
        <v>0</v>
      </c>
      <c r="DD29" s="62">
        <f t="shared" si="47"/>
        <v>0</v>
      </c>
      <c r="DE29" s="46">
        <v>0</v>
      </c>
      <c r="DF29" s="62">
        <f t="shared" si="48"/>
        <v>0</v>
      </c>
      <c r="DG29" s="47">
        <v>0</v>
      </c>
      <c r="DH29" s="62">
        <f t="shared" si="49"/>
        <v>0</v>
      </c>
      <c r="DI29" s="46">
        <v>0</v>
      </c>
      <c r="DJ29" s="61">
        <f t="shared" si="50"/>
        <v>0</v>
      </c>
    </row>
    <row r="30" spans="1:114" s="9" customFormat="1" ht="18" customHeight="1">
      <c r="A30" s="15" t="s">
        <v>172</v>
      </c>
      <c r="B30" s="18">
        <f>B5-B16</f>
        <v>-1379499</v>
      </c>
      <c r="C30" s="63">
        <f t="shared" si="52"/>
        <v>-2.25</v>
      </c>
      <c r="D30" s="18">
        <f>D5-D16</f>
        <v>-332349</v>
      </c>
      <c r="E30" s="64">
        <f t="shared" si="52"/>
        <v>-4.16</v>
      </c>
      <c r="F30" s="51">
        <f>F5-F16</f>
        <v>-101909</v>
      </c>
      <c r="G30" s="64">
        <f t="shared" si="0"/>
        <v>-4.35</v>
      </c>
      <c r="H30" s="51">
        <f>H5-H16</f>
        <v>-36877</v>
      </c>
      <c r="I30" s="64">
        <f t="shared" si="1"/>
        <v>-1.37</v>
      </c>
      <c r="J30" s="18">
        <f>J5-J16</f>
        <v>-62064</v>
      </c>
      <c r="K30" s="64">
        <f t="shared" si="2"/>
        <v>-2.16</v>
      </c>
      <c r="L30" s="18">
        <f>L5-L16</f>
        <v>-126968</v>
      </c>
      <c r="M30" s="64">
        <f t="shared" si="3"/>
        <v>-3.18</v>
      </c>
      <c r="N30" s="15" t="s">
        <v>172</v>
      </c>
      <c r="O30" s="18">
        <f>O5-O16</f>
        <v>-90134</v>
      </c>
      <c r="P30" s="64">
        <f t="shared" si="4"/>
        <v>-3.27</v>
      </c>
      <c r="Q30" s="51">
        <f>Q5-Q16</f>
        <v>-85295</v>
      </c>
      <c r="R30" s="64">
        <f t="shared" si="5"/>
        <v>-3.9</v>
      </c>
      <c r="S30" s="51">
        <f>S5-S16</f>
        <v>-88056</v>
      </c>
      <c r="T30" s="64">
        <f t="shared" si="6"/>
        <v>-4.37</v>
      </c>
      <c r="U30" s="18">
        <f>U5-U16</f>
        <v>-12610</v>
      </c>
      <c r="V30" s="64">
        <f t="shared" si="7"/>
        <v>-0.74</v>
      </c>
      <c r="W30" s="18">
        <f>W5-W16</f>
        <v>-35619</v>
      </c>
      <c r="X30" s="64">
        <f t="shared" si="8"/>
        <v>-2.49</v>
      </c>
      <c r="Y30" s="18">
        <f>Y5-Y16</f>
        <v>-42915</v>
      </c>
      <c r="Z30" s="64">
        <f t="shared" si="9"/>
        <v>-3.7</v>
      </c>
      <c r="AA30" s="15" t="s">
        <v>172</v>
      </c>
      <c r="AB30" s="18">
        <f>AB5-AB16</f>
        <v>5512</v>
      </c>
      <c r="AC30" s="64">
        <f t="shared" si="10"/>
        <v>0.66</v>
      </c>
      <c r="AD30" s="51">
        <f>AD5-AD16</f>
        <v>-24112</v>
      </c>
      <c r="AE30" s="64">
        <f t="shared" si="11"/>
        <v>-3.41</v>
      </c>
      <c r="AF30" s="51">
        <f>AF5-AF16</f>
        <v>-14042</v>
      </c>
      <c r="AG30" s="64">
        <f t="shared" si="12"/>
        <v>-1.38</v>
      </c>
      <c r="AH30" s="51">
        <f>AH5-AH16</f>
        <v>15618</v>
      </c>
      <c r="AI30" s="64">
        <f t="shared" si="13"/>
        <v>1.03</v>
      </c>
      <c r="AJ30" s="51">
        <f>AJ5-AJ16</f>
        <v>-9304</v>
      </c>
      <c r="AK30" s="64">
        <f t="shared" si="14"/>
        <v>-3.23</v>
      </c>
      <c r="AL30" s="18">
        <f>AL5-AL16</f>
        <v>-49017</v>
      </c>
      <c r="AM30" s="64">
        <f t="shared" si="15"/>
        <v>-6.83</v>
      </c>
      <c r="AN30" s="51">
        <f>AN5-AN16</f>
        <v>-32773</v>
      </c>
      <c r="AO30" s="64">
        <f t="shared" si="16"/>
        <v>-2.79</v>
      </c>
      <c r="AP30" s="15" t="s">
        <v>172</v>
      </c>
      <c r="AQ30" s="18">
        <f>AQ5-AQ16</f>
        <v>-28814</v>
      </c>
      <c r="AR30" s="64">
        <f t="shared" si="17"/>
        <v>-2.33</v>
      </c>
      <c r="AS30" s="18">
        <f>AS5-AS16</f>
        <v>-30685</v>
      </c>
      <c r="AT30" s="64">
        <f t="shared" si="18"/>
        <v>-3.17</v>
      </c>
      <c r="AU30" s="18">
        <f>AU5-AU16</f>
        <v>-34192</v>
      </c>
      <c r="AV30" s="64">
        <f t="shared" si="19"/>
        <v>-5.04</v>
      </c>
      <c r="AW30" s="51">
        <f>AW5-AW16</f>
        <v>-4761</v>
      </c>
      <c r="AX30" s="64">
        <f t="shared" si="20"/>
        <v>-0.44</v>
      </c>
      <c r="AY30" s="18">
        <f>AY5-AY16</f>
        <v>-61116</v>
      </c>
      <c r="AZ30" s="64">
        <f t="shared" si="21"/>
        <v>-4.93</v>
      </c>
      <c r="BA30" s="51">
        <f>BA5-BA16</f>
        <v>-140543</v>
      </c>
      <c r="BB30" s="64">
        <f t="shared" si="22"/>
        <v>-5.34</v>
      </c>
      <c r="BC30" s="18">
        <f>BC5-BC16</f>
        <v>-7888</v>
      </c>
      <c r="BD30" s="64">
        <f t="shared" si="23"/>
        <v>-0.78</v>
      </c>
      <c r="BE30" s="15" t="s">
        <v>172</v>
      </c>
      <c r="BF30" s="18">
        <f>BF5-BF16</f>
        <v>-3844</v>
      </c>
      <c r="BG30" s="64">
        <f t="shared" si="24"/>
        <v>-0.4</v>
      </c>
      <c r="BH30" s="18">
        <f>BH5-BH16</f>
        <v>-1478</v>
      </c>
      <c r="BI30" s="64">
        <f t="shared" si="25"/>
        <v>-0.37</v>
      </c>
      <c r="BJ30" s="51">
        <f>BJ5-BJ16</f>
        <v>11903</v>
      </c>
      <c r="BK30" s="64">
        <f t="shared" si="26"/>
        <v>2</v>
      </c>
      <c r="BL30" s="51">
        <f>BL5-BL16</f>
        <v>-6521</v>
      </c>
      <c r="BM30" s="64">
        <f t="shared" si="27"/>
        <v>-2.01</v>
      </c>
      <c r="BN30" s="18">
        <f>BN5-BN16</f>
        <v>-3274</v>
      </c>
      <c r="BO30" s="64">
        <f t="shared" si="28"/>
        <v>-1.07</v>
      </c>
      <c r="BP30" s="18">
        <f>BP5-BP16</f>
        <v>-91</v>
      </c>
      <c r="BQ30" s="64">
        <f t="shared" si="29"/>
        <v>-0.02</v>
      </c>
      <c r="BR30" s="15" t="s">
        <v>172</v>
      </c>
      <c r="BS30" s="18">
        <f>BS5-BS16</f>
        <v>-18562</v>
      </c>
      <c r="BT30" s="64">
        <f t="shared" si="30"/>
        <v>-4.27</v>
      </c>
      <c r="BU30" s="51">
        <f>BU5-BU16</f>
        <v>2886</v>
      </c>
      <c r="BV30" s="64">
        <f t="shared" si="31"/>
        <v>0.3</v>
      </c>
      <c r="BW30" s="18">
        <f>BW5-BW16</f>
        <v>15300</v>
      </c>
      <c r="BX30" s="64">
        <f t="shared" si="32"/>
        <v>2.69</v>
      </c>
      <c r="BY30" s="51">
        <f>BY5-BY16</f>
        <v>66650</v>
      </c>
      <c r="BZ30" s="64">
        <f t="shared" si="33"/>
        <v>6.42</v>
      </c>
      <c r="CA30" s="18">
        <f>CA5-CA16</f>
        <v>0</v>
      </c>
      <c r="CB30" s="64">
        <f t="shared" si="34"/>
        <v>0</v>
      </c>
      <c r="CC30" s="51">
        <f>CC5-CC16</f>
        <v>7293</v>
      </c>
      <c r="CD30" s="64">
        <f t="shared" si="35"/>
        <v>0.86</v>
      </c>
      <c r="CE30" s="18">
        <f>CE5-CE16</f>
        <v>-7860</v>
      </c>
      <c r="CF30" s="64">
        <f t="shared" si="36"/>
        <v>-1.22</v>
      </c>
      <c r="CG30" s="15" t="s">
        <v>172</v>
      </c>
      <c r="CH30" s="18">
        <f>CH5-CH16</f>
        <v>8250</v>
      </c>
      <c r="CI30" s="64">
        <f t="shared" si="37"/>
        <v>2.72</v>
      </c>
      <c r="CJ30" s="18">
        <f>CJ5-CJ16</f>
        <v>-8807</v>
      </c>
      <c r="CK30" s="64">
        <f t="shared" si="38"/>
        <v>-2.42</v>
      </c>
      <c r="CL30" s="18">
        <f>CL5-CL16</f>
        <v>1243</v>
      </c>
      <c r="CM30" s="64">
        <f t="shared" si="39"/>
        <v>0.18</v>
      </c>
      <c r="CN30" s="51">
        <f>CN5-CN16</f>
        <v>-5674</v>
      </c>
      <c r="CO30" s="64">
        <f t="shared" si="40"/>
        <v>-2.13</v>
      </c>
      <c r="CP30" s="18">
        <f>CP5-CP16</f>
        <v>7842</v>
      </c>
      <c r="CQ30" s="64">
        <f t="shared" si="41"/>
        <v>1.12</v>
      </c>
      <c r="CR30" s="51">
        <f>CR5-CR16</f>
        <v>-9197</v>
      </c>
      <c r="CS30" s="64">
        <f t="shared" si="42"/>
        <v>-1.53</v>
      </c>
      <c r="CT30" s="18">
        <f>CT5-CT16</f>
        <v>-2078</v>
      </c>
      <c r="CU30" s="64">
        <f t="shared" si="43"/>
        <v>-0.33</v>
      </c>
      <c r="CV30" s="15" t="s">
        <v>172</v>
      </c>
      <c r="CW30" s="18">
        <f>CW5-CW16</f>
        <v>-6614</v>
      </c>
      <c r="CX30" s="64">
        <f t="shared" si="44"/>
        <v>-1.08</v>
      </c>
      <c r="CY30" s="18">
        <f>CY5-CY16</f>
        <v>-8370</v>
      </c>
      <c r="CZ30" s="64">
        <f t="shared" si="45"/>
        <v>-1.21</v>
      </c>
      <c r="DA30" s="18">
        <f>DA5-DA16</f>
        <v>-5972</v>
      </c>
      <c r="DB30" s="64">
        <f t="shared" si="46"/>
        <v>-0.99</v>
      </c>
      <c r="DC30" s="51">
        <f>DC5-DC16</f>
        <v>1022</v>
      </c>
      <c r="DD30" s="64">
        <f t="shared" si="47"/>
        <v>0.17</v>
      </c>
      <c r="DE30" s="18">
        <f>DE5-DE16</f>
        <v>8380</v>
      </c>
      <c r="DF30" s="64">
        <f t="shared" si="48"/>
        <v>5.92</v>
      </c>
      <c r="DG30" s="51">
        <f>DG5-DG16</f>
        <v>-1113</v>
      </c>
      <c r="DH30" s="64">
        <f t="shared" si="49"/>
        <v>-0.93</v>
      </c>
      <c r="DI30" s="18">
        <f>DI5-DI16</f>
        <v>10100</v>
      </c>
      <c r="DJ30" s="63">
        <f t="shared" si="50"/>
        <v>2.28</v>
      </c>
    </row>
    <row r="31" spans="1:114" s="9" customFormat="1" ht="18" customHeight="1">
      <c r="A31" s="15" t="s">
        <v>173</v>
      </c>
      <c r="B31" s="18">
        <f>SUM(B32:B33)</f>
        <v>4105395</v>
      </c>
      <c r="C31" s="63">
        <f t="shared" si="52"/>
        <v>6.71</v>
      </c>
      <c r="D31" s="18">
        <f>SUM(D32:D33)</f>
        <v>603511</v>
      </c>
      <c r="E31" s="64">
        <f t="shared" si="52"/>
        <v>7.55</v>
      </c>
      <c r="F31" s="51">
        <f>SUM(F32:F33)</f>
        <v>219031</v>
      </c>
      <c r="G31" s="64">
        <f t="shared" si="0"/>
        <v>9.36</v>
      </c>
      <c r="H31" s="51">
        <f>SUM(H32:H33)</f>
        <v>218260</v>
      </c>
      <c r="I31" s="64">
        <f t="shared" si="1"/>
        <v>8.11</v>
      </c>
      <c r="J31" s="18">
        <f>SUM(J32:J33)</f>
        <v>147698</v>
      </c>
      <c r="K31" s="64">
        <f t="shared" si="2"/>
        <v>5.14</v>
      </c>
      <c r="L31" s="18">
        <f>SUM(L32:L33)</f>
        <v>266200</v>
      </c>
      <c r="M31" s="64">
        <f t="shared" si="3"/>
        <v>6.66</v>
      </c>
      <c r="N31" s="15" t="s">
        <v>173</v>
      </c>
      <c r="O31" s="18">
        <f>SUM(O32:O33)</f>
        <v>278300</v>
      </c>
      <c r="P31" s="64">
        <f t="shared" si="4"/>
        <v>10.08</v>
      </c>
      <c r="Q31" s="51">
        <f>SUM(Q32:Q33)</f>
        <v>173767</v>
      </c>
      <c r="R31" s="64">
        <f t="shared" si="5"/>
        <v>7.95</v>
      </c>
      <c r="S31" s="51">
        <f>SUM(S32:S33)</f>
        <v>148296</v>
      </c>
      <c r="T31" s="64">
        <f t="shared" si="6"/>
        <v>7.36</v>
      </c>
      <c r="U31" s="18">
        <f>SUM(U32:U33)</f>
        <v>139441</v>
      </c>
      <c r="V31" s="64">
        <f t="shared" si="7"/>
        <v>8.19</v>
      </c>
      <c r="W31" s="18">
        <f>SUM(W32:W33)</f>
        <v>59100</v>
      </c>
      <c r="X31" s="64">
        <f t="shared" si="8"/>
        <v>4.12</v>
      </c>
      <c r="Y31" s="18">
        <f>SUM(Y32:Y33)</f>
        <v>63800</v>
      </c>
      <c r="Z31" s="64">
        <f t="shared" si="9"/>
        <v>5.5</v>
      </c>
      <c r="AA31" s="15" t="s">
        <v>173</v>
      </c>
      <c r="AB31" s="18">
        <f>SUM(AB32:AB33)</f>
        <v>61183</v>
      </c>
      <c r="AC31" s="64">
        <f t="shared" si="10"/>
        <v>7.29</v>
      </c>
      <c r="AD31" s="51">
        <f>SUM(AD32:AD33)</f>
        <v>40257</v>
      </c>
      <c r="AE31" s="64">
        <f t="shared" si="11"/>
        <v>5.7</v>
      </c>
      <c r="AF31" s="51">
        <f>SUM(AF32:AF33)</f>
        <v>42677</v>
      </c>
      <c r="AG31" s="64">
        <f t="shared" si="12"/>
        <v>4.19</v>
      </c>
      <c r="AH31" s="51">
        <f>SUM(AH32:AH33)</f>
        <v>53490</v>
      </c>
      <c r="AI31" s="64">
        <f t="shared" si="13"/>
        <v>3.52</v>
      </c>
      <c r="AJ31" s="51">
        <f>SUM(AJ32:AJ33)</f>
        <v>15876</v>
      </c>
      <c r="AK31" s="64">
        <f t="shared" si="14"/>
        <v>5.52</v>
      </c>
      <c r="AL31" s="18">
        <f>SUM(AL32:AL33)</f>
        <v>175361</v>
      </c>
      <c r="AM31" s="64">
        <f t="shared" si="15"/>
        <v>24.45</v>
      </c>
      <c r="AN31" s="51">
        <f>SUM(AN32:AN33)</f>
        <v>76325</v>
      </c>
      <c r="AO31" s="64">
        <f t="shared" si="16"/>
        <v>6.5</v>
      </c>
      <c r="AP31" s="15" t="s">
        <v>173</v>
      </c>
      <c r="AQ31" s="18">
        <f>SUM(AQ32:AQ33)</f>
        <v>77207</v>
      </c>
      <c r="AR31" s="64">
        <f t="shared" si="17"/>
        <v>6.24</v>
      </c>
      <c r="AS31" s="18">
        <f>SUM(AS32:AS33)</f>
        <v>74800</v>
      </c>
      <c r="AT31" s="64">
        <f t="shared" si="18"/>
        <v>7.73</v>
      </c>
      <c r="AU31" s="18">
        <f>SUM(AU32:AU33)</f>
        <v>41811</v>
      </c>
      <c r="AV31" s="64">
        <f t="shared" si="19"/>
        <v>6.16</v>
      </c>
      <c r="AW31" s="51">
        <f>SUM(AW32:AW33)</f>
        <v>33238</v>
      </c>
      <c r="AX31" s="64">
        <f t="shared" si="20"/>
        <v>3.06</v>
      </c>
      <c r="AY31" s="18">
        <f>SUM(AY32:AY33)</f>
        <v>76087</v>
      </c>
      <c r="AZ31" s="64">
        <f t="shared" si="21"/>
        <v>6.14</v>
      </c>
      <c r="BA31" s="51">
        <f>SUM(BA32:BA33)</f>
        <v>228427</v>
      </c>
      <c r="BB31" s="64">
        <f t="shared" si="22"/>
        <v>8.67</v>
      </c>
      <c r="BC31" s="18">
        <f>SUM(BC32:BC33)</f>
        <v>48274</v>
      </c>
      <c r="BD31" s="64">
        <f t="shared" si="23"/>
        <v>4.77</v>
      </c>
      <c r="BE31" s="15" t="s">
        <v>173</v>
      </c>
      <c r="BF31" s="18">
        <f>SUM(BF32:BF33)</f>
        <v>70735</v>
      </c>
      <c r="BG31" s="64">
        <f t="shared" si="24"/>
        <v>7.27</v>
      </c>
      <c r="BH31" s="18">
        <f>SUM(BH32:BH33)</f>
        <v>40583</v>
      </c>
      <c r="BI31" s="64">
        <f t="shared" si="25"/>
        <v>10.05</v>
      </c>
      <c r="BJ31" s="51">
        <f>SUM(BJ32:BJ33)</f>
        <v>42273</v>
      </c>
      <c r="BK31" s="64">
        <f t="shared" si="26"/>
        <v>7.12</v>
      </c>
      <c r="BL31" s="51">
        <f>SUM(BL32:BL33)</f>
        <v>21592</v>
      </c>
      <c r="BM31" s="64">
        <f t="shared" si="27"/>
        <v>6.67</v>
      </c>
      <c r="BN31" s="18">
        <f>SUM(BN32:BN33)</f>
        <v>37827</v>
      </c>
      <c r="BO31" s="64">
        <f t="shared" si="28"/>
        <v>12.32</v>
      </c>
      <c r="BP31" s="18">
        <f>SUM(BP32:BP33)</f>
        <v>26357</v>
      </c>
      <c r="BQ31" s="64">
        <f t="shared" si="29"/>
        <v>6.8</v>
      </c>
      <c r="BR31" s="15" t="s">
        <v>173</v>
      </c>
      <c r="BS31" s="18">
        <f>SUM(BS32:BS33)</f>
        <v>27454</v>
      </c>
      <c r="BT31" s="64">
        <f t="shared" si="30"/>
        <v>6.32</v>
      </c>
      <c r="BU31" s="51">
        <f>SUM(BU32:BU33)</f>
        <v>22868</v>
      </c>
      <c r="BV31" s="64">
        <f t="shared" si="31"/>
        <v>2.35</v>
      </c>
      <c r="BW31" s="18">
        <f>SUM(BW32:BW33)</f>
        <v>27100</v>
      </c>
      <c r="BX31" s="64">
        <f t="shared" si="32"/>
        <v>4.76</v>
      </c>
      <c r="BY31" s="51">
        <f>SUM(BY32:BY33)</f>
        <v>28818</v>
      </c>
      <c r="BZ31" s="64">
        <f t="shared" si="33"/>
        <v>2.78</v>
      </c>
      <c r="CA31" s="18">
        <f>SUM(CA32:CA33)</f>
        <v>20460</v>
      </c>
      <c r="CB31" s="64">
        <f t="shared" si="34"/>
        <v>2.88</v>
      </c>
      <c r="CC31" s="51">
        <f>SUM(CC32:CC33)</f>
        <v>24504</v>
      </c>
      <c r="CD31" s="64">
        <f t="shared" si="35"/>
        <v>2.88</v>
      </c>
      <c r="CE31" s="18">
        <f>SUM(CE32:CE33)</f>
        <v>14460</v>
      </c>
      <c r="CF31" s="64">
        <f t="shared" si="36"/>
        <v>2.25</v>
      </c>
      <c r="CG31" s="15" t="s">
        <v>173</v>
      </c>
      <c r="CH31" s="18">
        <f>SUM(CH32:CH33)</f>
        <v>25508</v>
      </c>
      <c r="CI31" s="64">
        <f t="shared" si="37"/>
        <v>8.42</v>
      </c>
      <c r="CJ31" s="18">
        <f>SUM(CJ32:CJ33)</f>
        <v>14199</v>
      </c>
      <c r="CK31" s="64">
        <f t="shared" si="38"/>
        <v>3.91</v>
      </c>
      <c r="CL31" s="18">
        <f>SUM(CL32:CL33)</f>
        <v>24489</v>
      </c>
      <c r="CM31" s="64">
        <f t="shared" si="39"/>
        <v>3.62</v>
      </c>
      <c r="CN31" s="51">
        <f>SUM(CN32:CN33)</f>
        <v>9967</v>
      </c>
      <c r="CO31" s="64">
        <f t="shared" si="40"/>
        <v>3.74</v>
      </c>
      <c r="CP31" s="18">
        <f>SUM(CP32:CP33)</f>
        <v>34500</v>
      </c>
      <c r="CQ31" s="64">
        <f t="shared" si="41"/>
        <v>4.94</v>
      </c>
      <c r="CR31" s="51">
        <f>SUM(CR32:CR33)</f>
        <v>38556</v>
      </c>
      <c r="CS31" s="64">
        <f t="shared" si="42"/>
        <v>6.41</v>
      </c>
      <c r="CT31" s="18">
        <f>SUM(CT32:CT33)</f>
        <v>42763</v>
      </c>
      <c r="CU31" s="64">
        <f t="shared" si="43"/>
        <v>6.8</v>
      </c>
      <c r="CV31" s="15" t="s">
        <v>173</v>
      </c>
      <c r="CW31" s="18">
        <f>SUM(CW32:CW33)</f>
        <v>29972</v>
      </c>
      <c r="CX31" s="64">
        <f t="shared" si="44"/>
        <v>4.9</v>
      </c>
      <c r="CY31" s="18">
        <f>SUM(CY32:CY33)</f>
        <v>48301</v>
      </c>
      <c r="CZ31" s="64">
        <f t="shared" si="45"/>
        <v>6.98</v>
      </c>
      <c r="DA31" s="18">
        <f>SUM(DA32:DA33)</f>
        <v>36515</v>
      </c>
      <c r="DB31" s="64">
        <f t="shared" si="46"/>
        <v>6.07</v>
      </c>
      <c r="DC31" s="51">
        <f>SUM(DC32:DC33)</f>
        <v>18058</v>
      </c>
      <c r="DD31" s="64">
        <f t="shared" si="47"/>
        <v>3</v>
      </c>
      <c r="DE31" s="18">
        <f>SUM(DE32:DE33)</f>
        <v>4260</v>
      </c>
      <c r="DF31" s="64">
        <f t="shared" si="48"/>
        <v>3.01</v>
      </c>
      <c r="DG31" s="51">
        <f>SUM(DG32:DG33)</f>
        <v>4309</v>
      </c>
      <c r="DH31" s="64">
        <f t="shared" si="49"/>
        <v>3.59</v>
      </c>
      <c r="DI31" s="18">
        <f>SUM(DI32:DI33)</f>
        <v>6550</v>
      </c>
      <c r="DJ31" s="63">
        <f t="shared" si="50"/>
        <v>1.48</v>
      </c>
    </row>
    <row r="32" spans="1:114" ht="18.75" customHeight="1">
      <c r="A32" s="20" t="s">
        <v>174</v>
      </c>
      <c r="B32" s="46">
        <f>SUM(SUM(D32,F32,H32,J32,L32,O32,Q32,S32,U32,W32,Y32,AB32,AD32,AF32,AH32,AJ32,AL32,AN32,AS32,AY32,AQ32,AU32,AW32,BA32,BF32,BC32,BH32,BJ32,BL32,BP32),SUM(BY32,CA32,CC32,CE32,CH32,CJ32,CL32,CN32,CP32,CR32,CT32,CW32,CY32,DA32,DC32,BN32,BU32,DE32,DG32,DI32),SUM(BS32,BW32))</f>
        <v>1036209</v>
      </c>
      <c r="C32" s="61">
        <f t="shared" si="52"/>
        <v>1.69</v>
      </c>
      <c r="D32" s="46">
        <v>100000</v>
      </c>
      <c r="E32" s="62">
        <f t="shared" si="52"/>
        <v>1.25</v>
      </c>
      <c r="F32" s="47">
        <v>60000</v>
      </c>
      <c r="G32" s="62">
        <f t="shared" si="0"/>
        <v>2.56</v>
      </c>
      <c r="H32" s="47">
        <v>47400</v>
      </c>
      <c r="I32" s="62">
        <f t="shared" si="1"/>
        <v>1.76</v>
      </c>
      <c r="J32" s="46">
        <v>75000</v>
      </c>
      <c r="K32" s="62">
        <f t="shared" si="2"/>
        <v>2.61</v>
      </c>
      <c r="L32" s="46">
        <v>100000</v>
      </c>
      <c r="M32" s="62">
        <f t="shared" si="3"/>
        <v>2.5</v>
      </c>
      <c r="N32" s="20" t="s">
        <v>174</v>
      </c>
      <c r="O32" s="46">
        <v>48000</v>
      </c>
      <c r="P32" s="62">
        <f t="shared" si="4"/>
        <v>1.74</v>
      </c>
      <c r="Q32" s="47">
        <v>55200</v>
      </c>
      <c r="R32" s="62">
        <f t="shared" si="5"/>
        <v>2.53</v>
      </c>
      <c r="S32" s="47">
        <v>20000</v>
      </c>
      <c r="T32" s="62">
        <f t="shared" si="6"/>
        <v>0.99</v>
      </c>
      <c r="U32" s="46">
        <v>35000</v>
      </c>
      <c r="V32" s="62">
        <f t="shared" si="7"/>
        <v>2.05</v>
      </c>
      <c r="W32" s="46">
        <v>27000</v>
      </c>
      <c r="X32" s="62">
        <f t="shared" si="8"/>
        <v>1.88</v>
      </c>
      <c r="Y32" s="46">
        <v>17000</v>
      </c>
      <c r="Z32" s="62">
        <f t="shared" si="9"/>
        <v>1.46</v>
      </c>
      <c r="AA32" s="20" t="s">
        <v>174</v>
      </c>
      <c r="AB32" s="46">
        <v>100</v>
      </c>
      <c r="AC32" s="62">
        <f t="shared" si="10"/>
        <v>0.01</v>
      </c>
      <c r="AD32" s="47">
        <v>8000</v>
      </c>
      <c r="AE32" s="62">
        <f t="shared" si="11"/>
        <v>1.13</v>
      </c>
      <c r="AF32" s="47">
        <v>7777</v>
      </c>
      <c r="AG32" s="62">
        <f t="shared" si="12"/>
        <v>0.76</v>
      </c>
      <c r="AH32" s="47">
        <v>5000</v>
      </c>
      <c r="AI32" s="62">
        <f t="shared" si="13"/>
        <v>0.33</v>
      </c>
      <c r="AJ32" s="47">
        <v>1324</v>
      </c>
      <c r="AK32" s="62">
        <f t="shared" si="14"/>
        <v>0.46</v>
      </c>
      <c r="AL32" s="46">
        <v>40000</v>
      </c>
      <c r="AM32" s="62">
        <f t="shared" si="15"/>
        <v>5.58</v>
      </c>
      <c r="AN32" s="47">
        <v>23690</v>
      </c>
      <c r="AO32" s="62">
        <f t="shared" si="16"/>
        <v>2.02</v>
      </c>
      <c r="AP32" s="20" t="s">
        <v>174</v>
      </c>
      <c r="AQ32" s="46">
        <v>26000</v>
      </c>
      <c r="AR32" s="62">
        <f t="shared" si="17"/>
        <v>2.1</v>
      </c>
      <c r="AS32" s="46">
        <v>18000</v>
      </c>
      <c r="AT32" s="62">
        <f t="shared" si="18"/>
        <v>1.86</v>
      </c>
      <c r="AU32" s="46">
        <v>9164</v>
      </c>
      <c r="AV32" s="62">
        <f t="shared" si="19"/>
        <v>1.35</v>
      </c>
      <c r="AW32" s="47">
        <v>12000</v>
      </c>
      <c r="AX32" s="62">
        <f t="shared" si="20"/>
        <v>1.11</v>
      </c>
      <c r="AY32" s="46">
        <v>30000</v>
      </c>
      <c r="AZ32" s="62">
        <f t="shared" si="21"/>
        <v>2.42</v>
      </c>
      <c r="BA32" s="47">
        <v>50750</v>
      </c>
      <c r="BB32" s="62">
        <f t="shared" si="22"/>
        <v>1.93</v>
      </c>
      <c r="BC32" s="46">
        <v>16000</v>
      </c>
      <c r="BD32" s="62">
        <f t="shared" si="23"/>
        <v>1.58</v>
      </c>
      <c r="BE32" s="20" t="s">
        <v>174</v>
      </c>
      <c r="BF32" s="46">
        <v>22000</v>
      </c>
      <c r="BG32" s="62">
        <f t="shared" si="24"/>
        <v>2.26</v>
      </c>
      <c r="BH32" s="46">
        <v>8791</v>
      </c>
      <c r="BI32" s="62">
        <f t="shared" si="25"/>
        <v>2.18</v>
      </c>
      <c r="BJ32" s="47">
        <v>9890</v>
      </c>
      <c r="BK32" s="62">
        <f t="shared" si="26"/>
        <v>1.67</v>
      </c>
      <c r="BL32" s="47">
        <v>8000</v>
      </c>
      <c r="BM32" s="62">
        <f t="shared" si="27"/>
        <v>2.47</v>
      </c>
      <c r="BN32" s="46">
        <v>4716</v>
      </c>
      <c r="BO32" s="62">
        <f t="shared" si="28"/>
        <v>1.54</v>
      </c>
      <c r="BP32" s="46">
        <v>14000</v>
      </c>
      <c r="BQ32" s="62">
        <f t="shared" si="29"/>
        <v>3.61</v>
      </c>
      <c r="BR32" s="20" t="s">
        <v>174</v>
      </c>
      <c r="BS32" s="46">
        <v>10000</v>
      </c>
      <c r="BT32" s="62">
        <f t="shared" si="30"/>
        <v>2.3</v>
      </c>
      <c r="BU32" s="47">
        <v>10000</v>
      </c>
      <c r="BV32" s="62">
        <f t="shared" si="31"/>
        <v>1.03</v>
      </c>
      <c r="BW32" s="46">
        <v>6000</v>
      </c>
      <c r="BX32" s="62">
        <f t="shared" si="32"/>
        <v>1.05</v>
      </c>
      <c r="BY32" s="47">
        <v>11000</v>
      </c>
      <c r="BZ32" s="62">
        <f t="shared" si="33"/>
        <v>1.06</v>
      </c>
      <c r="CA32" s="46">
        <v>15541</v>
      </c>
      <c r="CB32" s="62">
        <f t="shared" si="34"/>
        <v>2.19</v>
      </c>
      <c r="CC32" s="47">
        <v>4500</v>
      </c>
      <c r="CD32" s="62">
        <f t="shared" si="35"/>
        <v>0.53</v>
      </c>
      <c r="CE32" s="46">
        <v>1700</v>
      </c>
      <c r="CF32" s="62">
        <f t="shared" si="36"/>
        <v>0.26</v>
      </c>
      <c r="CG32" s="20" t="s">
        <v>174</v>
      </c>
      <c r="CH32" s="46">
        <v>7700</v>
      </c>
      <c r="CI32" s="62">
        <f t="shared" si="37"/>
        <v>2.54</v>
      </c>
      <c r="CJ32" s="46">
        <v>1800</v>
      </c>
      <c r="CK32" s="62">
        <f t="shared" si="38"/>
        <v>0.5</v>
      </c>
      <c r="CL32" s="46">
        <v>4000</v>
      </c>
      <c r="CM32" s="62">
        <f t="shared" si="39"/>
        <v>0.59</v>
      </c>
      <c r="CN32" s="47">
        <v>3440</v>
      </c>
      <c r="CO32" s="62">
        <f t="shared" si="40"/>
        <v>1.29</v>
      </c>
      <c r="CP32" s="46">
        <v>10000</v>
      </c>
      <c r="CQ32" s="62">
        <f t="shared" si="41"/>
        <v>1.43</v>
      </c>
      <c r="CR32" s="47">
        <v>10000</v>
      </c>
      <c r="CS32" s="62">
        <f t="shared" si="42"/>
        <v>1.66</v>
      </c>
      <c r="CT32" s="46">
        <v>13000</v>
      </c>
      <c r="CU32" s="62">
        <f t="shared" si="43"/>
        <v>2.07</v>
      </c>
      <c r="CV32" s="20" t="s">
        <v>174</v>
      </c>
      <c r="CW32" s="46">
        <v>6000</v>
      </c>
      <c r="CX32" s="62">
        <f t="shared" si="44"/>
        <v>0.98</v>
      </c>
      <c r="CY32" s="46">
        <v>7000</v>
      </c>
      <c r="CZ32" s="62">
        <f t="shared" si="45"/>
        <v>1.01</v>
      </c>
      <c r="DA32" s="46">
        <v>4000</v>
      </c>
      <c r="DB32" s="62">
        <f t="shared" si="46"/>
        <v>0.66</v>
      </c>
      <c r="DC32" s="47">
        <v>5000</v>
      </c>
      <c r="DD32" s="62">
        <f t="shared" si="47"/>
        <v>0.83</v>
      </c>
      <c r="DE32" s="46">
        <v>500</v>
      </c>
      <c r="DF32" s="62">
        <f t="shared" si="48"/>
        <v>0.35</v>
      </c>
      <c r="DG32" s="47">
        <v>1026</v>
      </c>
      <c r="DH32" s="62">
        <f t="shared" si="49"/>
        <v>0.85</v>
      </c>
      <c r="DI32" s="46">
        <v>4200</v>
      </c>
      <c r="DJ32" s="61">
        <f t="shared" si="50"/>
        <v>0.95</v>
      </c>
    </row>
    <row r="33" spans="1:114" ht="18.75" customHeight="1">
      <c r="A33" s="20" t="s">
        <v>175</v>
      </c>
      <c r="B33" s="46">
        <f>SUM(SUM(D33,F33,H33,J33,L33,O33,Q33,S33,U33,W33,Y33,AB33,AD33,AF33,AH33,AJ33,AL33,AN33,AS33,AY33,AQ33,AU33,AW33,BA33,BF33,BC33,BH33,BJ33,BL33,BP33),SUM(BY33,CA33,CC33,CE33,CH33,CJ33,CL33,CN33,CP33,CR33,CT33,CW33,CY33,DA33,DC33,BN33,BU33,DE33,DG33,DI33),SUM(BS33,BW33))</f>
        <v>3069186</v>
      </c>
      <c r="C33" s="61">
        <f t="shared" si="52"/>
        <v>5.01</v>
      </c>
      <c r="D33" s="46">
        <v>503511</v>
      </c>
      <c r="E33" s="62">
        <f t="shared" si="52"/>
        <v>6.3</v>
      </c>
      <c r="F33" s="47">
        <v>159031</v>
      </c>
      <c r="G33" s="62">
        <f t="shared" si="0"/>
        <v>6.79</v>
      </c>
      <c r="H33" s="47">
        <v>170860</v>
      </c>
      <c r="I33" s="62">
        <f t="shared" si="1"/>
        <v>6.35</v>
      </c>
      <c r="J33" s="46">
        <v>72698</v>
      </c>
      <c r="K33" s="62">
        <f t="shared" si="2"/>
        <v>2.53</v>
      </c>
      <c r="L33" s="46">
        <v>166200</v>
      </c>
      <c r="M33" s="62">
        <f t="shared" si="3"/>
        <v>4.16</v>
      </c>
      <c r="N33" s="20" t="s">
        <v>175</v>
      </c>
      <c r="O33" s="46">
        <v>230300</v>
      </c>
      <c r="P33" s="62">
        <f t="shared" si="4"/>
        <v>8.34</v>
      </c>
      <c r="Q33" s="47">
        <v>118567</v>
      </c>
      <c r="R33" s="62">
        <f t="shared" si="5"/>
        <v>5.43</v>
      </c>
      <c r="S33" s="47">
        <v>128296</v>
      </c>
      <c r="T33" s="62">
        <f t="shared" si="6"/>
        <v>6.37</v>
      </c>
      <c r="U33" s="46">
        <v>104441</v>
      </c>
      <c r="V33" s="62">
        <f t="shared" si="7"/>
        <v>6.13</v>
      </c>
      <c r="W33" s="46">
        <v>32100</v>
      </c>
      <c r="X33" s="62">
        <f t="shared" si="8"/>
        <v>2.24</v>
      </c>
      <c r="Y33" s="46">
        <v>46800</v>
      </c>
      <c r="Z33" s="62">
        <f t="shared" si="9"/>
        <v>4.03</v>
      </c>
      <c r="AA33" s="20" t="s">
        <v>175</v>
      </c>
      <c r="AB33" s="46">
        <v>61083</v>
      </c>
      <c r="AC33" s="62">
        <f t="shared" si="10"/>
        <v>7.28</v>
      </c>
      <c r="AD33" s="47">
        <v>32257</v>
      </c>
      <c r="AE33" s="62">
        <f t="shared" si="11"/>
        <v>4.57</v>
      </c>
      <c r="AF33" s="47">
        <v>34900</v>
      </c>
      <c r="AG33" s="62">
        <f t="shared" si="12"/>
        <v>3.43</v>
      </c>
      <c r="AH33" s="47">
        <v>48490</v>
      </c>
      <c r="AI33" s="62">
        <f t="shared" si="13"/>
        <v>3.19</v>
      </c>
      <c r="AJ33" s="47">
        <v>14552</v>
      </c>
      <c r="AK33" s="62">
        <f t="shared" si="14"/>
        <v>5.06</v>
      </c>
      <c r="AL33" s="46">
        <v>135361</v>
      </c>
      <c r="AM33" s="62">
        <f t="shared" si="15"/>
        <v>18.87</v>
      </c>
      <c r="AN33" s="47">
        <v>52635</v>
      </c>
      <c r="AO33" s="62">
        <f t="shared" si="16"/>
        <v>4.48</v>
      </c>
      <c r="AP33" s="20" t="s">
        <v>175</v>
      </c>
      <c r="AQ33" s="46">
        <v>51207</v>
      </c>
      <c r="AR33" s="62">
        <f t="shared" si="17"/>
        <v>4.14</v>
      </c>
      <c r="AS33" s="46">
        <v>56800</v>
      </c>
      <c r="AT33" s="62">
        <f t="shared" si="18"/>
        <v>5.87</v>
      </c>
      <c r="AU33" s="46">
        <v>32647</v>
      </c>
      <c r="AV33" s="62">
        <f t="shared" si="19"/>
        <v>4.81</v>
      </c>
      <c r="AW33" s="47">
        <v>21238</v>
      </c>
      <c r="AX33" s="62">
        <f t="shared" si="20"/>
        <v>1.96</v>
      </c>
      <c r="AY33" s="46">
        <v>46087</v>
      </c>
      <c r="AZ33" s="62">
        <f t="shared" si="21"/>
        <v>3.72</v>
      </c>
      <c r="BA33" s="47">
        <v>177677</v>
      </c>
      <c r="BB33" s="62">
        <f t="shared" si="22"/>
        <v>6.75</v>
      </c>
      <c r="BC33" s="46">
        <v>32274</v>
      </c>
      <c r="BD33" s="62">
        <f t="shared" si="23"/>
        <v>3.19</v>
      </c>
      <c r="BE33" s="20" t="s">
        <v>175</v>
      </c>
      <c r="BF33" s="46">
        <v>48735</v>
      </c>
      <c r="BG33" s="62">
        <f t="shared" si="24"/>
        <v>5.01</v>
      </c>
      <c r="BH33" s="46">
        <v>31792</v>
      </c>
      <c r="BI33" s="62">
        <f t="shared" si="25"/>
        <v>7.87</v>
      </c>
      <c r="BJ33" s="47">
        <v>32383</v>
      </c>
      <c r="BK33" s="62">
        <f t="shared" si="26"/>
        <v>5.45</v>
      </c>
      <c r="BL33" s="47">
        <v>13592</v>
      </c>
      <c r="BM33" s="62">
        <f t="shared" si="27"/>
        <v>4.2</v>
      </c>
      <c r="BN33" s="46">
        <v>33111</v>
      </c>
      <c r="BO33" s="62">
        <f t="shared" si="28"/>
        <v>10.78</v>
      </c>
      <c r="BP33" s="46">
        <v>12357</v>
      </c>
      <c r="BQ33" s="62">
        <f t="shared" si="29"/>
        <v>3.19</v>
      </c>
      <c r="BR33" s="20" t="s">
        <v>175</v>
      </c>
      <c r="BS33" s="46">
        <v>17454</v>
      </c>
      <c r="BT33" s="62">
        <f t="shared" si="30"/>
        <v>4.02</v>
      </c>
      <c r="BU33" s="47">
        <v>12868</v>
      </c>
      <c r="BV33" s="62">
        <f t="shared" si="31"/>
        <v>1.32</v>
      </c>
      <c r="BW33" s="46">
        <v>21100</v>
      </c>
      <c r="BX33" s="62">
        <f t="shared" si="32"/>
        <v>3.71</v>
      </c>
      <c r="BY33" s="47">
        <v>17818</v>
      </c>
      <c r="BZ33" s="62">
        <f t="shared" si="33"/>
        <v>1.72</v>
      </c>
      <c r="CA33" s="46">
        <v>4919</v>
      </c>
      <c r="CB33" s="62">
        <f t="shared" si="34"/>
        <v>0.69</v>
      </c>
      <c r="CC33" s="47">
        <v>20004</v>
      </c>
      <c r="CD33" s="62">
        <f t="shared" si="35"/>
        <v>2.35</v>
      </c>
      <c r="CE33" s="46">
        <v>12760</v>
      </c>
      <c r="CF33" s="62">
        <f t="shared" si="36"/>
        <v>1.99</v>
      </c>
      <c r="CG33" s="20" t="s">
        <v>175</v>
      </c>
      <c r="CH33" s="46">
        <v>17808</v>
      </c>
      <c r="CI33" s="62">
        <f t="shared" si="37"/>
        <v>5.88</v>
      </c>
      <c r="CJ33" s="46">
        <v>12399</v>
      </c>
      <c r="CK33" s="62">
        <f t="shared" si="38"/>
        <v>3.41</v>
      </c>
      <c r="CL33" s="46">
        <v>20489</v>
      </c>
      <c r="CM33" s="62">
        <f t="shared" si="39"/>
        <v>3.03</v>
      </c>
      <c r="CN33" s="47">
        <v>6527</v>
      </c>
      <c r="CO33" s="62">
        <f t="shared" si="40"/>
        <v>2.45</v>
      </c>
      <c r="CP33" s="46">
        <v>24500</v>
      </c>
      <c r="CQ33" s="62">
        <f t="shared" si="41"/>
        <v>3.51</v>
      </c>
      <c r="CR33" s="47">
        <v>28556</v>
      </c>
      <c r="CS33" s="62">
        <f t="shared" si="42"/>
        <v>4.75</v>
      </c>
      <c r="CT33" s="46">
        <v>29763</v>
      </c>
      <c r="CU33" s="62">
        <f t="shared" si="43"/>
        <v>4.73</v>
      </c>
      <c r="CV33" s="20" t="s">
        <v>175</v>
      </c>
      <c r="CW33" s="46">
        <v>23972</v>
      </c>
      <c r="CX33" s="62">
        <f t="shared" si="44"/>
        <v>3.92</v>
      </c>
      <c r="CY33" s="46">
        <v>41301</v>
      </c>
      <c r="CZ33" s="62">
        <f t="shared" si="45"/>
        <v>5.97</v>
      </c>
      <c r="DA33" s="46">
        <v>32515</v>
      </c>
      <c r="DB33" s="62">
        <f t="shared" si="46"/>
        <v>5.4</v>
      </c>
      <c r="DC33" s="47">
        <v>13058</v>
      </c>
      <c r="DD33" s="62">
        <f t="shared" si="47"/>
        <v>2.17</v>
      </c>
      <c r="DE33" s="46">
        <v>3760</v>
      </c>
      <c r="DF33" s="62">
        <f t="shared" si="48"/>
        <v>2.66</v>
      </c>
      <c r="DG33" s="47">
        <v>3283</v>
      </c>
      <c r="DH33" s="62">
        <f t="shared" si="49"/>
        <v>2.73</v>
      </c>
      <c r="DI33" s="46">
        <v>2350</v>
      </c>
      <c r="DJ33" s="61">
        <f t="shared" si="50"/>
        <v>0.53</v>
      </c>
    </row>
    <row r="34" spans="1:114" ht="18" customHeight="1">
      <c r="A34" s="15" t="s">
        <v>176</v>
      </c>
      <c r="B34" s="18">
        <f>SUM(B35:B36)</f>
        <v>1904535</v>
      </c>
      <c r="C34" s="63">
        <f t="shared" si="52"/>
        <v>3.11</v>
      </c>
      <c r="D34" s="18">
        <f>SUM(D35:D36)</f>
        <v>260000</v>
      </c>
      <c r="E34" s="64">
        <f t="shared" si="52"/>
        <v>3.25</v>
      </c>
      <c r="F34" s="51">
        <f>SUM(F35:F36)</f>
        <v>111600</v>
      </c>
      <c r="G34" s="64">
        <f t="shared" si="0"/>
        <v>4.77</v>
      </c>
      <c r="H34" s="51">
        <f>SUM(H35:H36)</f>
        <v>141460</v>
      </c>
      <c r="I34" s="64">
        <f t="shared" si="1"/>
        <v>5.26</v>
      </c>
      <c r="J34" s="18">
        <f>SUM(J35:J36)</f>
        <v>58384</v>
      </c>
      <c r="K34" s="64">
        <f t="shared" si="2"/>
        <v>2.03</v>
      </c>
      <c r="L34" s="18">
        <f>SUM(L35:L36)</f>
        <v>90329</v>
      </c>
      <c r="M34" s="64">
        <f t="shared" si="3"/>
        <v>2.26</v>
      </c>
      <c r="N34" s="15" t="s">
        <v>176</v>
      </c>
      <c r="O34" s="18">
        <f>SUM(O35:O36)</f>
        <v>168200</v>
      </c>
      <c r="P34" s="64">
        <f t="shared" si="4"/>
        <v>6.09</v>
      </c>
      <c r="Q34" s="51">
        <f>SUM(Q35:Q36)</f>
        <v>81759</v>
      </c>
      <c r="R34" s="64">
        <f t="shared" si="5"/>
        <v>3.74</v>
      </c>
      <c r="S34" s="51">
        <f>SUM(S35:S36)</f>
        <v>59117</v>
      </c>
      <c r="T34" s="64">
        <f t="shared" si="6"/>
        <v>2.93</v>
      </c>
      <c r="U34" s="18">
        <f>SUM(U35:U36)</f>
        <v>85185</v>
      </c>
      <c r="V34" s="64">
        <f t="shared" si="7"/>
        <v>5</v>
      </c>
      <c r="W34" s="18">
        <f>SUM(W35:W36)</f>
        <v>11108</v>
      </c>
      <c r="X34" s="64">
        <f t="shared" si="8"/>
        <v>0.78</v>
      </c>
      <c r="Y34" s="18">
        <f>SUM(Y35:Y36)</f>
        <v>19334</v>
      </c>
      <c r="Z34" s="64">
        <f t="shared" si="9"/>
        <v>1.67</v>
      </c>
      <c r="AA34" s="15" t="s">
        <v>176</v>
      </c>
      <c r="AB34" s="18">
        <f>SUM(AB35:AB36)</f>
        <v>47762</v>
      </c>
      <c r="AC34" s="64">
        <f t="shared" si="10"/>
        <v>5.69</v>
      </c>
      <c r="AD34" s="51">
        <f>SUM(AD35:AD36)</f>
        <v>9703</v>
      </c>
      <c r="AE34" s="64">
        <f t="shared" si="11"/>
        <v>1.37</v>
      </c>
      <c r="AF34" s="51">
        <f>SUM(AF35:AF36)</f>
        <v>27572</v>
      </c>
      <c r="AG34" s="64">
        <f t="shared" si="12"/>
        <v>2.71</v>
      </c>
      <c r="AH34" s="51">
        <f>SUM(AH35:AH36)</f>
        <v>49080</v>
      </c>
      <c r="AI34" s="64">
        <f t="shared" si="13"/>
        <v>3.23</v>
      </c>
      <c r="AJ34" s="51">
        <f>SUM(AJ35:AJ36)</f>
        <v>4103</v>
      </c>
      <c r="AK34" s="64">
        <f t="shared" si="14"/>
        <v>1.43</v>
      </c>
      <c r="AL34" s="18">
        <f>SUM(AL35:AL36)</f>
        <v>108521</v>
      </c>
      <c r="AM34" s="64">
        <f t="shared" si="15"/>
        <v>15.13</v>
      </c>
      <c r="AN34" s="51">
        <f>SUM(AN35:AN36)</f>
        <v>39416</v>
      </c>
      <c r="AO34" s="64">
        <f t="shared" si="16"/>
        <v>3.36</v>
      </c>
      <c r="AP34" s="15" t="s">
        <v>176</v>
      </c>
      <c r="AQ34" s="18">
        <f>SUM(AQ35:AQ36)</f>
        <v>33711</v>
      </c>
      <c r="AR34" s="64">
        <f t="shared" si="17"/>
        <v>2.73</v>
      </c>
      <c r="AS34" s="18">
        <f>SUM(AS35:AS36)</f>
        <v>43400</v>
      </c>
      <c r="AT34" s="64">
        <f t="shared" si="18"/>
        <v>4.48</v>
      </c>
      <c r="AU34" s="18">
        <f>SUM(AU35:AU36)</f>
        <v>7262</v>
      </c>
      <c r="AV34" s="64">
        <f t="shared" si="19"/>
        <v>1.07</v>
      </c>
      <c r="AW34" s="51">
        <f>SUM(AW35:AW36)</f>
        <v>21838</v>
      </c>
      <c r="AX34" s="64">
        <f t="shared" si="20"/>
        <v>2.01</v>
      </c>
      <c r="AY34" s="18">
        <f>SUM(AY35:AY36)</f>
        <v>7500</v>
      </c>
      <c r="AZ34" s="64">
        <f t="shared" si="21"/>
        <v>0.61</v>
      </c>
      <c r="BA34" s="51">
        <f>SUM(BA35:BA36)</f>
        <v>70929</v>
      </c>
      <c r="BB34" s="64">
        <f t="shared" si="22"/>
        <v>2.69</v>
      </c>
      <c r="BC34" s="18">
        <f>SUM(BC35:BC36)</f>
        <v>35447</v>
      </c>
      <c r="BD34" s="64">
        <f t="shared" si="23"/>
        <v>3.51</v>
      </c>
      <c r="BE34" s="15" t="s">
        <v>176</v>
      </c>
      <c r="BF34" s="18">
        <f>SUM(BF35:BF36)</f>
        <v>34541</v>
      </c>
      <c r="BG34" s="64">
        <f t="shared" si="24"/>
        <v>3.55</v>
      </c>
      <c r="BH34" s="18">
        <f>SUM(BH35:BH36)</f>
        <v>25852</v>
      </c>
      <c r="BI34" s="64">
        <f t="shared" si="25"/>
        <v>6.4</v>
      </c>
      <c r="BJ34" s="51">
        <f>SUM(BJ35:BJ36)</f>
        <v>18744</v>
      </c>
      <c r="BK34" s="64">
        <f t="shared" si="26"/>
        <v>3.16</v>
      </c>
      <c r="BL34" s="51">
        <f>SUM(BL35:BL36)</f>
        <v>11660</v>
      </c>
      <c r="BM34" s="64">
        <f t="shared" si="27"/>
        <v>3.6</v>
      </c>
      <c r="BN34" s="18">
        <f>SUM(BN35:BN36)</f>
        <v>30184</v>
      </c>
      <c r="BO34" s="64">
        <f t="shared" si="28"/>
        <v>9.83</v>
      </c>
      <c r="BP34" s="18">
        <f>SUM(BP35:BP36)</f>
        <v>19265</v>
      </c>
      <c r="BQ34" s="64">
        <f t="shared" si="29"/>
        <v>4.97</v>
      </c>
      <c r="BR34" s="15" t="s">
        <v>176</v>
      </c>
      <c r="BS34" s="18">
        <f>SUM(BS35:BS36)</f>
        <v>8700</v>
      </c>
      <c r="BT34" s="64">
        <f t="shared" si="30"/>
        <v>2</v>
      </c>
      <c r="BU34" s="51">
        <f>SUM(BU35:BU36)</f>
        <v>3790</v>
      </c>
      <c r="BV34" s="64">
        <f t="shared" si="31"/>
        <v>0.39</v>
      </c>
      <c r="BW34" s="18">
        <f>SUM(BW35:BW36)</f>
        <v>15000</v>
      </c>
      <c r="BX34" s="64">
        <f t="shared" si="32"/>
        <v>2.63</v>
      </c>
      <c r="BY34" s="51">
        <f>SUM(BY35:BY36)</f>
        <v>11175</v>
      </c>
      <c r="BZ34" s="64">
        <f t="shared" si="33"/>
        <v>1.08</v>
      </c>
      <c r="CA34" s="18">
        <f>SUM(CA35:CA36)</f>
        <v>1498</v>
      </c>
      <c r="CB34" s="64">
        <f t="shared" si="34"/>
        <v>0.21</v>
      </c>
      <c r="CC34" s="51">
        <f>SUM(CC35:CC36)</f>
        <v>8797</v>
      </c>
      <c r="CD34" s="64">
        <f t="shared" si="35"/>
        <v>1.03</v>
      </c>
      <c r="CE34" s="18">
        <f>SUM(CE35:CE36)</f>
        <v>4440</v>
      </c>
      <c r="CF34" s="64">
        <f t="shared" si="36"/>
        <v>0.69</v>
      </c>
      <c r="CG34" s="15" t="s">
        <v>176</v>
      </c>
      <c r="CH34" s="18">
        <f>SUM(CH35:CH36)</f>
        <v>2000</v>
      </c>
      <c r="CI34" s="64">
        <f t="shared" si="37"/>
        <v>0.66</v>
      </c>
      <c r="CJ34" s="18">
        <f>SUM(CJ35:CJ36)</f>
        <v>2640</v>
      </c>
      <c r="CK34" s="64">
        <f t="shared" si="38"/>
        <v>0.73</v>
      </c>
      <c r="CL34" s="18">
        <f>SUM(CL35:CL36)</f>
        <v>14792</v>
      </c>
      <c r="CM34" s="64">
        <f t="shared" si="39"/>
        <v>2.19</v>
      </c>
      <c r="CN34" s="51">
        <f>SUM(CN35:CN36)</f>
        <v>2004</v>
      </c>
      <c r="CO34" s="64">
        <f t="shared" si="40"/>
        <v>0.75</v>
      </c>
      <c r="CP34" s="18">
        <f>SUM(CP35:CP36)</f>
        <v>14316</v>
      </c>
      <c r="CQ34" s="64">
        <f t="shared" si="41"/>
        <v>2.05</v>
      </c>
      <c r="CR34" s="51">
        <f>SUM(CR35:CR36)</f>
        <v>10740</v>
      </c>
      <c r="CS34" s="64">
        <f t="shared" si="42"/>
        <v>1.78</v>
      </c>
      <c r="CT34" s="18">
        <f>SUM(CT35:CT36)</f>
        <v>10000</v>
      </c>
      <c r="CU34" s="64">
        <f t="shared" si="43"/>
        <v>1.59</v>
      </c>
      <c r="CV34" s="15" t="s">
        <v>176</v>
      </c>
      <c r="CW34" s="18">
        <f>SUM(CW35:CW36)</f>
        <v>9229</v>
      </c>
      <c r="CX34" s="64">
        <f t="shared" si="44"/>
        <v>1.51</v>
      </c>
      <c r="CY34" s="18">
        <f>SUM(CY35:CY36)</f>
        <v>35000</v>
      </c>
      <c r="CZ34" s="64">
        <f t="shared" si="45"/>
        <v>5.06</v>
      </c>
      <c r="DA34" s="18">
        <f>SUM(DA35:DA36)</f>
        <v>11591</v>
      </c>
      <c r="DB34" s="64">
        <f t="shared" si="46"/>
        <v>1.93</v>
      </c>
      <c r="DC34" s="51">
        <f>SUM(DC35:DC36)</f>
        <v>4857</v>
      </c>
      <c r="DD34" s="64">
        <f t="shared" si="47"/>
        <v>0.81</v>
      </c>
      <c r="DE34" s="18">
        <f>SUM(DE35:DE36)</f>
        <v>0</v>
      </c>
      <c r="DF34" s="64">
        <f t="shared" si="48"/>
        <v>0</v>
      </c>
      <c r="DG34" s="51">
        <f>SUM(DG35:DG36)</f>
        <v>0</v>
      </c>
      <c r="DH34" s="64">
        <f t="shared" si="49"/>
        <v>0</v>
      </c>
      <c r="DI34" s="18">
        <f>SUM(DI35:DI36)</f>
        <v>1000</v>
      </c>
      <c r="DJ34" s="63">
        <f t="shared" si="50"/>
        <v>0.23</v>
      </c>
    </row>
    <row r="35" spans="1:114" s="9" customFormat="1" ht="18.75" customHeight="1">
      <c r="A35" s="20" t="s">
        <v>20</v>
      </c>
      <c r="B35" s="46">
        <f>SUM(SUM(D35,F35,H35,J35,L35,O35,Q35,S35,U35,W35,Y35,AB35,AD35,AF35,AH35,AJ35,AL35,AN35,AS35,AY35,AQ35,AU35,AW35,BA35,BF35,BC35,BH35,BJ35,BL35,BP35),SUM(BY35,CA35,CC35,CE35,CH35,CJ35,CL35,CN35,CP35,CR35,CT35,CW35,CY35,DA35,DC35,BN35,BU35,DE35,DG35,DI35),SUM(BS35,BW35))</f>
        <v>1900</v>
      </c>
      <c r="C35" s="61">
        <f t="shared" si="52"/>
        <v>0</v>
      </c>
      <c r="D35" s="46">
        <v>0</v>
      </c>
      <c r="E35" s="62">
        <f t="shared" si="52"/>
        <v>0</v>
      </c>
      <c r="F35" s="47">
        <v>0</v>
      </c>
      <c r="G35" s="62">
        <f t="shared" si="0"/>
        <v>0</v>
      </c>
      <c r="H35" s="47">
        <v>0</v>
      </c>
      <c r="I35" s="62">
        <f t="shared" si="1"/>
        <v>0</v>
      </c>
      <c r="J35" s="46">
        <v>0</v>
      </c>
      <c r="K35" s="62">
        <f t="shared" si="2"/>
        <v>0</v>
      </c>
      <c r="L35" s="46">
        <v>500</v>
      </c>
      <c r="M35" s="62">
        <f t="shared" si="3"/>
        <v>0.01</v>
      </c>
      <c r="N35" s="20" t="s">
        <v>20</v>
      </c>
      <c r="O35" s="46">
        <v>0</v>
      </c>
      <c r="P35" s="62">
        <f t="shared" si="4"/>
        <v>0</v>
      </c>
      <c r="Q35" s="47">
        <v>0</v>
      </c>
      <c r="R35" s="62">
        <f t="shared" si="5"/>
        <v>0</v>
      </c>
      <c r="S35" s="47">
        <v>0</v>
      </c>
      <c r="T35" s="62">
        <f t="shared" si="6"/>
        <v>0</v>
      </c>
      <c r="U35" s="46">
        <v>1000</v>
      </c>
      <c r="V35" s="62">
        <f t="shared" si="7"/>
        <v>0.06</v>
      </c>
      <c r="W35" s="46">
        <v>0</v>
      </c>
      <c r="X35" s="62">
        <f t="shared" si="8"/>
        <v>0</v>
      </c>
      <c r="Y35" s="46">
        <v>0</v>
      </c>
      <c r="Z35" s="62">
        <f t="shared" si="9"/>
        <v>0</v>
      </c>
      <c r="AA35" s="20" t="s">
        <v>20</v>
      </c>
      <c r="AB35" s="46">
        <v>0</v>
      </c>
      <c r="AC35" s="62">
        <f t="shared" si="10"/>
        <v>0</v>
      </c>
      <c r="AD35" s="47">
        <v>0</v>
      </c>
      <c r="AE35" s="62">
        <f t="shared" si="11"/>
        <v>0</v>
      </c>
      <c r="AF35" s="47">
        <v>0</v>
      </c>
      <c r="AG35" s="62">
        <f t="shared" si="12"/>
        <v>0</v>
      </c>
      <c r="AH35" s="47">
        <v>0</v>
      </c>
      <c r="AI35" s="62">
        <f t="shared" si="13"/>
        <v>0</v>
      </c>
      <c r="AJ35" s="47">
        <v>0</v>
      </c>
      <c r="AK35" s="62">
        <f t="shared" si="14"/>
        <v>0</v>
      </c>
      <c r="AL35" s="46">
        <v>0</v>
      </c>
      <c r="AM35" s="62">
        <f t="shared" si="15"/>
        <v>0</v>
      </c>
      <c r="AN35" s="47">
        <v>0</v>
      </c>
      <c r="AO35" s="62">
        <f t="shared" si="16"/>
        <v>0</v>
      </c>
      <c r="AP35" s="20" t="s">
        <v>20</v>
      </c>
      <c r="AQ35" s="46">
        <v>0</v>
      </c>
      <c r="AR35" s="62">
        <f t="shared" si="17"/>
        <v>0</v>
      </c>
      <c r="AS35" s="46">
        <v>400</v>
      </c>
      <c r="AT35" s="62">
        <f t="shared" si="18"/>
        <v>0.04</v>
      </c>
      <c r="AU35" s="46">
        <v>0</v>
      </c>
      <c r="AV35" s="62">
        <f t="shared" si="19"/>
        <v>0</v>
      </c>
      <c r="AW35" s="47">
        <v>0</v>
      </c>
      <c r="AX35" s="62">
        <f t="shared" si="20"/>
        <v>0</v>
      </c>
      <c r="AY35" s="46">
        <v>0</v>
      </c>
      <c r="AZ35" s="62">
        <f t="shared" si="21"/>
        <v>0</v>
      </c>
      <c r="BA35" s="47">
        <v>0</v>
      </c>
      <c r="BB35" s="62">
        <f t="shared" si="22"/>
        <v>0</v>
      </c>
      <c r="BC35" s="46">
        <v>0</v>
      </c>
      <c r="BD35" s="62">
        <f t="shared" si="23"/>
        <v>0</v>
      </c>
      <c r="BE35" s="20" t="s">
        <v>20</v>
      </c>
      <c r="BF35" s="46">
        <v>0</v>
      </c>
      <c r="BG35" s="62">
        <f t="shared" si="24"/>
        <v>0</v>
      </c>
      <c r="BH35" s="46">
        <v>0</v>
      </c>
      <c r="BI35" s="62">
        <f t="shared" si="25"/>
        <v>0</v>
      </c>
      <c r="BJ35" s="47">
        <v>0</v>
      </c>
      <c r="BK35" s="62">
        <f t="shared" si="26"/>
        <v>0</v>
      </c>
      <c r="BL35" s="47">
        <v>0</v>
      </c>
      <c r="BM35" s="62">
        <f t="shared" si="27"/>
        <v>0</v>
      </c>
      <c r="BN35" s="46">
        <v>0</v>
      </c>
      <c r="BO35" s="62">
        <f t="shared" si="28"/>
        <v>0</v>
      </c>
      <c r="BP35" s="46">
        <v>0</v>
      </c>
      <c r="BQ35" s="62">
        <f t="shared" si="29"/>
        <v>0</v>
      </c>
      <c r="BR35" s="20" t="s">
        <v>20</v>
      </c>
      <c r="BS35" s="46">
        <v>0</v>
      </c>
      <c r="BT35" s="62">
        <f t="shared" si="30"/>
        <v>0</v>
      </c>
      <c r="BU35" s="47">
        <v>0</v>
      </c>
      <c r="BV35" s="62">
        <f t="shared" si="31"/>
        <v>0</v>
      </c>
      <c r="BW35" s="46">
        <v>0</v>
      </c>
      <c r="BX35" s="62">
        <f t="shared" si="32"/>
        <v>0</v>
      </c>
      <c r="BY35" s="47">
        <v>0</v>
      </c>
      <c r="BZ35" s="62">
        <f t="shared" si="33"/>
        <v>0</v>
      </c>
      <c r="CA35" s="46">
        <v>0</v>
      </c>
      <c r="CB35" s="62">
        <f t="shared" si="34"/>
        <v>0</v>
      </c>
      <c r="CC35" s="47">
        <v>0</v>
      </c>
      <c r="CD35" s="62">
        <f t="shared" si="35"/>
        <v>0</v>
      </c>
      <c r="CE35" s="46">
        <v>0</v>
      </c>
      <c r="CF35" s="62">
        <f t="shared" si="36"/>
        <v>0</v>
      </c>
      <c r="CG35" s="20" t="s">
        <v>20</v>
      </c>
      <c r="CH35" s="46">
        <v>0</v>
      </c>
      <c r="CI35" s="62">
        <f t="shared" si="37"/>
        <v>0</v>
      </c>
      <c r="CJ35" s="46">
        <v>0</v>
      </c>
      <c r="CK35" s="62">
        <f t="shared" si="38"/>
        <v>0</v>
      </c>
      <c r="CL35" s="46">
        <v>0</v>
      </c>
      <c r="CM35" s="62">
        <f t="shared" si="39"/>
        <v>0</v>
      </c>
      <c r="CN35" s="47">
        <v>0</v>
      </c>
      <c r="CO35" s="62">
        <f t="shared" si="40"/>
        <v>0</v>
      </c>
      <c r="CP35" s="46">
        <v>0</v>
      </c>
      <c r="CQ35" s="62">
        <f t="shared" si="41"/>
        <v>0</v>
      </c>
      <c r="CR35" s="47">
        <v>0</v>
      </c>
      <c r="CS35" s="62">
        <f t="shared" si="42"/>
        <v>0</v>
      </c>
      <c r="CT35" s="46">
        <v>0</v>
      </c>
      <c r="CU35" s="62">
        <f t="shared" si="43"/>
        <v>0</v>
      </c>
      <c r="CV35" s="20" t="s">
        <v>20</v>
      </c>
      <c r="CW35" s="46">
        <v>0</v>
      </c>
      <c r="CX35" s="62">
        <f t="shared" si="44"/>
        <v>0</v>
      </c>
      <c r="CY35" s="46">
        <v>0</v>
      </c>
      <c r="CZ35" s="62">
        <f t="shared" si="45"/>
        <v>0</v>
      </c>
      <c r="DA35" s="46">
        <v>0</v>
      </c>
      <c r="DB35" s="62">
        <f t="shared" si="46"/>
        <v>0</v>
      </c>
      <c r="DC35" s="47">
        <v>0</v>
      </c>
      <c r="DD35" s="62">
        <f t="shared" si="47"/>
        <v>0</v>
      </c>
      <c r="DE35" s="46">
        <v>0</v>
      </c>
      <c r="DF35" s="62">
        <f t="shared" si="48"/>
        <v>0</v>
      </c>
      <c r="DG35" s="47">
        <v>0</v>
      </c>
      <c r="DH35" s="62">
        <f t="shared" si="49"/>
        <v>0</v>
      </c>
      <c r="DI35" s="46">
        <v>0</v>
      </c>
      <c r="DJ35" s="61">
        <f t="shared" si="50"/>
        <v>0</v>
      </c>
    </row>
    <row r="36" spans="1:114" ht="18.75" customHeight="1">
      <c r="A36" s="20" t="s">
        <v>177</v>
      </c>
      <c r="B36" s="46">
        <f>SUM(SUM(D36,F36,H36,J36,L36,O36,Q36,S36,U36,W36,Y36,AB36,AD36,AF36,AH36,AJ36,AL36,AN36,AS36,AY36,AQ36,AU36,AW36,BA36,BF36,BC36,BH36,BJ36,BL36,BP36),SUM(BY36,CA36,CC36,CE36,CH36,CJ36,CL36,CN36,CP36,CR36,CT36,CW36,CY36,DA36,DC36,BN36,BU36,DE36,DG36,DI36),SUM(BS36,BW36))</f>
        <v>1902635</v>
      </c>
      <c r="C36" s="61">
        <f t="shared" si="52"/>
        <v>3.11</v>
      </c>
      <c r="D36" s="46">
        <v>260000</v>
      </c>
      <c r="E36" s="62">
        <f t="shared" si="52"/>
        <v>3.25</v>
      </c>
      <c r="F36" s="47">
        <v>111600</v>
      </c>
      <c r="G36" s="62">
        <f t="shared" si="0"/>
        <v>4.77</v>
      </c>
      <c r="H36" s="47">
        <v>141460</v>
      </c>
      <c r="I36" s="62">
        <f t="shared" si="1"/>
        <v>5.26</v>
      </c>
      <c r="J36" s="46">
        <v>58384</v>
      </c>
      <c r="K36" s="62">
        <f t="shared" si="2"/>
        <v>2.03</v>
      </c>
      <c r="L36" s="46">
        <v>89829</v>
      </c>
      <c r="M36" s="62">
        <f t="shared" si="3"/>
        <v>2.25</v>
      </c>
      <c r="N36" s="20" t="s">
        <v>177</v>
      </c>
      <c r="O36" s="46">
        <v>168200</v>
      </c>
      <c r="P36" s="62">
        <f t="shared" si="4"/>
        <v>6.09</v>
      </c>
      <c r="Q36" s="47">
        <v>81759</v>
      </c>
      <c r="R36" s="62">
        <f t="shared" si="5"/>
        <v>3.74</v>
      </c>
      <c r="S36" s="47">
        <v>59117</v>
      </c>
      <c r="T36" s="62">
        <f t="shared" si="6"/>
        <v>2.93</v>
      </c>
      <c r="U36" s="46">
        <v>84185</v>
      </c>
      <c r="V36" s="62">
        <f t="shared" si="7"/>
        <v>4.94</v>
      </c>
      <c r="W36" s="46">
        <v>11108</v>
      </c>
      <c r="X36" s="62">
        <f t="shared" si="8"/>
        <v>0.78</v>
      </c>
      <c r="Y36" s="46">
        <v>19334</v>
      </c>
      <c r="Z36" s="62">
        <f t="shared" si="9"/>
        <v>1.67</v>
      </c>
      <c r="AA36" s="20" t="s">
        <v>177</v>
      </c>
      <c r="AB36" s="46">
        <v>47762</v>
      </c>
      <c r="AC36" s="62">
        <f t="shared" si="10"/>
        <v>5.69</v>
      </c>
      <c r="AD36" s="47">
        <v>9703</v>
      </c>
      <c r="AE36" s="62">
        <f t="shared" si="11"/>
        <v>1.37</v>
      </c>
      <c r="AF36" s="47">
        <v>27572</v>
      </c>
      <c r="AG36" s="62">
        <f t="shared" si="12"/>
        <v>2.71</v>
      </c>
      <c r="AH36" s="47">
        <v>49080</v>
      </c>
      <c r="AI36" s="62">
        <f t="shared" si="13"/>
        <v>3.23</v>
      </c>
      <c r="AJ36" s="47">
        <v>4103</v>
      </c>
      <c r="AK36" s="62">
        <f t="shared" si="14"/>
        <v>1.43</v>
      </c>
      <c r="AL36" s="46">
        <v>108521</v>
      </c>
      <c r="AM36" s="62">
        <f t="shared" si="15"/>
        <v>15.13</v>
      </c>
      <c r="AN36" s="47">
        <v>39416</v>
      </c>
      <c r="AO36" s="62">
        <f t="shared" si="16"/>
        <v>3.36</v>
      </c>
      <c r="AP36" s="20" t="s">
        <v>177</v>
      </c>
      <c r="AQ36" s="46">
        <v>33711</v>
      </c>
      <c r="AR36" s="62">
        <f t="shared" si="17"/>
        <v>2.73</v>
      </c>
      <c r="AS36" s="46">
        <v>43000</v>
      </c>
      <c r="AT36" s="62">
        <f t="shared" si="18"/>
        <v>4.44</v>
      </c>
      <c r="AU36" s="46">
        <v>7262</v>
      </c>
      <c r="AV36" s="62">
        <f t="shared" si="19"/>
        <v>1.07</v>
      </c>
      <c r="AW36" s="47">
        <v>21838</v>
      </c>
      <c r="AX36" s="62">
        <f t="shared" si="20"/>
        <v>2.01</v>
      </c>
      <c r="AY36" s="46">
        <v>7500</v>
      </c>
      <c r="AZ36" s="62">
        <f t="shared" si="21"/>
        <v>0.61</v>
      </c>
      <c r="BA36" s="47">
        <v>70929</v>
      </c>
      <c r="BB36" s="62">
        <f t="shared" si="22"/>
        <v>2.69</v>
      </c>
      <c r="BC36" s="46">
        <v>35447</v>
      </c>
      <c r="BD36" s="62">
        <f t="shared" si="23"/>
        <v>3.51</v>
      </c>
      <c r="BE36" s="20" t="s">
        <v>177</v>
      </c>
      <c r="BF36" s="46">
        <v>34541</v>
      </c>
      <c r="BG36" s="62">
        <f t="shared" si="24"/>
        <v>3.55</v>
      </c>
      <c r="BH36" s="46">
        <v>25852</v>
      </c>
      <c r="BI36" s="62">
        <f t="shared" si="25"/>
        <v>6.4</v>
      </c>
      <c r="BJ36" s="47">
        <v>18744</v>
      </c>
      <c r="BK36" s="62">
        <f t="shared" si="26"/>
        <v>3.16</v>
      </c>
      <c r="BL36" s="47">
        <v>11660</v>
      </c>
      <c r="BM36" s="62">
        <f t="shared" si="27"/>
        <v>3.6</v>
      </c>
      <c r="BN36" s="46">
        <v>30184</v>
      </c>
      <c r="BO36" s="62">
        <f t="shared" si="28"/>
        <v>9.83</v>
      </c>
      <c r="BP36" s="46">
        <v>19265</v>
      </c>
      <c r="BQ36" s="62">
        <f t="shared" si="29"/>
        <v>4.97</v>
      </c>
      <c r="BR36" s="20" t="s">
        <v>177</v>
      </c>
      <c r="BS36" s="46">
        <v>8700</v>
      </c>
      <c r="BT36" s="62">
        <f t="shared" si="30"/>
        <v>2</v>
      </c>
      <c r="BU36" s="47">
        <v>3790</v>
      </c>
      <c r="BV36" s="62">
        <f t="shared" si="31"/>
        <v>0.39</v>
      </c>
      <c r="BW36" s="46">
        <v>15000</v>
      </c>
      <c r="BX36" s="62">
        <f t="shared" si="32"/>
        <v>2.63</v>
      </c>
      <c r="BY36" s="47">
        <v>11175</v>
      </c>
      <c r="BZ36" s="62">
        <f t="shared" si="33"/>
        <v>1.08</v>
      </c>
      <c r="CA36" s="46">
        <v>1498</v>
      </c>
      <c r="CB36" s="62">
        <f t="shared" si="34"/>
        <v>0.21</v>
      </c>
      <c r="CC36" s="47">
        <v>8797</v>
      </c>
      <c r="CD36" s="62">
        <f t="shared" si="35"/>
        <v>1.03</v>
      </c>
      <c r="CE36" s="46">
        <v>4440</v>
      </c>
      <c r="CF36" s="62">
        <f t="shared" si="36"/>
        <v>0.69</v>
      </c>
      <c r="CG36" s="20" t="s">
        <v>177</v>
      </c>
      <c r="CH36" s="46">
        <v>2000</v>
      </c>
      <c r="CI36" s="62">
        <f t="shared" si="37"/>
        <v>0.66</v>
      </c>
      <c r="CJ36" s="46">
        <v>2640</v>
      </c>
      <c r="CK36" s="62">
        <f t="shared" si="38"/>
        <v>0.73</v>
      </c>
      <c r="CL36" s="46">
        <v>14792</v>
      </c>
      <c r="CM36" s="62">
        <f t="shared" si="39"/>
        <v>2.19</v>
      </c>
      <c r="CN36" s="47">
        <v>2004</v>
      </c>
      <c r="CO36" s="62">
        <f t="shared" si="40"/>
        <v>0.75</v>
      </c>
      <c r="CP36" s="46">
        <v>14316</v>
      </c>
      <c r="CQ36" s="62">
        <f t="shared" si="41"/>
        <v>2.05</v>
      </c>
      <c r="CR36" s="47">
        <v>10740</v>
      </c>
      <c r="CS36" s="62">
        <f t="shared" si="42"/>
        <v>1.78</v>
      </c>
      <c r="CT36" s="46">
        <v>10000</v>
      </c>
      <c r="CU36" s="62">
        <f t="shared" si="43"/>
        <v>1.59</v>
      </c>
      <c r="CV36" s="20" t="s">
        <v>177</v>
      </c>
      <c r="CW36" s="46">
        <v>9229</v>
      </c>
      <c r="CX36" s="62">
        <f t="shared" si="44"/>
        <v>1.51</v>
      </c>
      <c r="CY36" s="46">
        <v>35000</v>
      </c>
      <c r="CZ36" s="62">
        <f t="shared" si="45"/>
        <v>5.06</v>
      </c>
      <c r="DA36" s="46">
        <v>11591</v>
      </c>
      <c r="DB36" s="62">
        <f t="shared" si="46"/>
        <v>1.93</v>
      </c>
      <c r="DC36" s="47">
        <v>4857</v>
      </c>
      <c r="DD36" s="62">
        <f t="shared" si="47"/>
        <v>0.81</v>
      </c>
      <c r="DE36" s="46">
        <v>0</v>
      </c>
      <c r="DF36" s="62">
        <f t="shared" si="48"/>
        <v>0</v>
      </c>
      <c r="DG36" s="47">
        <v>0</v>
      </c>
      <c r="DH36" s="62">
        <f t="shared" si="49"/>
        <v>0</v>
      </c>
      <c r="DI36" s="46">
        <v>1000</v>
      </c>
      <c r="DJ36" s="61">
        <f t="shared" si="50"/>
        <v>0.23</v>
      </c>
    </row>
    <row r="37" spans="1:114" ht="18" customHeight="1">
      <c r="A37" s="15" t="s">
        <v>178</v>
      </c>
      <c r="B37" s="18">
        <f>B31-B34</f>
        <v>2200860</v>
      </c>
      <c r="C37" s="63">
        <f t="shared" si="52"/>
        <v>3.59</v>
      </c>
      <c r="D37" s="18">
        <f>D31-D34</f>
        <v>343511</v>
      </c>
      <c r="E37" s="64">
        <f t="shared" si="52"/>
        <v>4.3</v>
      </c>
      <c r="F37" s="51">
        <f>F31-F34</f>
        <v>107431</v>
      </c>
      <c r="G37" s="64">
        <f t="shared" si="0"/>
        <v>4.59</v>
      </c>
      <c r="H37" s="51">
        <f>H31-H34</f>
        <v>76800</v>
      </c>
      <c r="I37" s="64">
        <f t="shared" si="1"/>
        <v>2.85</v>
      </c>
      <c r="J37" s="18">
        <f>J31-J34</f>
        <v>89314</v>
      </c>
      <c r="K37" s="64">
        <f t="shared" si="2"/>
        <v>3.11</v>
      </c>
      <c r="L37" s="18">
        <f>L31-L34</f>
        <v>175871</v>
      </c>
      <c r="M37" s="64">
        <f t="shared" si="3"/>
        <v>4.4</v>
      </c>
      <c r="N37" s="15" t="s">
        <v>178</v>
      </c>
      <c r="O37" s="18">
        <f>O31-O34</f>
        <v>110100</v>
      </c>
      <c r="P37" s="64">
        <f t="shared" si="4"/>
        <v>3.99</v>
      </c>
      <c r="Q37" s="51">
        <f>Q31-Q34</f>
        <v>92008</v>
      </c>
      <c r="R37" s="64">
        <f t="shared" si="5"/>
        <v>4.21</v>
      </c>
      <c r="S37" s="51">
        <f>S31-S34</f>
        <v>89179</v>
      </c>
      <c r="T37" s="64">
        <f t="shared" si="6"/>
        <v>4.42</v>
      </c>
      <c r="U37" s="18">
        <f>U31-U34</f>
        <v>54256</v>
      </c>
      <c r="V37" s="64">
        <f t="shared" si="7"/>
        <v>3.19</v>
      </c>
      <c r="W37" s="18">
        <f>W31-W34</f>
        <v>47992</v>
      </c>
      <c r="X37" s="64">
        <f t="shared" si="8"/>
        <v>3.35</v>
      </c>
      <c r="Y37" s="18">
        <f>Y31-Y34</f>
        <v>44466</v>
      </c>
      <c r="Z37" s="64">
        <f t="shared" si="9"/>
        <v>3.83</v>
      </c>
      <c r="AA37" s="15" t="s">
        <v>178</v>
      </c>
      <c r="AB37" s="18">
        <f>AB31-AB34</f>
        <v>13421</v>
      </c>
      <c r="AC37" s="64">
        <f t="shared" si="10"/>
        <v>1.6</v>
      </c>
      <c r="AD37" s="51">
        <f>AD31-AD34</f>
        <v>30554</v>
      </c>
      <c r="AE37" s="64">
        <f t="shared" si="11"/>
        <v>4.33</v>
      </c>
      <c r="AF37" s="51">
        <f>AF31-AF34</f>
        <v>15105</v>
      </c>
      <c r="AG37" s="64">
        <f t="shared" si="12"/>
        <v>1.48</v>
      </c>
      <c r="AH37" s="51">
        <f>AH31-AH34</f>
        <v>4410</v>
      </c>
      <c r="AI37" s="64">
        <f t="shared" si="13"/>
        <v>0.29</v>
      </c>
      <c r="AJ37" s="51">
        <f>AJ31-AJ34</f>
        <v>11773</v>
      </c>
      <c r="AK37" s="64">
        <f t="shared" si="14"/>
        <v>4.09</v>
      </c>
      <c r="AL37" s="18">
        <f>AL31-AL34</f>
        <v>66840</v>
      </c>
      <c r="AM37" s="64">
        <f t="shared" si="15"/>
        <v>9.32</v>
      </c>
      <c r="AN37" s="51">
        <f>AN31-AN34</f>
        <v>36909</v>
      </c>
      <c r="AO37" s="64">
        <f t="shared" si="16"/>
        <v>3.14</v>
      </c>
      <c r="AP37" s="15" t="s">
        <v>178</v>
      </c>
      <c r="AQ37" s="18">
        <f>AQ31-AQ34</f>
        <v>43496</v>
      </c>
      <c r="AR37" s="64">
        <f t="shared" si="17"/>
        <v>3.52</v>
      </c>
      <c r="AS37" s="18">
        <f>AS31-AS34</f>
        <v>31400</v>
      </c>
      <c r="AT37" s="64">
        <f t="shared" si="18"/>
        <v>3.24</v>
      </c>
      <c r="AU37" s="18">
        <f>AU31-AU34</f>
        <v>34549</v>
      </c>
      <c r="AV37" s="64">
        <f t="shared" si="19"/>
        <v>5.09</v>
      </c>
      <c r="AW37" s="51">
        <f>AW31-AW34</f>
        <v>11400</v>
      </c>
      <c r="AX37" s="64">
        <f t="shared" si="20"/>
        <v>1.05</v>
      </c>
      <c r="AY37" s="18">
        <f>AY31-AY34</f>
        <v>68587</v>
      </c>
      <c r="AZ37" s="64">
        <f t="shared" si="21"/>
        <v>5.54</v>
      </c>
      <c r="BA37" s="51">
        <f>BA31-BA34</f>
        <v>157498</v>
      </c>
      <c r="BB37" s="64">
        <f t="shared" si="22"/>
        <v>5.98</v>
      </c>
      <c r="BC37" s="18">
        <f>BC31-BC34</f>
        <v>12827</v>
      </c>
      <c r="BD37" s="64">
        <f t="shared" si="23"/>
        <v>1.27</v>
      </c>
      <c r="BE37" s="15" t="s">
        <v>178</v>
      </c>
      <c r="BF37" s="18">
        <f>BF31-BF34</f>
        <v>36194</v>
      </c>
      <c r="BG37" s="64">
        <f t="shared" si="24"/>
        <v>3.72</v>
      </c>
      <c r="BH37" s="18">
        <f>BH31-BH34</f>
        <v>14731</v>
      </c>
      <c r="BI37" s="64">
        <f t="shared" si="25"/>
        <v>3.65</v>
      </c>
      <c r="BJ37" s="51">
        <f>BJ31-BJ34</f>
        <v>23529</v>
      </c>
      <c r="BK37" s="64">
        <f t="shared" si="26"/>
        <v>3.96</v>
      </c>
      <c r="BL37" s="51">
        <f>BL31-BL34</f>
        <v>9932</v>
      </c>
      <c r="BM37" s="64">
        <f t="shared" si="27"/>
        <v>3.07</v>
      </c>
      <c r="BN37" s="18">
        <f>BN31-BN34</f>
        <v>7643</v>
      </c>
      <c r="BO37" s="64">
        <f t="shared" si="28"/>
        <v>2.49</v>
      </c>
      <c r="BP37" s="18">
        <f>BP31-BP34</f>
        <v>7092</v>
      </c>
      <c r="BQ37" s="64">
        <f t="shared" si="29"/>
        <v>1.83</v>
      </c>
      <c r="BR37" s="15" t="s">
        <v>178</v>
      </c>
      <c r="BS37" s="18">
        <f>BS31-BS34</f>
        <v>18754</v>
      </c>
      <c r="BT37" s="64">
        <f t="shared" si="30"/>
        <v>4.32</v>
      </c>
      <c r="BU37" s="51">
        <f>BU31-BU34</f>
        <v>19078</v>
      </c>
      <c r="BV37" s="64">
        <f t="shared" si="31"/>
        <v>1.96</v>
      </c>
      <c r="BW37" s="18">
        <f>BW31-BW34</f>
        <v>12100</v>
      </c>
      <c r="BX37" s="64">
        <f t="shared" si="32"/>
        <v>2.12</v>
      </c>
      <c r="BY37" s="51">
        <f>BY31-BY34</f>
        <v>17643</v>
      </c>
      <c r="BZ37" s="64">
        <f t="shared" si="33"/>
        <v>1.7</v>
      </c>
      <c r="CA37" s="18">
        <f>CA31-CA34</f>
        <v>18962</v>
      </c>
      <c r="CB37" s="64">
        <f t="shared" si="34"/>
        <v>2.67</v>
      </c>
      <c r="CC37" s="51">
        <f>CC31-CC34</f>
        <v>15707</v>
      </c>
      <c r="CD37" s="64">
        <f t="shared" si="35"/>
        <v>1.85</v>
      </c>
      <c r="CE37" s="18">
        <f>CE31-CE34</f>
        <v>10020</v>
      </c>
      <c r="CF37" s="64">
        <f t="shared" si="36"/>
        <v>1.56</v>
      </c>
      <c r="CG37" s="15" t="s">
        <v>178</v>
      </c>
      <c r="CH37" s="18">
        <f>CH31-CH34</f>
        <v>23508</v>
      </c>
      <c r="CI37" s="64">
        <f t="shared" si="37"/>
        <v>7.76</v>
      </c>
      <c r="CJ37" s="18">
        <f>CJ31-CJ34</f>
        <v>11559</v>
      </c>
      <c r="CK37" s="64">
        <f t="shared" si="38"/>
        <v>3.18</v>
      </c>
      <c r="CL37" s="18">
        <f>CL31-CL34</f>
        <v>9697</v>
      </c>
      <c r="CM37" s="64">
        <f t="shared" si="39"/>
        <v>1.43</v>
      </c>
      <c r="CN37" s="51">
        <f>CN31-CN34</f>
        <v>7963</v>
      </c>
      <c r="CO37" s="64">
        <f t="shared" si="40"/>
        <v>2.99</v>
      </c>
      <c r="CP37" s="18">
        <f>CP31-CP34</f>
        <v>20184</v>
      </c>
      <c r="CQ37" s="64">
        <f t="shared" si="41"/>
        <v>2.89</v>
      </c>
      <c r="CR37" s="51">
        <f>CR31-CR34</f>
        <v>27816</v>
      </c>
      <c r="CS37" s="64">
        <f t="shared" si="42"/>
        <v>4.62</v>
      </c>
      <c r="CT37" s="18">
        <f>CT31-CT34</f>
        <v>32763</v>
      </c>
      <c r="CU37" s="64">
        <f t="shared" si="43"/>
        <v>5.21</v>
      </c>
      <c r="CV37" s="15" t="s">
        <v>178</v>
      </c>
      <c r="CW37" s="18">
        <f>CW31-CW34</f>
        <v>20743</v>
      </c>
      <c r="CX37" s="64">
        <f t="shared" si="44"/>
        <v>3.39</v>
      </c>
      <c r="CY37" s="18">
        <f>CY31-CY34</f>
        <v>13301</v>
      </c>
      <c r="CZ37" s="64">
        <f t="shared" si="45"/>
        <v>1.92</v>
      </c>
      <c r="DA37" s="18">
        <f>DA31-DA34</f>
        <v>24924</v>
      </c>
      <c r="DB37" s="64">
        <f t="shared" si="46"/>
        <v>4.14</v>
      </c>
      <c r="DC37" s="51">
        <f>DC31-DC34</f>
        <v>13201</v>
      </c>
      <c r="DD37" s="64">
        <f t="shared" si="47"/>
        <v>2.19</v>
      </c>
      <c r="DE37" s="18">
        <f>DE31-DE34</f>
        <v>4260</v>
      </c>
      <c r="DF37" s="64">
        <f t="shared" si="48"/>
        <v>3.01</v>
      </c>
      <c r="DG37" s="51">
        <f>DG31-DG34</f>
        <v>4309</v>
      </c>
      <c r="DH37" s="64">
        <f t="shared" si="49"/>
        <v>3.59</v>
      </c>
      <c r="DI37" s="18">
        <f>DI31-DI34</f>
        <v>5550</v>
      </c>
      <c r="DJ37" s="63">
        <f t="shared" si="50"/>
        <v>1.25</v>
      </c>
    </row>
    <row r="38" spans="1:114" ht="18" customHeight="1">
      <c r="A38" s="15" t="s">
        <v>21</v>
      </c>
      <c r="B38" s="18">
        <f>SUM(SUM(D38,F38,H38,J38,L38,O38,Q38,S38,U38,W38,Y38,AB38,AD38,AF38,AH38,AJ38,AL38,AN38,AS38,AY38,AQ38,AU38,AW38,BA38,BF38,BC38,BH38,BJ38,BL38,BP38),SUM(BY38,CA38,CC38,CE38,CH38,CJ38,CL38,CN38,CP38,CR38,CT38,CW38,CY38,DA38,DC38,BN38,BU38,DE38,DG38,DI38),SUM(BS38,BW38))</f>
        <v>0</v>
      </c>
      <c r="C38" s="63">
        <f t="shared" si="52"/>
        <v>0</v>
      </c>
      <c r="D38" s="18">
        <v>0</v>
      </c>
      <c r="E38" s="64">
        <f t="shared" si="52"/>
        <v>0</v>
      </c>
      <c r="F38" s="51">
        <v>0</v>
      </c>
      <c r="G38" s="64">
        <f t="shared" si="0"/>
        <v>0</v>
      </c>
      <c r="H38" s="51">
        <v>0</v>
      </c>
      <c r="I38" s="64">
        <f t="shared" si="1"/>
        <v>0</v>
      </c>
      <c r="J38" s="18">
        <v>0</v>
      </c>
      <c r="K38" s="64">
        <f t="shared" si="2"/>
        <v>0</v>
      </c>
      <c r="L38" s="18">
        <v>0</v>
      </c>
      <c r="M38" s="64">
        <f t="shared" si="3"/>
        <v>0</v>
      </c>
      <c r="N38" s="15" t="s">
        <v>21</v>
      </c>
      <c r="O38" s="18">
        <v>0</v>
      </c>
      <c r="P38" s="64">
        <f t="shared" si="4"/>
        <v>0</v>
      </c>
      <c r="Q38" s="51">
        <v>0</v>
      </c>
      <c r="R38" s="64">
        <f t="shared" si="5"/>
        <v>0</v>
      </c>
      <c r="S38" s="51">
        <v>0</v>
      </c>
      <c r="T38" s="64">
        <f t="shared" si="6"/>
        <v>0</v>
      </c>
      <c r="U38" s="18">
        <v>0</v>
      </c>
      <c r="V38" s="64">
        <f t="shared" si="7"/>
        <v>0</v>
      </c>
      <c r="W38" s="18">
        <v>0</v>
      </c>
      <c r="X38" s="64">
        <f t="shared" si="8"/>
        <v>0</v>
      </c>
      <c r="Y38" s="18">
        <v>0</v>
      </c>
      <c r="Z38" s="64">
        <f t="shared" si="9"/>
        <v>0</v>
      </c>
      <c r="AA38" s="15" t="s">
        <v>21</v>
      </c>
      <c r="AB38" s="18">
        <v>0</v>
      </c>
      <c r="AC38" s="64">
        <f t="shared" si="10"/>
        <v>0</v>
      </c>
      <c r="AD38" s="51">
        <v>0</v>
      </c>
      <c r="AE38" s="64">
        <f t="shared" si="11"/>
        <v>0</v>
      </c>
      <c r="AF38" s="51">
        <v>0</v>
      </c>
      <c r="AG38" s="64">
        <f t="shared" si="12"/>
        <v>0</v>
      </c>
      <c r="AH38" s="51">
        <v>0</v>
      </c>
      <c r="AI38" s="64">
        <f t="shared" si="13"/>
        <v>0</v>
      </c>
      <c r="AJ38" s="51">
        <v>0</v>
      </c>
      <c r="AK38" s="64">
        <f t="shared" si="14"/>
        <v>0</v>
      </c>
      <c r="AL38" s="18">
        <v>0</v>
      </c>
      <c r="AM38" s="64">
        <f t="shared" si="15"/>
        <v>0</v>
      </c>
      <c r="AN38" s="51">
        <v>0</v>
      </c>
      <c r="AO38" s="64">
        <f t="shared" si="16"/>
        <v>0</v>
      </c>
      <c r="AP38" s="15" t="s">
        <v>21</v>
      </c>
      <c r="AQ38" s="18">
        <v>0</v>
      </c>
      <c r="AR38" s="64">
        <f t="shared" si="17"/>
        <v>0</v>
      </c>
      <c r="AS38" s="18">
        <v>0</v>
      </c>
      <c r="AT38" s="64">
        <f t="shared" si="18"/>
        <v>0</v>
      </c>
      <c r="AU38" s="18">
        <v>0</v>
      </c>
      <c r="AV38" s="64">
        <f t="shared" si="19"/>
        <v>0</v>
      </c>
      <c r="AW38" s="51">
        <v>0</v>
      </c>
      <c r="AX38" s="64">
        <f t="shared" si="20"/>
        <v>0</v>
      </c>
      <c r="AY38" s="18">
        <v>0</v>
      </c>
      <c r="AZ38" s="64">
        <f t="shared" si="21"/>
        <v>0</v>
      </c>
      <c r="BA38" s="51">
        <v>0</v>
      </c>
      <c r="BB38" s="64">
        <f t="shared" si="22"/>
        <v>0</v>
      </c>
      <c r="BC38" s="18">
        <v>0</v>
      </c>
      <c r="BD38" s="64">
        <f t="shared" si="23"/>
        <v>0</v>
      </c>
      <c r="BE38" s="15" t="s">
        <v>21</v>
      </c>
      <c r="BF38" s="18">
        <v>0</v>
      </c>
      <c r="BG38" s="64">
        <f t="shared" si="24"/>
        <v>0</v>
      </c>
      <c r="BH38" s="18">
        <v>0</v>
      </c>
      <c r="BI38" s="64">
        <f t="shared" si="25"/>
        <v>0</v>
      </c>
      <c r="BJ38" s="51">
        <v>0</v>
      </c>
      <c r="BK38" s="64">
        <f t="shared" si="26"/>
        <v>0</v>
      </c>
      <c r="BL38" s="51">
        <v>0</v>
      </c>
      <c r="BM38" s="64">
        <f t="shared" si="27"/>
        <v>0</v>
      </c>
      <c r="BN38" s="18">
        <v>0</v>
      </c>
      <c r="BO38" s="64">
        <f t="shared" si="28"/>
        <v>0</v>
      </c>
      <c r="BP38" s="18">
        <v>0</v>
      </c>
      <c r="BQ38" s="64">
        <f t="shared" si="29"/>
        <v>0</v>
      </c>
      <c r="BR38" s="15" t="s">
        <v>21</v>
      </c>
      <c r="BS38" s="18">
        <v>0</v>
      </c>
      <c r="BT38" s="64">
        <f t="shared" si="30"/>
        <v>0</v>
      </c>
      <c r="BU38" s="51">
        <v>0</v>
      </c>
      <c r="BV38" s="64">
        <f t="shared" si="31"/>
        <v>0</v>
      </c>
      <c r="BW38" s="18">
        <v>0</v>
      </c>
      <c r="BX38" s="64">
        <f t="shared" si="32"/>
        <v>0</v>
      </c>
      <c r="BY38" s="51">
        <v>0</v>
      </c>
      <c r="BZ38" s="64">
        <f t="shared" si="33"/>
        <v>0</v>
      </c>
      <c r="CA38" s="18">
        <v>0</v>
      </c>
      <c r="CB38" s="64">
        <f t="shared" si="34"/>
        <v>0</v>
      </c>
      <c r="CC38" s="51">
        <v>0</v>
      </c>
      <c r="CD38" s="64">
        <f t="shared" si="35"/>
        <v>0</v>
      </c>
      <c r="CE38" s="18">
        <v>0</v>
      </c>
      <c r="CF38" s="64">
        <f t="shared" si="36"/>
        <v>0</v>
      </c>
      <c r="CG38" s="15" t="s">
        <v>21</v>
      </c>
      <c r="CH38" s="18">
        <v>0</v>
      </c>
      <c r="CI38" s="64">
        <f t="shared" si="37"/>
        <v>0</v>
      </c>
      <c r="CJ38" s="18">
        <v>0</v>
      </c>
      <c r="CK38" s="64">
        <f t="shared" si="38"/>
        <v>0</v>
      </c>
      <c r="CL38" s="18">
        <v>0</v>
      </c>
      <c r="CM38" s="64">
        <f t="shared" si="39"/>
        <v>0</v>
      </c>
      <c r="CN38" s="51">
        <v>0</v>
      </c>
      <c r="CO38" s="64">
        <f t="shared" si="40"/>
        <v>0</v>
      </c>
      <c r="CP38" s="18">
        <v>0</v>
      </c>
      <c r="CQ38" s="64">
        <f t="shared" si="41"/>
        <v>0</v>
      </c>
      <c r="CR38" s="51">
        <v>0</v>
      </c>
      <c r="CS38" s="64">
        <f t="shared" si="42"/>
        <v>0</v>
      </c>
      <c r="CT38" s="18">
        <v>0</v>
      </c>
      <c r="CU38" s="64">
        <f t="shared" si="43"/>
        <v>0</v>
      </c>
      <c r="CV38" s="15" t="s">
        <v>21</v>
      </c>
      <c r="CW38" s="18">
        <v>0</v>
      </c>
      <c r="CX38" s="64">
        <f t="shared" si="44"/>
        <v>0</v>
      </c>
      <c r="CY38" s="18">
        <v>0</v>
      </c>
      <c r="CZ38" s="64">
        <f t="shared" si="45"/>
        <v>0</v>
      </c>
      <c r="DA38" s="18">
        <v>0</v>
      </c>
      <c r="DB38" s="64">
        <f t="shared" si="46"/>
        <v>0</v>
      </c>
      <c r="DC38" s="51">
        <v>0</v>
      </c>
      <c r="DD38" s="64">
        <f t="shared" si="47"/>
        <v>0</v>
      </c>
      <c r="DE38" s="18">
        <v>0</v>
      </c>
      <c r="DF38" s="64">
        <f t="shared" si="48"/>
        <v>0</v>
      </c>
      <c r="DG38" s="51">
        <v>0</v>
      </c>
      <c r="DH38" s="64">
        <f t="shared" si="49"/>
        <v>0</v>
      </c>
      <c r="DI38" s="18">
        <v>0</v>
      </c>
      <c r="DJ38" s="63">
        <f t="shared" si="50"/>
        <v>0</v>
      </c>
    </row>
    <row r="39" spans="1:114" s="9" customFormat="1" ht="18" customHeight="1" thickBot="1">
      <c r="A39" s="25" t="s">
        <v>22</v>
      </c>
      <c r="B39" s="28">
        <f>B30+B37+B38</f>
        <v>821361</v>
      </c>
      <c r="C39" s="67">
        <f t="shared" si="52"/>
        <v>1.34</v>
      </c>
      <c r="D39" s="28">
        <f>D38+D37+D30</f>
        <v>11162</v>
      </c>
      <c r="E39" s="65">
        <f t="shared" si="52"/>
        <v>0.14</v>
      </c>
      <c r="F39" s="66">
        <f>F38+F37+F30</f>
        <v>5522</v>
      </c>
      <c r="G39" s="65">
        <f t="shared" si="0"/>
        <v>0.24</v>
      </c>
      <c r="H39" s="66">
        <f>H38+H37+H30</f>
        <v>39923</v>
      </c>
      <c r="I39" s="65">
        <f t="shared" si="1"/>
        <v>1.48</v>
      </c>
      <c r="J39" s="28">
        <f>J38+J37+J30</f>
        <v>27250</v>
      </c>
      <c r="K39" s="65">
        <f t="shared" si="2"/>
        <v>0.95</v>
      </c>
      <c r="L39" s="28">
        <f>L38+L37+L30</f>
        <v>48903</v>
      </c>
      <c r="M39" s="65">
        <f t="shared" si="3"/>
        <v>1.22</v>
      </c>
      <c r="N39" s="25" t="s">
        <v>22</v>
      </c>
      <c r="O39" s="28">
        <f>O38+O37+O30</f>
        <v>19966</v>
      </c>
      <c r="P39" s="65">
        <f t="shared" si="4"/>
        <v>0.72</v>
      </c>
      <c r="Q39" s="66">
        <f>Q38+Q37+Q30</f>
        <v>6713</v>
      </c>
      <c r="R39" s="65">
        <f t="shared" si="5"/>
        <v>0.31</v>
      </c>
      <c r="S39" s="66">
        <f>S38+S37+S30</f>
        <v>1123</v>
      </c>
      <c r="T39" s="65">
        <f t="shared" si="6"/>
        <v>0.06</v>
      </c>
      <c r="U39" s="28">
        <f>U38+U37+U30</f>
        <v>41646</v>
      </c>
      <c r="V39" s="65">
        <f t="shared" si="7"/>
        <v>2.44</v>
      </c>
      <c r="W39" s="28">
        <f>W38+W37+W30</f>
        <v>12373</v>
      </c>
      <c r="X39" s="65">
        <f t="shared" si="8"/>
        <v>0.86</v>
      </c>
      <c r="Y39" s="28">
        <f>Y38+Y37+Y30</f>
        <v>1551</v>
      </c>
      <c r="Z39" s="65">
        <f t="shared" si="9"/>
        <v>0.13</v>
      </c>
      <c r="AA39" s="25" t="s">
        <v>22</v>
      </c>
      <c r="AB39" s="28">
        <f>AB38+AB37+AB30</f>
        <v>18933</v>
      </c>
      <c r="AC39" s="65">
        <f t="shared" si="10"/>
        <v>2.26</v>
      </c>
      <c r="AD39" s="66">
        <f>AD38+AD37+AD30</f>
        <v>6442</v>
      </c>
      <c r="AE39" s="65">
        <f t="shared" si="11"/>
        <v>0.91</v>
      </c>
      <c r="AF39" s="66">
        <f>AF38+AF37+AF30</f>
        <v>1063</v>
      </c>
      <c r="AG39" s="65">
        <f t="shared" si="12"/>
        <v>0.1</v>
      </c>
      <c r="AH39" s="66">
        <f>AH38+AH37+AH30</f>
        <v>20028</v>
      </c>
      <c r="AI39" s="65">
        <f t="shared" si="13"/>
        <v>1.32</v>
      </c>
      <c r="AJ39" s="66">
        <f>AJ38+AJ37+AJ30</f>
        <v>2469</v>
      </c>
      <c r="AK39" s="65">
        <f t="shared" si="14"/>
        <v>0.86</v>
      </c>
      <c r="AL39" s="28">
        <f>AL38+AL37+AL30</f>
        <v>17823</v>
      </c>
      <c r="AM39" s="65">
        <f t="shared" si="15"/>
        <v>2.48</v>
      </c>
      <c r="AN39" s="66">
        <f>AN38+AN37+AN30</f>
        <v>4136</v>
      </c>
      <c r="AO39" s="65">
        <f t="shared" si="16"/>
        <v>0.35</v>
      </c>
      <c r="AP39" s="25" t="s">
        <v>22</v>
      </c>
      <c r="AQ39" s="28">
        <f>AQ38+AQ37+AQ30</f>
        <v>14682</v>
      </c>
      <c r="AR39" s="65">
        <f t="shared" si="17"/>
        <v>1.19</v>
      </c>
      <c r="AS39" s="28">
        <f>AS38+AS37+AS30</f>
        <v>715</v>
      </c>
      <c r="AT39" s="65">
        <f t="shared" si="18"/>
        <v>0.07</v>
      </c>
      <c r="AU39" s="28">
        <f>AU38+AU37+AU30</f>
        <v>357</v>
      </c>
      <c r="AV39" s="65">
        <f t="shared" si="19"/>
        <v>0.05</v>
      </c>
      <c r="AW39" s="66">
        <f>AW38+AW37+AW30</f>
        <v>6639</v>
      </c>
      <c r="AX39" s="65">
        <f t="shared" si="20"/>
        <v>0.61</v>
      </c>
      <c r="AY39" s="28">
        <f>AY38+AY37+AY30</f>
        <v>7471</v>
      </c>
      <c r="AZ39" s="65">
        <f t="shared" si="21"/>
        <v>0.6</v>
      </c>
      <c r="BA39" s="66">
        <f>BA38+BA37+BA30</f>
        <v>16955</v>
      </c>
      <c r="BB39" s="65">
        <f t="shared" si="22"/>
        <v>0.64</v>
      </c>
      <c r="BC39" s="28">
        <f>BC38+BC37+BC30</f>
        <v>4939</v>
      </c>
      <c r="BD39" s="65">
        <f t="shared" si="23"/>
        <v>0.49</v>
      </c>
      <c r="BE39" s="25" t="s">
        <v>22</v>
      </c>
      <c r="BF39" s="28">
        <f>BF38+BF37+BF30</f>
        <v>32350</v>
      </c>
      <c r="BG39" s="65">
        <f t="shared" si="24"/>
        <v>3.33</v>
      </c>
      <c r="BH39" s="28">
        <f>BH38+BH37+BH30</f>
        <v>13253</v>
      </c>
      <c r="BI39" s="65">
        <f t="shared" si="25"/>
        <v>3.28</v>
      </c>
      <c r="BJ39" s="66">
        <f>BJ38+BJ37+BJ30</f>
        <v>35432</v>
      </c>
      <c r="BK39" s="65">
        <f t="shared" si="26"/>
        <v>5.97</v>
      </c>
      <c r="BL39" s="66">
        <f>BL38+BL37+BL30</f>
        <v>3411</v>
      </c>
      <c r="BM39" s="65">
        <f t="shared" si="27"/>
        <v>1.05</v>
      </c>
      <c r="BN39" s="28">
        <f>BN38+BN37+BN30</f>
        <v>4369</v>
      </c>
      <c r="BO39" s="65">
        <f t="shared" si="28"/>
        <v>1.42</v>
      </c>
      <c r="BP39" s="28">
        <f>BP38+BP37+BP30</f>
        <v>7001</v>
      </c>
      <c r="BQ39" s="65">
        <f t="shared" si="29"/>
        <v>1.81</v>
      </c>
      <c r="BR39" s="25" t="s">
        <v>22</v>
      </c>
      <c r="BS39" s="28">
        <f>BS38+BS37+BS30</f>
        <v>192</v>
      </c>
      <c r="BT39" s="65">
        <f t="shared" si="30"/>
        <v>0.04</v>
      </c>
      <c r="BU39" s="66">
        <f>BU38+BU37+BU30</f>
        <v>21964</v>
      </c>
      <c r="BV39" s="65">
        <f t="shared" si="31"/>
        <v>2.26</v>
      </c>
      <c r="BW39" s="28">
        <f>BW38+BW37+BW30</f>
        <v>27400</v>
      </c>
      <c r="BX39" s="65">
        <f t="shared" si="32"/>
        <v>4.81</v>
      </c>
      <c r="BY39" s="66">
        <f>BY38+BY37+BY30</f>
        <v>84293</v>
      </c>
      <c r="BZ39" s="65">
        <f t="shared" si="33"/>
        <v>8.12</v>
      </c>
      <c r="CA39" s="28">
        <f>CA38+CA37+CA30</f>
        <v>18962</v>
      </c>
      <c r="CB39" s="65">
        <f t="shared" si="34"/>
        <v>2.67</v>
      </c>
      <c r="CC39" s="66">
        <f>CC38+CC37+CC30</f>
        <v>23000</v>
      </c>
      <c r="CD39" s="65">
        <f t="shared" si="35"/>
        <v>2.71</v>
      </c>
      <c r="CE39" s="28">
        <f>CE38+CE37+CE30</f>
        <v>2160</v>
      </c>
      <c r="CF39" s="65">
        <f t="shared" si="36"/>
        <v>0.34</v>
      </c>
      <c r="CG39" s="25" t="s">
        <v>22</v>
      </c>
      <c r="CH39" s="28">
        <f>CH38+CH37+CH30</f>
        <v>31758</v>
      </c>
      <c r="CI39" s="65">
        <f t="shared" si="37"/>
        <v>10.49</v>
      </c>
      <c r="CJ39" s="28">
        <f>CJ38+CJ37+CJ30</f>
        <v>2752</v>
      </c>
      <c r="CK39" s="65">
        <f t="shared" si="38"/>
        <v>0.76</v>
      </c>
      <c r="CL39" s="28">
        <f>CL38+CL37+CL30</f>
        <v>10940</v>
      </c>
      <c r="CM39" s="65">
        <f t="shared" si="39"/>
        <v>1.62</v>
      </c>
      <c r="CN39" s="66">
        <f>CN38+CN37+CN30</f>
        <v>2289</v>
      </c>
      <c r="CO39" s="65">
        <f t="shared" si="40"/>
        <v>0.86</v>
      </c>
      <c r="CP39" s="28">
        <f>CP38+CP37+CP30</f>
        <v>28026</v>
      </c>
      <c r="CQ39" s="65">
        <f t="shared" si="41"/>
        <v>4.01</v>
      </c>
      <c r="CR39" s="66">
        <f>CR38+CR37+CR30</f>
        <v>18619</v>
      </c>
      <c r="CS39" s="65">
        <f t="shared" si="42"/>
        <v>3.09</v>
      </c>
      <c r="CT39" s="28">
        <f>CT38+CT37+CT30</f>
        <v>30685</v>
      </c>
      <c r="CU39" s="65">
        <f t="shared" si="43"/>
        <v>4.88</v>
      </c>
      <c r="CV39" s="25" t="s">
        <v>22</v>
      </c>
      <c r="CW39" s="28">
        <f>CW38+CW37+CW30</f>
        <v>14129</v>
      </c>
      <c r="CX39" s="65">
        <f t="shared" si="44"/>
        <v>2.31</v>
      </c>
      <c r="CY39" s="28">
        <f>CY38+CY37+CY30</f>
        <v>4931</v>
      </c>
      <c r="CZ39" s="65">
        <f t="shared" si="45"/>
        <v>0.71</v>
      </c>
      <c r="DA39" s="28">
        <f>DA38+DA37+DA30</f>
        <v>18952</v>
      </c>
      <c r="DB39" s="65">
        <f t="shared" si="46"/>
        <v>3.15</v>
      </c>
      <c r="DC39" s="66">
        <f>DC38+DC37+DC30</f>
        <v>14223</v>
      </c>
      <c r="DD39" s="65">
        <f t="shared" si="47"/>
        <v>2.36</v>
      </c>
      <c r="DE39" s="28">
        <f>DE38+DE37+DE30</f>
        <v>12640</v>
      </c>
      <c r="DF39" s="65">
        <f t="shared" si="48"/>
        <v>8.93</v>
      </c>
      <c r="DG39" s="66">
        <f>DG38+DG37+DG30</f>
        <v>3196</v>
      </c>
      <c r="DH39" s="65">
        <f t="shared" si="49"/>
        <v>2.66</v>
      </c>
      <c r="DI39" s="28">
        <f>DI38+DI37+DI30</f>
        <v>15650</v>
      </c>
      <c r="DJ39" s="67">
        <f t="shared" si="50"/>
        <v>3.54</v>
      </c>
    </row>
    <row r="40" spans="2:113" ht="16.5">
      <c r="B40" s="68"/>
      <c r="O40" s="68"/>
      <c r="Q40" s="68"/>
      <c r="S40" s="68"/>
      <c r="U40" s="68"/>
      <c r="W40" s="68"/>
      <c r="Y40" s="68"/>
      <c r="AH40" s="68"/>
      <c r="AL40" s="68"/>
      <c r="AN40" s="68"/>
      <c r="AQ40" s="68"/>
      <c r="AS40" s="68"/>
      <c r="AU40" s="68"/>
      <c r="AW40" s="68"/>
      <c r="AY40" s="68"/>
      <c r="BA40" s="68"/>
      <c r="BC40" s="68"/>
      <c r="BF40" s="68"/>
      <c r="BH40" s="68"/>
      <c r="BJ40" s="68"/>
      <c r="BN40" s="68"/>
      <c r="BP40" s="68"/>
      <c r="BS40" s="68"/>
      <c r="BU40" s="68"/>
      <c r="BW40" s="68"/>
      <c r="CA40" s="68"/>
      <c r="CC40" s="68"/>
      <c r="CE40" s="68"/>
      <c r="CH40" s="68"/>
      <c r="CJ40" s="68"/>
      <c r="CL40" s="68"/>
      <c r="CP40" s="68"/>
      <c r="CR40" s="68"/>
      <c r="CT40" s="68"/>
      <c r="CW40" s="68"/>
      <c r="CY40" s="68"/>
      <c r="DA40" s="68"/>
      <c r="DC40" s="68"/>
      <c r="DE40" s="68"/>
      <c r="DG40" s="68"/>
      <c r="DI40" s="68"/>
    </row>
  </sheetData>
  <mergeCells count="61">
    <mergeCell ref="AP3:AP4"/>
    <mergeCell ref="BR3:BR4"/>
    <mergeCell ref="BE3:BE4"/>
    <mergeCell ref="AU3:AV3"/>
    <mergeCell ref="BA3:BB3"/>
    <mergeCell ref="AY3:AZ3"/>
    <mergeCell ref="AS3:AT3"/>
    <mergeCell ref="BN3:BO3"/>
    <mergeCell ref="DE3:DF3"/>
    <mergeCell ref="DG3:DH3"/>
    <mergeCell ref="DI3:DJ3"/>
    <mergeCell ref="CA3:CB3"/>
    <mergeCell ref="CT3:CU3"/>
    <mergeCell ref="CR3:CS3"/>
    <mergeCell ref="BU3:BV3"/>
    <mergeCell ref="CC3:CD3"/>
    <mergeCell ref="DC3:DD3"/>
    <mergeCell ref="CV3:CV4"/>
    <mergeCell ref="CW3:CX3"/>
    <mergeCell ref="CY3:CZ3"/>
    <mergeCell ref="DA3:DB3"/>
    <mergeCell ref="L3:M3"/>
    <mergeCell ref="U3:V3"/>
    <mergeCell ref="W3:X3"/>
    <mergeCell ref="AQ3:AR3"/>
    <mergeCell ref="Y3:Z3"/>
    <mergeCell ref="AF3:AG3"/>
    <mergeCell ref="AJ3:AK3"/>
    <mergeCell ref="AB3:AC3"/>
    <mergeCell ref="AD3:AE3"/>
    <mergeCell ref="AN3:AO3"/>
    <mergeCell ref="AA3:AA4"/>
    <mergeCell ref="CL3:CM3"/>
    <mergeCell ref="CJ3:CK3"/>
    <mergeCell ref="CP3:CQ3"/>
    <mergeCell ref="BF3:BG3"/>
    <mergeCell ref="BC3:BD3"/>
    <mergeCell ref="BP3:BQ3"/>
    <mergeCell ref="BW3:BX3"/>
    <mergeCell ref="CG3:CG4"/>
    <mergeCell ref="CN3:CO3"/>
    <mergeCell ref="B3:C3"/>
    <mergeCell ref="CH3:CI3"/>
    <mergeCell ref="AH3:AI3"/>
    <mergeCell ref="CE3:CF3"/>
    <mergeCell ref="F3:G3"/>
    <mergeCell ref="D3:E3"/>
    <mergeCell ref="O3:P3"/>
    <mergeCell ref="J3:K3"/>
    <mergeCell ref="H3:I3"/>
    <mergeCell ref="N3:N4"/>
    <mergeCell ref="A3:A4"/>
    <mergeCell ref="Q3:R3"/>
    <mergeCell ref="S3:T3"/>
    <mergeCell ref="BY3:BZ3"/>
    <mergeCell ref="AL3:AM3"/>
    <mergeCell ref="BH3:BI3"/>
    <mergeCell ref="BJ3:BK3"/>
    <mergeCell ref="BL3:BM3"/>
    <mergeCell ref="BS3:BT3"/>
    <mergeCell ref="AW3:AX3"/>
  </mergeCells>
  <printOptions/>
  <pageMargins left="0.3937007874015748" right="0.3937007874015748" top="0.7874015748031497" bottom="0.7874015748031497" header="0.4330708661417323" footer="0.5118110236220472"/>
  <pageSetup horizontalDpi="600" verticalDpi="600" orientation="portrait" paperSize="9" r:id="rId3"/>
  <headerFooter alignWithMargins="0">
    <oddHeader>&amp;L&amp;"Times New Roman,標準"&amp;10-&amp;R&amp;"Times New Roman,標準"&amp;10-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DJ24"/>
  <sheetViews>
    <sheetView zoomScale="75" zoomScaleNormal="75" workbookViewId="0" topLeftCell="A1">
      <pane xSplit="1" ySplit="4" topLeftCell="CI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CL3" sqref="CL3:CM3"/>
    </sheetView>
  </sheetViews>
  <sheetFormatPr defaultColWidth="9.00390625" defaultRowHeight="16.5"/>
  <cols>
    <col min="1" max="1" width="28.75390625" style="0" customWidth="1"/>
    <col min="2" max="2" width="19.125" style="0" customWidth="1"/>
    <col min="3" max="3" width="13.625" style="0" customWidth="1"/>
    <col min="4" max="4" width="19.125" style="0" customWidth="1"/>
    <col min="5" max="6" width="13.625" style="0" customWidth="1"/>
    <col min="7" max="7" width="10.625" style="0" customWidth="1"/>
    <col min="8" max="8" width="13.625" style="0" customWidth="1"/>
    <col min="9" max="9" width="10.625" style="0" customWidth="1"/>
    <col min="10" max="10" width="13.625" style="0" customWidth="1"/>
    <col min="11" max="11" width="9.625" style="0" customWidth="1"/>
    <col min="12" max="12" width="13.625" style="0" customWidth="1"/>
    <col min="13" max="13" width="9.625" style="0" customWidth="1"/>
    <col min="14" max="14" width="28.625" style="0" customWidth="1"/>
    <col min="15" max="15" width="19.125" style="0" customWidth="1"/>
    <col min="16" max="16" width="14.625" style="0" customWidth="1"/>
    <col min="17" max="17" width="19.125" style="0" customWidth="1"/>
    <col min="18" max="18" width="13.375" style="0" customWidth="1"/>
    <col min="19" max="19" width="13.625" style="0" customWidth="1"/>
    <col min="20" max="20" width="10.625" style="0" customWidth="1"/>
    <col min="21" max="21" width="13.625" style="0" customWidth="1"/>
    <col min="22" max="22" width="10.625" style="0" customWidth="1"/>
    <col min="23" max="23" width="13.625" style="0" customWidth="1"/>
    <col min="24" max="24" width="9.625" style="0" customWidth="1"/>
    <col min="25" max="25" width="13.625" style="0" customWidth="1"/>
    <col min="26" max="26" width="9.625" style="0" customWidth="1"/>
    <col min="27" max="27" width="22.625" style="0" customWidth="1"/>
    <col min="28" max="28" width="14.625" style="0" customWidth="1"/>
    <col min="29" max="29" width="10.125" style="0" customWidth="1"/>
    <col min="30" max="30" width="13.625" style="0" customWidth="1"/>
    <col min="31" max="31" width="10.125" style="0" customWidth="1"/>
    <col min="32" max="32" width="13.625" style="0" customWidth="1"/>
    <col min="33" max="33" width="10.125" style="0" customWidth="1"/>
    <col min="34" max="34" width="13.625" style="0" customWidth="1"/>
    <col min="35" max="35" width="10.625" style="0" customWidth="1"/>
    <col min="36" max="36" width="13.625" style="0" customWidth="1"/>
    <col min="37" max="37" width="10.625" style="0" customWidth="1"/>
    <col min="38" max="38" width="13.625" style="0" customWidth="1"/>
    <col min="39" max="39" width="9.625" style="0" customWidth="1"/>
    <col min="40" max="40" width="13.625" style="0" customWidth="1"/>
    <col min="41" max="41" width="9.625" style="0" customWidth="1"/>
    <col min="42" max="42" width="22.625" style="0" customWidth="1"/>
    <col min="43" max="43" width="13.625" style="0" customWidth="1"/>
    <col min="44" max="44" width="10.625" style="0" customWidth="1"/>
    <col min="45" max="45" width="13.625" style="0" customWidth="1"/>
    <col min="46" max="46" width="10.625" style="0" customWidth="1"/>
    <col min="47" max="47" width="13.625" style="0" customWidth="1"/>
    <col min="48" max="48" width="10.625" style="0" customWidth="1"/>
    <col min="49" max="49" width="13.625" style="0" customWidth="1"/>
    <col min="50" max="50" width="10.625" style="0" customWidth="1"/>
    <col min="51" max="51" width="13.625" style="0" customWidth="1"/>
    <col min="52" max="52" width="10.125" style="0" customWidth="1"/>
    <col min="53" max="53" width="13.625" style="0" customWidth="1"/>
    <col min="54" max="54" width="9.625" style="0" customWidth="1"/>
    <col min="55" max="55" width="13.625" style="0" customWidth="1"/>
    <col min="56" max="56" width="9.625" style="0" customWidth="1"/>
    <col min="57" max="57" width="28.75390625" style="0" customWidth="1"/>
    <col min="58" max="58" width="19.125" style="0" customWidth="1"/>
    <col min="59" max="59" width="14.625" style="0" customWidth="1"/>
    <col min="60" max="60" width="19.125" style="0" customWidth="1"/>
    <col min="61" max="62" width="13.625" style="0" customWidth="1"/>
    <col min="63" max="63" width="10.125" style="0" customWidth="1"/>
    <col min="64" max="64" width="13.625" style="0" customWidth="1"/>
    <col min="65" max="65" width="10.125" style="0" customWidth="1"/>
    <col min="66" max="66" width="13.625" style="0" customWidth="1"/>
    <col min="67" max="67" width="10.125" style="0" customWidth="1"/>
    <col min="68" max="68" width="13.625" style="0" customWidth="1"/>
    <col min="69" max="69" width="10.125" style="0" customWidth="1"/>
    <col min="70" max="70" width="22.625" style="0" customWidth="1"/>
    <col min="71" max="71" width="13.625" style="0" customWidth="1"/>
    <col min="72" max="72" width="10.625" style="0" customWidth="1"/>
    <col min="73" max="73" width="13.625" style="0" customWidth="1"/>
    <col min="74" max="74" width="10.625" style="0" customWidth="1"/>
    <col min="75" max="75" width="13.625" style="0" customWidth="1"/>
    <col min="76" max="76" width="10.625" style="0" customWidth="1"/>
    <col min="77" max="77" width="13.625" style="0" customWidth="1"/>
    <col min="78" max="78" width="10.125" style="0" customWidth="1"/>
    <col min="79" max="79" width="13.625" style="0" customWidth="1"/>
    <col min="80" max="80" width="10.125" style="0" customWidth="1"/>
    <col min="81" max="81" width="13.625" style="0" customWidth="1"/>
    <col min="82" max="82" width="10.125" style="0" customWidth="1"/>
    <col min="83" max="83" width="13.625" style="0" customWidth="1"/>
    <col min="84" max="84" width="10.125" style="0" customWidth="1"/>
    <col min="85" max="85" width="22.625" style="0" customWidth="1"/>
    <col min="86" max="86" width="13.625" style="0" customWidth="1"/>
    <col min="87" max="87" width="10.625" style="0" customWidth="1"/>
    <col min="88" max="88" width="13.625" style="0" customWidth="1"/>
    <col min="89" max="89" width="10.625" style="0" customWidth="1"/>
    <col min="90" max="90" width="13.625" style="0" customWidth="1"/>
    <col min="91" max="91" width="10.625" style="0" customWidth="1"/>
    <col min="92" max="92" width="13.625" style="0" customWidth="1"/>
    <col min="93" max="93" width="10.125" style="0" customWidth="1"/>
    <col min="94" max="94" width="13.625" style="0" customWidth="1"/>
    <col min="95" max="95" width="10.125" style="0" customWidth="1"/>
    <col min="96" max="96" width="13.625" style="0" customWidth="1"/>
    <col min="97" max="97" width="10.125" style="0" customWidth="1"/>
    <col min="98" max="98" width="13.625" style="0" customWidth="1"/>
    <col min="99" max="99" width="10.125" style="0" customWidth="1"/>
    <col min="100" max="100" width="22.625" style="0" customWidth="1"/>
    <col min="101" max="101" width="13.625" style="0" customWidth="1"/>
    <col min="102" max="102" width="10.625" style="0" customWidth="1"/>
    <col min="103" max="103" width="13.625" style="0" customWidth="1"/>
    <col min="104" max="104" width="10.625" style="0" customWidth="1"/>
    <col min="105" max="105" width="13.625" style="0" customWidth="1"/>
    <col min="106" max="106" width="10.625" style="0" customWidth="1"/>
    <col min="107" max="107" width="13.625" style="0" customWidth="1"/>
    <col min="108" max="108" width="10.125" style="0" customWidth="1"/>
    <col min="109" max="109" width="13.625" style="0" customWidth="1"/>
    <col min="110" max="110" width="10.125" style="0" customWidth="1"/>
    <col min="111" max="111" width="13.625" style="0" customWidth="1"/>
    <col min="112" max="112" width="10.125" style="0" customWidth="1"/>
    <col min="113" max="113" width="13.625" style="0" customWidth="1"/>
    <col min="114" max="114" width="10.125" style="0" customWidth="1"/>
  </cols>
  <sheetData>
    <row r="1" spans="1:111" s="12" customFormat="1" ht="24.75" customHeight="1">
      <c r="A1" s="39"/>
      <c r="B1" s="56"/>
      <c r="E1" s="37" t="s">
        <v>263</v>
      </c>
      <c r="F1" s="38" t="s">
        <v>264</v>
      </c>
      <c r="I1" s="56"/>
      <c r="L1" s="39"/>
      <c r="P1" s="37"/>
      <c r="Q1" s="38"/>
      <c r="R1" s="37" t="s">
        <v>263</v>
      </c>
      <c r="S1" s="38" t="s">
        <v>264</v>
      </c>
      <c r="T1" s="56"/>
      <c r="W1" s="39"/>
      <c r="Y1" s="56"/>
      <c r="Z1" s="56"/>
      <c r="AB1" s="56"/>
      <c r="AC1" s="37"/>
      <c r="AD1" s="38"/>
      <c r="AF1" s="38"/>
      <c r="AG1" s="37" t="s">
        <v>263</v>
      </c>
      <c r="AH1" s="38" t="s">
        <v>264</v>
      </c>
      <c r="AJ1" s="38"/>
      <c r="AL1" s="39"/>
      <c r="AS1" s="56"/>
      <c r="AV1" s="37" t="s">
        <v>263</v>
      </c>
      <c r="AW1" s="38" t="s">
        <v>264</v>
      </c>
      <c r="AY1" s="39"/>
      <c r="BA1" s="38"/>
      <c r="BC1" s="56"/>
      <c r="BE1" s="56"/>
      <c r="BI1" s="37" t="s">
        <v>263</v>
      </c>
      <c r="BJ1" s="38" t="s">
        <v>264</v>
      </c>
      <c r="BP1" s="56"/>
      <c r="BR1" s="56"/>
      <c r="BS1" s="56"/>
      <c r="BV1" s="37"/>
      <c r="BW1" s="56"/>
      <c r="BX1" s="37" t="s">
        <v>263</v>
      </c>
      <c r="BY1" s="38" t="s">
        <v>264</v>
      </c>
      <c r="CA1" s="38"/>
      <c r="CD1" s="37"/>
      <c r="CG1" s="56"/>
      <c r="CJ1" s="39"/>
      <c r="CL1" s="56"/>
      <c r="CM1" s="37" t="s">
        <v>263</v>
      </c>
      <c r="CN1" s="38" t="s">
        <v>264</v>
      </c>
      <c r="CV1" s="56"/>
      <c r="CY1" s="38"/>
      <c r="DB1" s="37" t="s">
        <v>263</v>
      </c>
      <c r="DC1" s="38" t="s">
        <v>264</v>
      </c>
      <c r="DF1" s="37"/>
      <c r="DG1" s="38"/>
    </row>
    <row r="2" spans="3:114" s="12" customFormat="1" ht="24.75" customHeight="1" thickBot="1">
      <c r="C2" s="5"/>
      <c r="E2" s="40" t="s">
        <v>199</v>
      </c>
      <c r="F2" s="41" t="s">
        <v>251</v>
      </c>
      <c r="M2" s="5" t="s">
        <v>48</v>
      </c>
      <c r="N2" s="5"/>
      <c r="P2" s="40"/>
      <c r="Q2" s="41"/>
      <c r="R2" s="40" t="s">
        <v>199</v>
      </c>
      <c r="S2" s="41" t="s">
        <v>249</v>
      </c>
      <c r="V2" s="5"/>
      <c r="Z2" s="5" t="s">
        <v>48</v>
      </c>
      <c r="AC2" s="40"/>
      <c r="AD2" s="41"/>
      <c r="AF2" s="41"/>
      <c r="AG2" s="40" t="s">
        <v>199</v>
      </c>
      <c r="AH2" s="41" t="s">
        <v>249</v>
      </c>
      <c r="AJ2" s="41"/>
      <c r="AO2" s="5" t="s">
        <v>48</v>
      </c>
      <c r="AV2" s="40" t="s">
        <v>199</v>
      </c>
      <c r="AW2" s="41" t="s">
        <v>249</v>
      </c>
      <c r="BA2" s="41"/>
      <c r="BD2" s="5" t="s">
        <v>48</v>
      </c>
      <c r="BI2" s="40" t="s">
        <v>199</v>
      </c>
      <c r="BJ2" s="41" t="s">
        <v>249</v>
      </c>
      <c r="BP2" s="5"/>
      <c r="BQ2" s="5" t="s">
        <v>48</v>
      </c>
      <c r="BV2" s="40"/>
      <c r="BX2" s="40" t="s">
        <v>199</v>
      </c>
      <c r="BY2" s="41" t="s">
        <v>249</v>
      </c>
      <c r="CA2" s="41"/>
      <c r="CD2" s="40"/>
      <c r="CF2" s="5" t="s">
        <v>48</v>
      </c>
      <c r="CM2" s="40" t="s">
        <v>199</v>
      </c>
      <c r="CN2" s="41" t="s">
        <v>249</v>
      </c>
      <c r="CU2" s="5" t="s">
        <v>48</v>
      </c>
      <c r="CY2" s="41"/>
      <c r="DB2" s="40" t="s">
        <v>199</v>
      </c>
      <c r="DC2" s="41" t="s">
        <v>249</v>
      </c>
      <c r="DF2" s="40"/>
      <c r="DG2" s="41"/>
      <c r="DJ2" s="5" t="s">
        <v>48</v>
      </c>
    </row>
    <row r="3" spans="1:114" s="44" customFormat="1" ht="34.5" customHeight="1">
      <c r="A3" s="127" t="s">
        <v>200</v>
      </c>
      <c r="B3" s="132" t="s">
        <v>201</v>
      </c>
      <c r="C3" s="133"/>
      <c r="D3" s="130" t="s">
        <v>86</v>
      </c>
      <c r="E3" s="130"/>
      <c r="F3" s="129" t="s">
        <v>87</v>
      </c>
      <c r="G3" s="130"/>
      <c r="H3" s="131" t="s">
        <v>88</v>
      </c>
      <c r="I3" s="132"/>
      <c r="J3" s="130" t="s">
        <v>89</v>
      </c>
      <c r="K3" s="130"/>
      <c r="L3" s="130" t="s">
        <v>90</v>
      </c>
      <c r="M3" s="130"/>
      <c r="N3" s="127" t="s">
        <v>200</v>
      </c>
      <c r="O3" s="130" t="s">
        <v>91</v>
      </c>
      <c r="P3" s="130"/>
      <c r="Q3" s="129" t="s">
        <v>92</v>
      </c>
      <c r="R3" s="130"/>
      <c r="S3" s="129" t="s">
        <v>93</v>
      </c>
      <c r="T3" s="130"/>
      <c r="U3" s="130" t="s">
        <v>94</v>
      </c>
      <c r="V3" s="130"/>
      <c r="W3" s="130" t="s">
        <v>163</v>
      </c>
      <c r="X3" s="130"/>
      <c r="Y3" s="130" t="s">
        <v>95</v>
      </c>
      <c r="Z3" s="130"/>
      <c r="AA3" s="127" t="s">
        <v>200</v>
      </c>
      <c r="AB3" s="130" t="s">
        <v>96</v>
      </c>
      <c r="AC3" s="130"/>
      <c r="AD3" s="129" t="s">
        <v>161</v>
      </c>
      <c r="AE3" s="130"/>
      <c r="AF3" s="129" t="s">
        <v>179</v>
      </c>
      <c r="AG3" s="130"/>
      <c r="AH3" s="129" t="s">
        <v>181</v>
      </c>
      <c r="AI3" s="130"/>
      <c r="AJ3" s="129" t="s">
        <v>183</v>
      </c>
      <c r="AK3" s="130"/>
      <c r="AL3" s="130" t="s">
        <v>105</v>
      </c>
      <c r="AM3" s="130"/>
      <c r="AN3" s="129" t="s">
        <v>97</v>
      </c>
      <c r="AO3" s="130"/>
      <c r="AP3" s="127" t="s">
        <v>200</v>
      </c>
      <c r="AQ3" s="130" t="s">
        <v>100</v>
      </c>
      <c r="AR3" s="130"/>
      <c r="AS3" s="130" t="s">
        <v>98</v>
      </c>
      <c r="AT3" s="130"/>
      <c r="AU3" s="130" t="s">
        <v>101</v>
      </c>
      <c r="AV3" s="130"/>
      <c r="AW3" s="129" t="s">
        <v>193</v>
      </c>
      <c r="AX3" s="130"/>
      <c r="AY3" s="130" t="s">
        <v>99</v>
      </c>
      <c r="AZ3" s="130"/>
      <c r="BA3" s="129" t="s">
        <v>102</v>
      </c>
      <c r="BB3" s="130"/>
      <c r="BC3" s="130" t="s">
        <v>104</v>
      </c>
      <c r="BD3" s="130"/>
      <c r="BE3" s="127" t="s">
        <v>200</v>
      </c>
      <c r="BF3" s="130" t="s">
        <v>103</v>
      </c>
      <c r="BG3" s="130"/>
      <c r="BH3" s="130" t="s">
        <v>257</v>
      </c>
      <c r="BI3" s="130"/>
      <c r="BJ3" s="129" t="s">
        <v>254</v>
      </c>
      <c r="BK3" s="130"/>
      <c r="BL3" s="129" t="s">
        <v>106</v>
      </c>
      <c r="BM3" s="130"/>
      <c r="BN3" s="135" t="s">
        <v>119</v>
      </c>
      <c r="BO3" s="129"/>
      <c r="BP3" s="130" t="s">
        <v>120</v>
      </c>
      <c r="BQ3" s="130"/>
      <c r="BR3" s="127" t="s">
        <v>200</v>
      </c>
      <c r="BS3" s="130" t="s">
        <v>107</v>
      </c>
      <c r="BT3" s="130"/>
      <c r="BU3" s="134" t="s">
        <v>259</v>
      </c>
      <c r="BV3" s="131"/>
      <c r="BW3" s="132" t="s">
        <v>188</v>
      </c>
      <c r="BX3" s="132"/>
      <c r="BY3" s="131" t="s">
        <v>204</v>
      </c>
      <c r="BZ3" s="132"/>
      <c r="CA3" s="132" t="s">
        <v>191</v>
      </c>
      <c r="CB3" s="132"/>
      <c r="CC3" s="129" t="s">
        <v>108</v>
      </c>
      <c r="CD3" s="130"/>
      <c r="CE3" s="130" t="s">
        <v>109</v>
      </c>
      <c r="CF3" s="130"/>
      <c r="CG3" s="127" t="s">
        <v>200</v>
      </c>
      <c r="CH3" s="132" t="s">
        <v>195</v>
      </c>
      <c r="CI3" s="132"/>
      <c r="CJ3" s="130" t="s">
        <v>111</v>
      </c>
      <c r="CK3" s="130"/>
      <c r="CL3" s="130" t="s">
        <v>110</v>
      </c>
      <c r="CM3" s="130"/>
      <c r="CN3" s="131" t="s">
        <v>197</v>
      </c>
      <c r="CO3" s="132"/>
      <c r="CP3" s="130" t="s">
        <v>112</v>
      </c>
      <c r="CQ3" s="130"/>
      <c r="CR3" s="129" t="s">
        <v>113</v>
      </c>
      <c r="CS3" s="130"/>
      <c r="CT3" s="130" t="s">
        <v>114</v>
      </c>
      <c r="CU3" s="130"/>
      <c r="CV3" s="127" t="s">
        <v>200</v>
      </c>
      <c r="CW3" s="130" t="s">
        <v>115</v>
      </c>
      <c r="CX3" s="130"/>
      <c r="CY3" s="130" t="s">
        <v>116</v>
      </c>
      <c r="CZ3" s="130"/>
      <c r="DA3" s="130" t="s">
        <v>117</v>
      </c>
      <c r="DB3" s="130"/>
      <c r="DC3" s="129" t="s">
        <v>118</v>
      </c>
      <c r="DD3" s="130"/>
      <c r="DE3" s="130" t="s">
        <v>205</v>
      </c>
      <c r="DF3" s="130"/>
      <c r="DG3" s="130" t="s">
        <v>206</v>
      </c>
      <c r="DH3" s="130"/>
      <c r="DI3" s="130" t="s">
        <v>207</v>
      </c>
      <c r="DJ3" s="135"/>
    </row>
    <row r="4" spans="1:114" s="44" customFormat="1" ht="21.75" customHeight="1">
      <c r="A4" s="128"/>
      <c r="B4" s="6" t="s">
        <v>202</v>
      </c>
      <c r="C4" s="30" t="s">
        <v>203</v>
      </c>
      <c r="D4" s="6" t="s">
        <v>202</v>
      </c>
      <c r="E4" s="6" t="s">
        <v>203</v>
      </c>
      <c r="F4" s="45" t="s">
        <v>202</v>
      </c>
      <c r="G4" s="6" t="s">
        <v>203</v>
      </c>
      <c r="H4" s="45" t="s">
        <v>202</v>
      </c>
      <c r="I4" s="6" t="s">
        <v>203</v>
      </c>
      <c r="J4" s="6" t="s">
        <v>202</v>
      </c>
      <c r="K4" s="6" t="s">
        <v>203</v>
      </c>
      <c r="L4" s="6" t="s">
        <v>202</v>
      </c>
      <c r="M4" s="6" t="s">
        <v>203</v>
      </c>
      <c r="N4" s="128"/>
      <c r="O4" s="6" t="s">
        <v>202</v>
      </c>
      <c r="P4" s="6" t="s">
        <v>203</v>
      </c>
      <c r="Q4" s="45" t="s">
        <v>202</v>
      </c>
      <c r="R4" s="6" t="s">
        <v>203</v>
      </c>
      <c r="S4" s="45" t="s">
        <v>202</v>
      </c>
      <c r="T4" s="6" t="s">
        <v>203</v>
      </c>
      <c r="U4" s="6" t="s">
        <v>202</v>
      </c>
      <c r="V4" s="6" t="s">
        <v>203</v>
      </c>
      <c r="W4" s="6" t="s">
        <v>202</v>
      </c>
      <c r="X4" s="6" t="s">
        <v>203</v>
      </c>
      <c r="Y4" s="6" t="s">
        <v>202</v>
      </c>
      <c r="Z4" s="6" t="s">
        <v>203</v>
      </c>
      <c r="AA4" s="128"/>
      <c r="AB4" s="6" t="s">
        <v>202</v>
      </c>
      <c r="AC4" s="6" t="s">
        <v>203</v>
      </c>
      <c r="AD4" s="45" t="s">
        <v>202</v>
      </c>
      <c r="AE4" s="6" t="s">
        <v>203</v>
      </c>
      <c r="AF4" s="45" t="s">
        <v>202</v>
      </c>
      <c r="AG4" s="6" t="s">
        <v>203</v>
      </c>
      <c r="AH4" s="45" t="s">
        <v>202</v>
      </c>
      <c r="AI4" s="6" t="s">
        <v>203</v>
      </c>
      <c r="AJ4" s="45" t="s">
        <v>202</v>
      </c>
      <c r="AK4" s="6" t="s">
        <v>203</v>
      </c>
      <c r="AL4" s="6" t="s">
        <v>202</v>
      </c>
      <c r="AM4" s="6" t="s">
        <v>203</v>
      </c>
      <c r="AN4" s="45" t="s">
        <v>202</v>
      </c>
      <c r="AO4" s="6" t="s">
        <v>203</v>
      </c>
      <c r="AP4" s="128"/>
      <c r="AQ4" s="6" t="s">
        <v>202</v>
      </c>
      <c r="AR4" s="6" t="s">
        <v>203</v>
      </c>
      <c r="AS4" s="6" t="s">
        <v>202</v>
      </c>
      <c r="AT4" s="6" t="s">
        <v>203</v>
      </c>
      <c r="AU4" s="6" t="s">
        <v>202</v>
      </c>
      <c r="AV4" s="6" t="s">
        <v>203</v>
      </c>
      <c r="AW4" s="45" t="s">
        <v>202</v>
      </c>
      <c r="AX4" s="6" t="s">
        <v>203</v>
      </c>
      <c r="AY4" s="6" t="s">
        <v>202</v>
      </c>
      <c r="AZ4" s="6" t="s">
        <v>203</v>
      </c>
      <c r="BA4" s="45" t="s">
        <v>202</v>
      </c>
      <c r="BB4" s="6" t="s">
        <v>203</v>
      </c>
      <c r="BC4" s="6" t="s">
        <v>202</v>
      </c>
      <c r="BD4" s="6" t="s">
        <v>203</v>
      </c>
      <c r="BE4" s="128"/>
      <c r="BF4" s="6" t="s">
        <v>202</v>
      </c>
      <c r="BG4" s="6" t="s">
        <v>203</v>
      </c>
      <c r="BH4" s="6" t="s">
        <v>202</v>
      </c>
      <c r="BI4" s="6" t="s">
        <v>203</v>
      </c>
      <c r="BJ4" s="45" t="s">
        <v>202</v>
      </c>
      <c r="BK4" s="6" t="s">
        <v>203</v>
      </c>
      <c r="BL4" s="45" t="s">
        <v>202</v>
      </c>
      <c r="BM4" s="6" t="s">
        <v>203</v>
      </c>
      <c r="BN4" s="6" t="s">
        <v>202</v>
      </c>
      <c r="BO4" s="6" t="s">
        <v>203</v>
      </c>
      <c r="BP4" s="6" t="s">
        <v>202</v>
      </c>
      <c r="BQ4" s="6" t="s">
        <v>203</v>
      </c>
      <c r="BR4" s="128"/>
      <c r="BS4" s="6" t="s">
        <v>202</v>
      </c>
      <c r="BT4" s="6" t="s">
        <v>203</v>
      </c>
      <c r="BU4" s="45" t="s">
        <v>202</v>
      </c>
      <c r="BV4" s="6" t="s">
        <v>203</v>
      </c>
      <c r="BW4" s="6" t="s">
        <v>202</v>
      </c>
      <c r="BX4" s="6" t="s">
        <v>203</v>
      </c>
      <c r="BY4" s="45" t="s">
        <v>202</v>
      </c>
      <c r="BZ4" s="6" t="s">
        <v>203</v>
      </c>
      <c r="CA4" s="6" t="s">
        <v>202</v>
      </c>
      <c r="CB4" s="6" t="s">
        <v>203</v>
      </c>
      <c r="CC4" s="45" t="s">
        <v>202</v>
      </c>
      <c r="CD4" s="6" t="s">
        <v>203</v>
      </c>
      <c r="CE4" s="6" t="s">
        <v>202</v>
      </c>
      <c r="CF4" s="6" t="s">
        <v>203</v>
      </c>
      <c r="CG4" s="128"/>
      <c r="CH4" s="6" t="s">
        <v>202</v>
      </c>
      <c r="CI4" s="6" t="s">
        <v>203</v>
      </c>
      <c r="CJ4" s="6" t="s">
        <v>202</v>
      </c>
      <c r="CK4" s="6" t="s">
        <v>203</v>
      </c>
      <c r="CL4" s="6" t="s">
        <v>202</v>
      </c>
      <c r="CM4" s="6" t="s">
        <v>203</v>
      </c>
      <c r="CN4" s="45" t="s">
        <v>202</v>
      </c>
      <c r="CO4" s="6" t="s">
        <v>203</v>
      </c>
      <c r="CP4" s="6" t="s">
        <v>202</v>
      </c>
      <c r="CQ4" s="6" t="s">
        <v>203</v>
      </c>
      <c r="CR4" s="45" t="s">
        <v>202</v>
      </c>
      <c r="CS4" s="6" t="s">
        <v>203</v>
      </c>
      <c r="CT4" s="6" t="s">
        <v>202</v>
      </c>
      <c r="CU4" s="6" t="s">
        <v>203</v>
      </c>
      <c r="CV4" s="128"/>
      <c r="CW4" s="6" t="s">
        <v>202</v>
      </c>
      <c r="CX4" s="6" t="s">
        <v>203</v>
      </c>
      <c r="CY4" s="6" t="s">
        <v>202</v>
      </c>
      <c r="CZ4" s="6" t="s">
        <v>203</v>
      </c>
      <c r="DA4" s="6" t="s">
        <v>202</v>
      </c>
      <c r="DB4" s="6" t="s">
        <v>203</v>
      </c>
      <c r="DC4" s="45" t="s">
        <v>202</v>
      </c>
      <c r="DD4" s="6" t="s">
        <v>203</v>
      </c>
      <c r="DE4" s="6" t="s">
        <v>202</v>
      </c>
      <c r="DF4" s="6" t="s">
        <v>203</v>
      </c>
      <c r="DG4" s="45" t="s">
        <v>202</v>
      </c>
      <c r="DH4" s="6" t="s">
        <v>203</v>
      </c>
      <c r="DI4" s="6" t="s">
        <v>202</v>
      </c>
      <c r="DJ4" s="30" t="s">
        <v>203</v>
      </c>
    </row>
    <row r="5" spans="1:114" ht="34.5" customHeight="1">
      <c r="A5" s="15" t="s">
        <v>208</v>
      </c>
      <c r="B5" s="57">
        <f>SUM(B6:B7)</f>
        <v>14990501</v>
      </c>
      <c r="C5" s="59">
        <f aca="true" t="shared" si="0" ref="C5:C14">IF(OR(B$5=0,B5=0),0,IF(ROUND((B5/B$5*10000),0)=0,0,ROUND((B5/B$5)*100,2)))</f>
        <v>100</v>
      </c>
      <c r="D5" s="57">
        <f>SUM(D6:D7)</f>
        <v>422240</v>
      </c>
      <c r="E5" s="59">
        <f aca="true" t="shared" si="1" ref="E5:E14">IF(OR(D$5=0,D5=0),0,IF(ROUND((D5/D$5*10000),0)=0,0,ROUND((D5/D$5)*100,2)))</f>
        <v>100</v>
      </c>
      <c r="F5" s="60">
        <f>SUM(F6:F7)</f>
        <v>858247</v>
      </c>
      <c r="G5" s="59">
        <f aca="true" t="shared" si="2" ref="G5:G14">IF(OR(F$5=0,F5=0),0,IF(ROUND((F5/F$5*10000),0)=0,0,ROUND((F5/F$5)*100,2)))</f>
        <v>100</v>
      </c>
      <c r="H5" s="60">
        <f>SUM(H6:H7)</f>
        <v>485405</v>
      </c>
      <c r="I5" s="59">
        <f aca="true" t="shared" si="3" ref="I5:I14">IF(OR(H$5=0,H5=0),0,IF(ROUND((H5/H$5*10000),0)=0,0,ROUND((H5/H$5)*100,2)))</f>
        <v>100</v>
      </c>
      <c r="J5" s="57">
        <f>SUM(J6:J7)</f>
        <v>582972</v>
      </c>
      <c r="K5" s="59">
        <f aca="true" t="shared" si="4" ref="K5:K14">IF(OR(J$5=0,J5=0),0,IF(ROUND((J5/J$5*10000),0)=0,0,ROUND((J5/J$5)*100,2)))</f>
        <v>100</v>
      </c>
      <c r="L5" s="57">
        <f>SUM(L6:L7)</f>
        <v>414520</v>
      </c>
      <c r="M5" s="59">
        <f aca="true" t="shared" si="5" ref="M5:M14">IF(OR(L$5=0,L5=0),0,IF(ROUND((L5/L$5*10000),0)=0,0,ROUND((L5/L$5)*100,2)))</f>
        <v>100</v>
      </c>
      <c r="N5" s="15" t="s">
        <v>208</v>
      </c>
      <c r="O5" s="57">
        <f>SUM(O6:O7)</f>
        <v>224195</v>
      </c>
      <c r="P5" s="59">
        <f aca="true" t="shared" si="6" ref="P5:P14">IF(OR(O$5=0,O5=0),0,IF(ROUND((O5/O$5*10000),0)=0,0,ROUND((O5/O$5)*100,2)))</f>
        <v>100</v>
      </c>
      <c r="Q5" s="60">
        <f>SUM(Q6:Q7)</f>
        <v>703552</v>
      </c>
      <c r="R5" s="59">
        <f aca="true" t="shared" si="7" ref="R5:R14">IF(OR(Q$5=0,Q5=0),0,IF(ROUND((Q5/Q$5*10000),0)=0,0,ROUND((Q5/Q$5)*100,2)))</f>
        <v>100</v>
      </c>
      <c r="S5" s="60">
        <f>SUM(S6:S7)</f>
        <v>17390</v>
      </c>
      <c r="T5" s="59">
        <f aca="true" t="shared" si="8" ref="T5:T14">IF(OR(S$5=0,S5=0),0,IF(ROUND((S5/S$5*10000),0)=0,0,ROUND((S5/S$5)*100,2)))</f>
        <v>100</v>
      </c>
      <c r="U5" s="57">
        <f>SUM(U6:U7)</f>
        <v>541342</v>
      </c>
      <c r="V5" s="59">
        <f aca="true" t="shared" si="9" ref="V5:V14">IF(OR(U$5=0,U5=0),0,IF(ROUND((U5/U$5*10000),0)=0,0,ROUND((U5/U$5)*100,2)))</f>
        <v>100</v>
      </c>
      <c r="W5" s="57">
        <f>SUM(W6:W7)</f>
        <v>283200</v>
      </c>
      <c r="X5" s="59">
        <f aca="true" t="shared" si="10" ref="X5:X14">IF(OR(W$5=0,W5=0),0,IF(ROUND((W5/W$5*10000),0)=0,0,ROUND((W5/W$5)*100,2)))</f>
        <v>100</v>
      </c>
      <c r="Y5" s="57">
        <f>SUM(Y6:Y7)</f>
        <v>378613</v>
      </c>
      <c r="Z5" s="59">
        <f aca="true" t="shared" si="11" ref="Z5:Z14">IF(OR(Y$5=0,Y5=0),0,IF(ROUND((Y5/Y$5*10000),0)=0,0,ROUND((Y5/Y$5)*100,2)))</f>
        <v>100</v>
      </c>
      <c r="AA5" s="15" t="s">
        <v>208</v>
      </c>
      <c r="AB5" s="57">
        <f>SUM(AB6:AB7)</f>
        <v>228583</v>
      </c>
      <c r="AC5" s="59">
        <f aca="true" t="shared" si="12" ref="AC5:AC14">IF(OR(AB$5=0,AB5=0),0,IF(ROUND((AB5/AB$5*10000),0)=0,0,ROUND((AB5/AB$5)*100,2)))</f>
        <v>100</v>
      </c>
      <c r="AD5" s="60">
        <f>SUM(AD6:AD7)</f>
        <v>275179</v>
      </c>
      <c r="AE5" s="59">
        <f aca="true" t="shared" si="13" ref="AE5:AE14">IF(OR(AD$5=0,AD5=0),0,IF(ROUND((AD5/AD$5*10000),0)=0,0,ROUND((AD5/AD$5)*100,2)))</f>
        <v>100</v>
      </c>
      <c r="AF5" s="60">
        <f>SUM(AF6:AF7)</f>
        <v>4423</v>
      </c>
      <c r="AG5" s="59">
        <f aca="true" t="shared" si="14" ref="AG5:AG14">IF(OR(AF$5=0,AF5=0),0,IF(ROUND((AF5/AF$5*10000),0)=0,0,ROUND((AF5/AF$5)*100,2)))</f>
        <v>100</v>
      </c>
      <c r="AH5" s="60">
        <f>SUM(AH6:AH7)</f>
        <v>246554</v>
      </c>
      <c r="AI5" s="59">
        <f aca="true" t="shared" si="15" ref="AI5:AI14">IF(OR(AH$5=0,AH5=0),0,IF(ROUND((AH5/AH$5*10000),0)=0,0,ROUND((AH5/AH$5)*100,2)))</f>
        <v>100</v>
      </c>
      <c r="AJ5" s="60">
        <f>SUM(AJ6:AJ7)</f>
        <v>3700</v>
      </c>
      <c r="AK5" s="59">
        <f aca="true" t="shared" si="16" ref="AK5:AK14">IF(OR(AJ$5=0,AJ5=0),0,IF(ROUND((AJ5/AJ$5*10000),0)=0,0,ROUND((AJ5/AJ$5)*100,2)))</f>
        <v>100</v>
      </c>
      <c r="AL5" s="57">
        <f>SUM(AL6:AL7)</f>
        <v>999776</v>
      </c>
      <c r="AM5" s="59">
        <f aca="true" t="shared" si="17" ref="AM5:AM14">IF(OR(AL$5=0,AL5=0),0,IF(ROUND((AL5/AL$5*10000),0)=0,0,ROUND((AL5/AL$5)*100,2)))</f>
        <v>100</v>
      </c>
      <c r="AN5" s="60">
        <f>SUM(AN6:AN7)</f>
        <v>419533</v>
      </c>
      <c r="AO5" s="59">
        <f aca="true" t="shared" si="18" ref="AO5:AO14">IF(OR(AN$5=0,AN5=0),0,IF(ROUND((AN5/AN$5*10000),0)=0,0,ROUND((AN5/AN$5)*100,2)))</f>
        <v>100</v>
      </c>
      <c r="AP5" s="15" t="s">
        <v>208</v>
      </c>
      <c r="AQ5" s="57">
        <f>SUM(AQ6:AQ7)</f>
        <v>609952</v>
      </c>
      <c r="AR5" s="59">
        <f aca="true" t="shared" si="19" ref="AR5:AR14">IF(OR(AQ$5=0,AQ5=0),0,IF(ROUND((AQ5/AQ$5*10000),0)=0,0,ROUND((AQ5/AQ$5)*100,2)))</f>
        <v>100</v>
      </c>
      <c r="AS5" s="57">
        <f>SUM(AS6:AS7)</f>
        <v>230345</v>
      </c>
      <c r="AT5" s="59">
        <f aca="true" t="shared" si="20" ref="AT5:AT14">IF(OR(AS$5=0,AS5=0),0,IF(ROUND((AS5/AS$5*10000),0)=0,0,ROUND((AS5/AS$5)*100,2)))</f>
        <v>100</v>
      </c>
      <c r="AU5" s="57">
        <f>SUM(AU6:AU7)</f>
        <v>229225</v>
      </c>
      <c r="AV5" s="59">
        <f aca="true" t="shared" si="21" ref="AV5:AV14">IF(OR(AU$5=0,AU5=0),0,IF(ROUND((AU5/AU$5*10000),0)=0,0,ROUND((AU5/AU$5)*100,2)))</f>
        <v>100</v>
      </c>
      <c r="AW5" s="60">
        <f>SUM(AW6:AW7)</f>
        <v>196199</v>
      </c>
      <c r="AX5" s="59">
        <f aca="true" t="shared" si="22" ref="AX5:AX14">IF(OR(AW$5=0,AW5=0),0,IF(ROUND((AW5/AW$5*10000),0)=0,0,ROUND((AW5/AW$5)*100,2)))</f>
        <v>100</v>
      </c>
      <c r="AY5" s="57">
        <f>SUM(AY6:AY7)</f>
        <v>403269</v>
      </c>
      <c r="AZ5" s="59">
        <f aca="true" t="shared" si="23" ref="AZ5:AZ14">IF(OR(AY$5=0,AY5=0),0,IF(ROUND((AY5/AY$5*10000),0)=0,0,ROUND((AY5/AY$5)*100,2)))</f>
        <v>100</v>
      </c>
      <c r="BA5" s="60">
        <f>SUM(BA6:BA7)</f>
        <v>884076</v>
      </c>
      <c r="BB5" s="59">
        <f aca="true" t="shared" si="24" ref="BB5:BB14">IF(OR(BA$5=0,BA5=0),0,IF(ROUND((BA5/BA$5*10000),0)=0,0,ROUND((BA5/BA$5)*100,2)))</f>
        <v>100</v>
      </c>
      <c r="BC5" s="57">
        <f>SUM(BC6:BC7)</f>
        <v>508338</v>
      </c>
      <c r="BD5" s="59">
        <f aca="true" t="shared" si="25" ref="BD5:BD14">IF(OR(BC$5=0,BC5=0),0,IF(ROUND((BC5/BC$5*10000),0)=0,0,ROUND((BC5/BC$5)*100,2)))</f>
        <v>100</v>
      </c>
      <c r="BE5" s="15" t="s">
        <v>208</v>
      </c>
      <c r="BF5" s="57">
        <f>SUM(BF6:BF7)</f>
        <v>479310</v>
      </c>
      <c r="BG5" s="59">
        <f aca="true" t="shared" si="26" ref="BG5:BG14">IF(OR(BF$5=0,BF5=0),0,IF(ROUND((BF5/BF$5*10000),0)=0,0,ROUND((BF5/BF$5)*100,2)))</f>
        <v>100</v>
      </c>
      <c r="BH5" s="57">
        <f>SUM(BH6:BH7)</f>
        <v>55292</v>
      </c>
      <c r="BI5" s="59">
        <f aca="true" t="shared" si="27" ref="BI5:BI14">IF(OR(BH$5=0,BH5=0),0,IF(ROUND((BH5/BH$5*10000),0)=0,0,ROUND((BH5/BH$5)*100,2)))</f>
        <v>100</v>
      </c>
      <c r="BJ5" s="60">
        <f>SUM(BJ6:BJ7)</f>
        <v>286178</v>
      </c>
      <c r="BK5" s="59">
        <f aca="true" t="shared" si="28" ref="BK5:BK14">IF(OR(BJ$5=0,BJ5=0),0,IF(ROUND((BJ5/BJ$5*10000),0)=0,0,ROUND((BJ5/BJ$5)*100,2)))</f>
        <v>100</v>
      </c>
      <c r="BL5" s="60">
        <f>SUM(BL6:BL7)</f>
        <v>111628</v>
      </c>
      <c r="BM5" s="59">
        <f aca="true" t="shared" si="29" ref="BM5:BM14">IF(OR(BL$5=0,BL5=0),0,IF(ROUND((BL5/BL$5*10000),0)=0,0,ROUND((BL5/BL$5)*100,2)))</f>
        <v>100</v>
      </c>
      <c r="BN5" s="57">
        <f>SUM(BN6:BN7)</f>
        <v>192982</v>
      </c>
      <c r="BO5" s="59">
        <f aca="true" t="shared" si="30" ref="BO5:BO14">IF(OR(BN$5=0,BN5=0),0,IF(ROUND((BN5/BN$5*10000),0)=0,0,ROUND((BN5/BN$5)*100,2)))</f>
        <v>100</v>
      </c>
      <c r="BP5" s="57">
        <f>SUM(BP6:BP7)</f>
        <v>301689</v>
      </c>
      <c r="BQ5" s="59">
        <f aca="true" t="shared" si="31" ref="BQ5:BQ14">IF(OR(BP$5=0,BP5=0),0,IF(ROUND((BP5/BP$5*10000),0)=0,0,ROUND((BP5/BP$5)*100,2)))</f>
        <v>100</v>
      </c>
      <c r="BR5" s="15" t="s">
        <v>208</v>
      </c>
      <c r="BS5" s="57">
        <f>SUM(BS6:BS7)</f>
        <v>373371</v>
      </c>
      <c r="BT5" s="59">
        <f aca="true" t="shared" si="32" ref="BT5:BT14">IF(OR(BS$5=0,BS5=0),0,IF(ROUND((BS5/BS$5*10000),0)=0,0,ROUND((BS5/BS$5)*100,2)))</f>
        <v>100</v>
      </c>
      <c r="BU5" s="60">
        <f>SUM(BU6:BU7)</f>
        <v>199916</v>
      </c>
      <c r="BV5" s="59">
        <f aca="true" t="shared" si="33" ref="BV5:BV14">IF(OR(BU$5=0,BU5=0),0,IF(ROUND((BU5/BU$5*10000),0)=0,0,ROUND((BU5/BU$5)*100,2)))</f>
        <v>100</v>
      </c>
      <c r="BW5" s="57">
        <f>SUM(BW6:BW7)</f>
        <v>161204</v>
      </c>
      <c r="BX5" s="59">
        <f aca="true" t="shared" si="34" ref="BX5:BX14">IF(OR(BW$5=0,BW5=0),0,IF(ROUND((BW5/BW$5*10000),0)=0,0,ROUND((BW5/BW$5)*100,2)))</f>
        <v>100</v>
      </c>
      <c r="BY5" s="60">
        <f>SUM(BY6:BY7)</f>
        <v>222046</v>
      </c>
      <c r="BZ5" s="59">
        <f aca="true" t="shared" si="35" ref="BZ5:BZ14">IF(OR(BY$5=0,BY5=0),0,IF(ROUND((BY5/BY$5*10000),0)=0,0,ROUND((BY5/BY$5)*100,2)))</f>
        <v>100</v>
      </c>
      <c r="CA5" s="57">
        <f>SUM(CA6:CA7)</f>
        <v>203120</v>
      </c>
      <c r="CB5" s="59">
        <f aca="true" t="shared" si="36" ref="CB5:CB14">IF(OR(CA$5=0,CA5=0),0,IF(ROUND((CA5/CA$5*10000),0)=0,0,ROUND((CA5/CA$5)*100,2)))</f>
        <v>100</v>
      </c>
      <c r="CC5" s="60">
        <f>SUM(CC6:CC7)</f>
        <v>205103</v>
      </c>
      <c r="CD5" s="59">
        <f aca="true" t="shared" si="37" ref="CD5:CD14">IF(OR(CC$5=0,CC5=0),0,IF(ROUND((CC5/CC$5*10000),0)=0,0,ROUND((CC5/CC$5)*100,2)))</f>
        <v>100</v>
      </c>
      <c r="CE5" s="57">
        <f>SUM(CE6:CE7)</f>
        <v>59088</v>
      </c>
      <c r="CF5" s="59">
        <f aca="true" t="shared" si="38" ref="CF5:CF14">IF(OR(CE$5=0,CE5=0),0,IF(ROUND((CE5/CE$5*10000),0)=0,0,ROUND((CE5/CE$5)*100,2)))</f>
        <v>100</v>
      </c>
      <c r="CG5" s="15" t="s">
        <v>24</v>
      </c>
      <c r="CH5" s="57">
        <f>SUM(CH6:CH7)</f>
        <v>195096</v>
      </c>
      <c r="CI5" s="59">
        <f aca="true" t="shared" si="39" ref="CI5:CI14">IF(OR(CH$5=0,CH5=0),0,IF(ROUND((CH5/CH$5*10000),0)=0,0,ROUND((CH5/CH$5)*100,2)))</f>
        <v>100</v>
      </c>
      <c r="CJ5" s="57">
        <f>SUM(CJ6:CJ7)</f>
        <v>62605</v>
      </c>
      <c r="CK5" s="59">
        <f aca="true" t="shared" si="40" ref="CK5:CK14">IF(OR(CJ$5=0,CJ5=0),0,IF(ROUND((CJ5/CJ$5*10000),0)=0,0,ROUND((CJ5/CJ$5)*100,2)))</f>
        <v>100</v>
      </c>
      <c r="CL5" s="57">
        <f>SUM(CL6:CL7)</f>
        <v>116538</v>
      </c>
      <c r="CM5" s="59">
        <f aca="true" t="shared" si="41" ref="CM5:CM14">IF(OR(CL$5=0,CL5=0),0,IF(ROUND((CL5/CL$5*10000),0)=0,0,ROUND((CL5/CL$5)*100,2)))</f>
        <v>100</v>
      </c>
      <c r="CN5" s="60">
        <f>SUM(CN6:CN7)</f>
        <v>110661</v>
      </c>
      <c r="CO5" s="59">
        <f aca="true" t="shared" si="42" ref="CO5:CO14">IF(OR(CN$5=0,CN5=0),0,IF(ROUND((CN5/CN$5*10000),0)=0,0,ROUND((CN5/CN$5)*100,2)))</f>
        <v>100</v>
      </c>
      <c r="CP5" s="57">
        <f>SUM(CP6:CP7)</f>
        <v>236999</v>
      </c>
      <c r="CQ5" s="59">
        <f aca="true" t="shared" si="43" ref="CQ5:CQ14">IF(OR(CP$5=0,CP5=0),0,IF(ROUND((CP5/CP$5*10000),0)=0,0,ROUND((CP5/CP$5)*100,2)))</f>
        <v>100</v>
      </c>
      <c r="CR5" s="60">
        <f>SUM(CR6:CR7)</f>
        <v>197079</v>
      </c>
      <c r="CS5" s="59">
        <f aca="true" t="shared" si="44" ref="CS5:CS14">IF(OR(CR$5=0,CR5=0),0,IF(ROUND((CR5/CR$5*10000),0)=0,0,ROUND((CR5/CR$5)*100,2)))</f>
        <v>100</v>
      </c>
      <c r="CT5" s="57">
        <f>SUM(CT6:CT7)</f>
        <v>266939</v>
      </c>
      <c r="CU5" s="59">
        <f aca="true" t="shared" si="45" ref="CU5:CU14">IF(OR(CT$5=0,CT5=0),0,IF(ROUND((CT5/CT$5*10000),0)=0,0,ROUND((CT5/CT$5)*100,2)))</f>
        <v>100</v>
      </c>
      <c r="CV5" s="15" t="s">
        <v>24</v>
      </c>
      <c r="CW5" s="57">
        <f>SUM(CW6:CW7)</f>
        <v>216034</v>
      </c>
      <c r="CX5" s="59">
        <f aca="true" t="shared" si="46" ref="CX5:CX14">IF(OR(CW$5=0,CW5=0),0,IF(ROUND((CW5/CW$5*10000),0)=0,0,ROUND((CW5/CW$5)*100,2)))</f>
        <v>100</v>
      </c>
      <c r="CY5" s="57">
        <f>SUM(CY6:CY7)</f>
        <v>145895</v>
      </c>
      <c r="CZ5" s="59">
        <f aca="true" t="shared" si="47" ref="CZ5:CZ14">IF(OR(CY$5=0,CY5=0),0,IF(ROUND((CY5/CY$5*10000),0)=0,0,ROUND((CY5/CY$5)*100,2)))</f>
        <v>100</v>
      </c>
      <c r="DA5" s="57">
        <f>SUM(DA6:DA7)</f>
        <v>243443</v>
      </c>
      <c r="DB5" s="59">
        <f aca="true" t="shared" si="48" ref="DB5:DB14">IF(OR(DA$5=0,DA5=0),0,IF(ROUND((DA5/DA$5*10000),0)=0,0,ROUND((DA5/DA$5)*100,2)))</f>
        <v>100</v>
      </c>
      <c r="DC5" s="60">
        <f>SUM(DC6:DC7)</f>
        <v>150141</v>
      </c>
      <c r="DD5" s="59">
        <f aca="true" t="shared" si="49" ref="DD5:DD14">IF(OR(DC$5=0,DC5=0),0,IF(ROUND((DC5/DC$5*10000),0)=0,0,ROUND((DC5/DC$5)*100,2)))</f>
        <v>100</v>
      </c>
      <c r="DE5" s="57">
        <f>SUM(DE6:DE7)</f>
        <v>21862</v>
      </c>
      <c r="DF5" s="59">
        <f aca="true" t="shared" si="50" ref="DF5:DF14">IF(OR(DE$5=0,DE5=0),0,IF(ROUND((DE5/DE$5*10000),0)=0,0,ROUND((DE5/DE$5)*100,2)))</f>
        <v>100</v>
      </c>
      <c r="DG5" s="60">
        <f>SUM(DG6:DG7)</f>
        <v>4254</v>
      </c>
      <c r="DH5" s="59">
        <f aca="true" t="shared" si="51" ref="DH5:DH14">IF(OR(DG$5=0,DG5=0),0,IF(ROUND((DG5/DG$5*10000),0)=0,0,ROUND((DG5/DG$5)*100,2)))</f>
        <v>100</v>
      </c>
      <c r="DI5" s="57">
        <f>SUM(DI6:DI7)</f>
        <v>21200</v>
      </c>
      <c r="DJ5" s="58">
        <f aca="true" t="shared" si="52" ref="DJ5:DJ14">IF(OR(DI$5=0,DI5=0),0,IF(ROUND((DI5/DI$5*10000),0)=0,0,ROUND((DI5/DI$5)*100,2)))</f>
        <v>100</v>
      </c>
    </row>
    <row r="6" spans="1:114" ht="34.5" customHeight="1">
      <c r="A6" s="20" t="s">
        <v>25</v>
      </c>
      <c r="B6" s="46">
        <f>SUM(SUM(D6,F6,H6,J6,L6,O6,Q6,S6,U6,W6,Y6,AB6,AD6,AF6,AH6,AJ6,AL6,AN6,AS6,AY6,AQ6,AU6,AW6,BA6,BF6,BC6,BH6,BJ6,BL6,BP6),SUM(BY6,CA6,CC6,CE6,CH6,CJ6,CL6,CN6,CP6,CR6,CT6,CW6,CY6,DA6,DC6,BN6,BU6,DE6,DG6,DI6),SUM(BS6,BW6))</f>
        <v>821361</v>
      </c>
      <c r="C6" s="62">
        <f t="shared" si="0"/>
        <v>5.48</v>
      </c>
      <c r="D6" s="46">
        <f>'各校務基金收支預算'!D39</f>
        <v>11162</v>
      </c>
      <c r="E6" s="62">
        <f t="shared" si="1"/>
        <v>2.64</v>
      </c>
      <c r="F6" s="47">
        <f>'各校務基金收支預算'!F39</f>
        <v>5522</v>
      </c>
      <c r="G6" s="62">
        <f t="shared" si="2"/>
        <v>0.64</v>
      </c>
      <c r="H6" s="47">
        <f>'各校務基金收支預算'!H39</f>
        <v>39923</v>
      </c>
      <c r="I6" s="62">
        <f t="shared" si="3"/>
        <v>8.22</v>
      </c>
      <c r="J6" s="46">
        <f>'各校務基金收支預算'!J39</f>
        <v>27250</v>
      </c>
      <c r="K6" s="62">
        <f t="shared" si="4"/>
        <v>4.67</v>
      </c>
      <c r="L6" s="46">
        <f>'各校務基金收支預算'!L39</f>
        <v>48903</v>
      </c>
      <c r="M6" s="62">
        <f t="shared" si="5"/>
        <v>11.8</v>
      </c>
      <c r="N6" s="20" t="s">
        <v>25</v>
      </c>
      <c r="O6" s="46">
        <f>'各校務基金收支預算'!O39</f>
        <v>19966</v>
      </c>
      <c r="P6" s="62">
        <f t="shared" si="6"/>
        <v>8.91</v>
      </c>
      <c r="Q6" s="46">
        <f>'各校務基金收支預算'!Q39</f>
        <v>6713</v>
      </c>
      <c r="R6" s="62">
        <f t="shared" si="7"/>
        <v>0.95</v>
      </c>
      <c r="S6" s="47">
        <f>'各校務基金收支預算'!S39</f>
        <v>1123</v>
      </c>
      <c r="T6" s="62">
        <f t="shared" si="8"/>
        <v>6.46</v>
      </c>
      <c r="U6" s="46">
        <f>'各校務基金收支預算'!U39</f>
        <v>41646</v>
      </c>
      <c r="V6" s="62">
        <f t="shared" si="9"/>
        <v>7.69</v>
      </c>
      <c r="W6" s="46">
        <f>'各校務基金收支預算'!W39</f>
        <v>12373</v>
      </c>
      <c r="X6" s="62">
        <f t="shared" si="10"/>
        <v>4.37</v>
      </c>
      <c r="Y6" s="46">
        <f>'各校務基金收支預算'!Y39</f>
        <v>1551</v>
      </c>
      <c r="Z6" s="62">
        <f t="shared" si="11"/>
        <v>0.41</v>
      </c>
      <c r="AA6" s="20" t="s">
        <v>25</v>
      </c>
      <c r="AB6" s="46">
        <f>'各校務基金收支預算'!AB39</f>
        <v>18933</v>
      </c>
      <c r="AC6" s="62">
        <f t="shared" si="12"/>
        <v>8.28</v>
      </c>
      <c r="AD6" s="47">
        <f>'各校務基金收支預算'!AD39</f>
        <v>6442</v>
      </c>
      <c r="AE6" s="62">
        <f t="shared" si="13"/>
        <v>2.34</v>
      </c>
      <c r="AF6" s="46">
        <f>'各校務基金收支預算'!AF39</f>
        <v>1063</v>
      </c>
      <c r="AG6" s="62">
        <f t="shared" si="14"/>
        <v>24.03</v>
      </c>
      <c r="AH6" s="47">
        <f>'各校務基金收支預算'!AH39</f>
        <v>20028</v>
      </c>
      <c r="AI6" s="62">
        <f t="shared" si="15"/>
        <v>8.12</v>
      </c>
      <c r="AJ6" s="46">
        <f>'各校務基金收支預算'!AJ39</f>
        <v>2469</v>
      </c>
      <c r="AK6" s="62">
        <f t="shared" si="16"/>
        <v>66.73</v>
      </c>
      <c r="AL6" s="46">
        <f>'各校務基金收支預算'!AL39</f>
        <v>17823</v>
      </c>
      <c r="AM6" s="62">
        <f t="shared" si="17"/>
        <v>1.78</v>
      </c>
      <c r="AN6" s="46">
        <f>'各校務基金收支預算'!AN39</f>
        <v>4136</v>
      </c>
      <c r="AO6" s="62">
        <f t="shared" si="18"/>
        <v>0.99</v>
      </c>
      <c r="AP6" s="20" t="s">
        <v>25</v>
      </c>
      <c r="AQ6" s="46">
        <f>'各校務基金收支預算'!AQ39</f>
        <v>14682</v>
      </c>
      <c r="AR6" s="62">
        <f t="shared" si="19"/>
        <v>2.41</v>
      </c>
      <c r="AS6" s="46">
        <f>'各校務基金收支預算'!AS39</f>
        <v>715</v>
      </c>
      <c r="AT6" s="62">
        <f t="shared" si="20"/>
        <v>0.31</v>
      </c>
      <c r="AU6" s="46">
        <f>'各校務基金收支預算'!AU39</f>
        <v>357</v>
      </c>
      <c r="AV6" s="62">
        <f t="shared" si="21"/>
        <v>0.16</v>
      </c>
      <c r="AW6" s="47">
        <f>'各校務基金收支預算'!AW39</f>
        <v>6639</v>
      </c>
      <c r="AX6" s="62">
        <f t="shared" si="22"/>
        <v>3.38</v>
      </c>
      <c r="AY6" s="46">
        <f>'各校務基金收支預算'!AY39</f>
        <v>7471</v>
      </c>
      <c r="AZ6" s="62">
        <f t="shared" si="23"/>
        <v>1.85</v>
      </c>
      <c r="BA6" s="47">
        <f>'各校務基金收支預算'!BA39</f>
        <v>16955</v>
      </c>
      <c r="BB6" s="62">
        <f t="shared" si="24"/>
        <v>1.92</v>
      </c>
      <c r="BC6" s="46">
        <f>'各校務基金收支預算'!BC39</f>
        <v>4939</v>
      </c>
      <c r="BD6" s="62">
        <f t="shared" si="25"/>
        <v>0.97</v>
      </c>
      <c r="BE6" s="20" t="s">
        <v>25</v>
      </c>
      <c r="BF6" s="46">
        <f>'各校務基金收支預算'!BF39</f>
        <v>32350</v>
      </c>
      <c r="BG6" s="62">
        <f t="shared" si="26"/>
        <v>6.75</v>
      </c>
      <c r="BH6" s="46">
        <f>'各校務基金收支預算'!BH39</f>
        <v>13253</v>
      </c>
      <c r="BI6" s="62">
        <f t="shared" si="27"/>
        <v>23.97</v>
      </c>
      <c r="BJ6" s="47">
        <f>'各校務基金收支預算'!BJ39</f>
        <v>35432</v>
      </c>
      <c r="BK6" s="62">
        <f t="shared" si="28"/>
        <v>12.38</v>
      </c>
      <c r="BL6" s="47">
        <f>'各校務基金收支預算'!BL39</f>
        <v>3411</v>
      </c>
      <c r="BM6" s="62">
        <f t="shared" si="29"/>
        <v>3.06</v>
      </c>
      <c r="BN6" s="46">
        <f>'各校務基金收支預算'!BN39</f>
        <v>4369</v>
      </c>
      <c r="BO6" s="62">
        <f t="shared" si="30"/>
        <v>2.26</v>
      </c>
      <c r="BP6" s="46">
        <f>'各校務基金收支預算'!BP39</f>
        <v>7001</v>
      </c>
      <c r="BQ6" s="62">
        <f t="shared" si="31"/>
        <v>2.32</v>
      </c>
      <c r="BR6" s="20" t="s">
        <v>25</v>
      </c>
      <c r="BS6" s="46">
        <f>'各校務基金收支預算'!BS39</f>
        <v>192</v>
      </c>
      <c r="BT6" s="62">
        <f t="shared" si="32"/>
        <v>0.05</v>
      </c>
      <c r="BU6" s="47">
        <f>'各校務基金收支預算'!BU39</f>
        <v>21964</v>
      </c>
      <c r="BV6" s="62">
        <f t="shared" si="33"/>
        <v>10.99</v>
      </c>
      <c r="BW6" s="46">
        <f>'各校務基金收支預算'!BW39</f>
        <v>27400</v>
      </c>
      <c r="BX6" s="62">
        <f t="shared" si="34"/>
        <v>17</v>
      </c>
      <c r="BY6" s="47">
        <f>'各校務基金收支預算'!BY39</f>
        <v>84293</v>
      </c>
      <c r="BZ6" s="62">
        <f t="shared" si="35"/>
        <v>37.96</v>
      </c>
      <c r="CA6" s="46">
        <f>'各校務基金收支預算'!CA39</f>
        <v>18962</v>
      </c>
      <c r="CB6" s="62">
        <f t="shared" si="36"/>
        <v>9.34</v>
      </c>
      <c r="CC6" s="47">
        <f>'各校務基金收支預算'!CC39</f>
        <v>23000</v>
      </c>
      <c r="CD6" s="62">
        <f t="shared" si="37"/>
        <v>11.21</v>
      </c>
      <c r="CE6" s="46">
        <f>'各校務基金收支預算'!CE39</f>
        <v>2160</v>
      </c>
      <c r="CF6" s="62">
        <f t="shared" si="38"/>
        <v>3.66</v>
      </c>
      <c r="CG6" s="20" t="s">
        <v>25</v>
      </c>
      <c r="CH6" s="46">
        <f>'各校務基金收支預算'!CH39</f>
        <v>31758</v>
      </c>
      <c r="CI6" s="62">
        <f t="shared" si="39"/>
        <v>16.28</v>
      </c>
      <c r="CJ6" s="46">
        <f>'各校務基金收支預算'!CJ39</f>
        <v>2752</v>
      </c>
      <c r="CK6" s="62">
        <f t="shared" si="40"/>
        <v>4.4</v>
      </c>
      <c r="CL6" s="46">
        <f>'各校務基金收支預算'!CL39</f>
        <v>10940</v>
      </c>
      <c r="CM6" s="62">
        <f t="shared" si="41"/>
        <v>9.39</v>
      </c>
      <c r="CN6" s="47">
        <f>'各校務基金收支預算'!CN39</f>
        <v>2289</v>
      </c>
      <c r="CO6" s="62">
        <f t="shared" si="42"/>
        <v>2.07</v>
      </c>
      <c r="CP6" s="46">
        <f>'各校務基金收支預算'!CP39</f>
        <v>28026</v>
      </c>
      <c r="CQ6" s="62">
        <f t="shared" si="43"/>
        <v>11.83</v>
      </c>
      <c r="CR6" s="47">
        <f>'各校務基金收支預算'!CR39</f>
        <v>18619</v>
      </c>
      <c r="CS6" s="62">
        <f t="shared" si="44"/>
        <v>9.45</v>
      </c>
      <c r="CT6" s="46">
        <f>'各校務基金收支預算'!CT39</f>
        <v>30685</v>
      </c>
      <c r="CU6" s="62">
        <f t="shared" si="45"/>
        <v>11.5</v>
      </c>
      <c r="CV6" s="20" t="s">
        <v>25</v>
      </c>
      <c r="CW6" s="47">
        <f>'各校務基金收支預算'!CW39</f>
        <v>14129</v>
      </c>
      <c r="CX6" s="62">
        <f t="shared" si="46"/>
        <v>6.54</v>
      </c>
      <c r="CY6" s="46">
        <f>'各校務基金收支預算'!CY39</f>
        <v>4931</v>
      </c>
      <c r="CZ6" s="62">
        <f t="shared" si="47"/>
        <v>3.38</v>
      </c>
      <c r="DA6" s="46">
        <f>'各校務基金收支預算'!DA39</f>
        <v>18952</v>
      </c>
      <c r="DB6" s="62">
        <f t="shared" si="48"/>
        <v>7.78</v>
      </c>
      <c r="DC6" s="47">
        <f>'各校務基金收支預算'!DC39</f>
        <v>14223</v>
      </c>
      <c r="DD6" s="62">
        <f t="shared" si="49"/>
        <v>9.47</v>
      </c>
      <c r="DE6" s="46">
        <f>'各校務基金收支預算'!DE39</f>
        <v>12640</v>
      </c>
      <c r="DF6" s="62">
        <f t="shared" si="50"/>
        <v>57.82</v>
      </c>
      <c r="DG6" s="47">
        <f>'各校務基金收支預算'!DG39</f>
        <v>3196</v>
      </c>
      <c r="DH6" s="62">
        <f t="shared" si="51"/>
        <v>75.13</v>
      </c>
      <c r="DI6" s="46">
        <f>'各校務基金收支預算'!DI39</f>
        <v>15650</v>
      </c>
      <c r="DJ6" s="61">
        <f t="shared" si="52"/>
        <v>73.82</v>
      </c>
    </row>
    <row r="7" spans="1:114" ht="34.5" customHeight="1">
      <c r="A7" s="20" t="s">
        <v>26</v>
      </c>
      <c r="B7" s="46">
        <f>SUM(SUM(D7,F7,H7,J7,L7,O7,Q7,S7,U7,W7,Y7,AB7,AD7,AF7,AH7,AJ7,AL7,AN7,AS7,AY7,AQ7,AU7,AW7,BA7,BF7,BC7,BH7,BJ7,BL7,BP7),SUM(BY7,CA7,CC7,CE7,CH7,CJ7,CL7,CN7,CP7,CR7,CT7,CW7,CY7,DA7,DC7,BN7,BU7,DE7,DG7,DI7),SUM(BS7,BW7))</f>
        <v>14169140</v>
      </c>
      <c r="C7" s="62">
        <f t="shared" si="0"/>
        <v>94.52</v>
      </c>
      <c r="D7" s="46">
        <v>411078</v>
      </c>
      <c r="E7" s="62">
        <f t="shared" si="1"/>
        <v>97.36</v>
      </c>
      <c r="F7" s="47">
        <v>852725</v>
      </c>
      <c r="G7" s="62">
        <f t="shared" si="2"/>
        <v>99.36</v>
      </c>
      <c r="H7" s="47">
        <v>445482</v>
      </c>
      <c r="I7" s="62">
        <f t="shared" si="3"/>
        <v>91.78</v>
      </c>
      <c r="J7" s="46">
        <v>555722</v>
      </c>
      <c r="K7" s="62">
        <f t="shared" si="4"/>
        <v>95.33</v>
      </c>
      <c r="L7" s="46">
        <v>365617</v>
      </c>
      <c r="M7" s="62">
        <f t="shared" si="5"/>
        <v>88.2</v>
      </c>
      <c r="N7" s="20" t="s">
        <v>26</v>
      </c>
      <c r="O7" s="46">
        <v>204229</v>
      </c>
      <c r="P7" s="62">
        <f t="shared" si="6"/>
        <v>91.09</v>
      </c>
      <c r="Q7" s="47">
        <v>696839</v>
      </c>
      <c r="R7" s="62">
        <f t="shared" si="7"/>
        <v>99.05</v>
      </c>
      <c r="S7" s="47">
        <v>16267</v>
      </c>
      <c r="T7" s="62">
        <f t="shared" si="8"/>
        <v>93.54</v>
      </c>
      <c r="U7" s="46">
        <v>499696</v>
      </c>
      <c r="V7" s="62">
        <f t="shared" si="9"/>
        <v>92.31</v>
      </c>
      <c r="W7" s="46">
        <v>270827</v>
      </c>
      <c r="X7" s="62">
        <f t="shared" si="10"/>
        <v>95.63</v>
      </c>
      <c r="Y7" s="46">
        <v>377062</v>
      </c>
      <c r="Z7" s="62">
        <f t="shared" si="11"/>
        <v>99.59</v>
      </c>
      <c r="AA7" s="20" t="s">
        <v>26</v>
      </c>
      <c r="AB7" s="46">
        <v>209650</v>
      </c>
      <c r="AC7" s="62">
        <f t="shared" si="12"/>
        <v>91.72</v>
      </c>
      <c r="AD7" s="47">
        <v>268737</v>
      </c>
      <c r="AE7" s="62">
        <f t="shared" si="13"/>
        <v>97.66</v>
      </c>
      <c r="AF7" s="47">
        <v>3360</v>
      </c>
      <c r="AG7" s="62">
        <f t="shared" si="14"/>
        <v>75.97</v>
      </c>
      <c r="AH7" s="47">
        <v>226526</v>
      </c>
      <c r="AI7" s="62">
        <f t="shared" si="15"/>
        <v>91.88</v>
      </c>
      <c r="AJ7" s="47">
        <v>1231</v>
      </c>
      <c r="AK7" s="62">
        <f t="shared" si="16"/>
        <v>33.27</v>
      </c>
      <c r="AL7" s="46">
        <v>981953</v>
      </c>
      <c r="AM7" s="62">
        <f t="shared" si="17"/>
        <v>98.22</v>
      </c>
      <c r="AN7" s="47">
        <v>415397</v>
      </c>
      <c r="AO7" s="62">
        <f t="shared" si="18"/>
        <v>99.01</v>
      </c>
      <c r="AP7" s="20" t="s">
        <v>26</v>
      </c>
      <c r="AQ7" s="46">
        <v>595270</v>
      </c>
      <c r="AR7" s="62">
        <f t="shared" si="19"/>
        <v>97.59</v>
      </c>
      <c r="AS7" s="46">
        <v>229630</v>
      </c>
      <c r="AT7" s="62">
        <f t="shared" si="20"/>
        <v>99.69</v>
      </c>
      <c r="AU7" s="46">
        <v>228868</v>
      </c>
      <c r="AV7" s="62">
        <f t="shared" si="21"/>
        <v>99.84</v>
      </c>
      <c r="AW7" s="47">
        <v>189560</v>
      </c>
      <c r="AX7" s="62">
        <f t="shared" si="22"/>
        <v>96.62</v>
      </c>
      <c r="AY7" s="46">
        <v>395798</v>
      </c>
      <c r="AZ7" s="62">
        <f t="shared" si="23"/>
        <v>98.15</v>
      </c>
      <c r="BA7" s="47">
        <v>867121</v>
      </c>
      <c r="BB7" s="62">
        <f t="shared" si="24"/>
        <v>98.08</v>
      </c>
      <c r="BC7" s="46">
        <v>503399</v>
      </c>
      <c r="BD7" s="62">
        <f t="shared" si="25"/>
        <v>99.03</v>
      </c>
      <c r="BE7" s="20" t="s">
        <v>26</v>
      </c>
      <c r="BF7" s="46">
        <v>446960</v>
      </c>
      <c r="BG7" s="62">
        <f t="shared" si="26"/>
        <v>93.25</v>
      </c>
      <c r="BH7" s="46">
        <v>42039</v>
      </c>
      <c r="BI7" s="62">
        <f t="shared" si="27"/>
        <v>76.03</v>
      </c>
      <c r="BJ7" s="47">
        <v>250746</v>
      </c>
      <c r="BK7" s="62">
        <f t="shared" si="28"/>
        <v>87.62</v>
      </c>
      <c r="BL7" s="47">
        <v>108217</v>
      </c>
      <c r="BM7" s="62">
        <f t="shared" si="29"/>
        <v>96.94</v>
      </c>
      <c r="BN7" s="46">
        <v>188613</v>
      </c>
      <c r="BO7" s="62">
        <f t="shared" si="30"/>
        <v>97.74</v>
      </c>
      <c r="BP7" s="46">
        <v>294688</v>
      </c>
      <c r="BQ7" s="62">
        <f t="shared" si="31"/>
        <v>97.68</v>
      </c>
      <c r="BR7" s="20" t="s">
        <v>26</v>
      </c>
      <c r="BS7" s="46">
        <v>373179</v>
      </c>
      <c r="BT7" s="62">
        <f t="shared" si="32"/>
        <v>99.95</v>
      </c>
      <c r="BU7" s="47">
        <v>177952</v>
      </c>
      <c r="BV7" s="62">
        <f t="shared" si="33"/>
        <v>89.01</v>
      </c>
      <c r="BW7" s="46">
        <v>133804</v>
      </c>
      <c r="BX7" s="62">
        <f t="shared" si="34"/>
        <v>83</v>
      </c>
      <c r="BY7" s="47">
        <v>137753</v>
      </c>
      <c r="BZ7" s="62">
        <f t="shared" si="35"/>
        <v>62.04</v>
      </c>
      <c r="CA7" s="46">
        <v>184158</v>
      </c>
      <c r="CB7" s="62">
        <f t="shared" si="36"/>
        <v>90.66</v>
      </c>
      <c r="CC7" s="47">
        <v>182103</v>
      </c>
      <c r="CD7" s="62">
        <f t="shared" si="37"/>
        <v>88.79</v>
      </c>
      <c r="CE7" s="46">
        <v>56928</v>
      </c>
      <c r="CF7" s="62">
        <f t="shared" si="38"/>
        <v>96.34</v>
      </c>
      <c r="CG7" s="20" t="s">
        <v>26</v>
      </c>
      <c r="CH7" s="46">
        <v>163338</v>
      </c>
      <c r="CI7" s="62">
        <f t="shared" si="39"/>
        <v>83.72</v>
      </c>
      <c r="CJ7" s="46">
        <v>59853</v>
      </c>
      <c r="CK7" s="62">
        <f t="shared" si="40"/>
        <v>95.6</v>
      </c>
      <c r="CL7" s="46">
        <v>105598</v>
      </c>
      <c r="CM7" s="62">
        <f t="shared" si="41"/>
        <v>90.61</v>
      </c>
      <c r="CN7" s="47">
        <v>108372</v>
      </c>
      <c r="CO7" s="62">
        <f t="shared" si="42"/>
        <v>97.93</v>
      </c>
      <c r="CP7" s="46">
        <v>208973</v>
      </c>
      <c r="CQ7" s="62">
        <f t="shared" si="43"/>
        <v>88.17</v>
      </c>
      <c r="CR7" s="47">
        <v>178460</v>
      </c>
      <c r="CS7" s="62">
        <f t="shared" si="44"/>
        <v>90.55</v>
      </c>
      <c r="CT7" s="46">
        <v>236254</v>
      </c>
      <c r="CU7" s="62">
        <f t="shared" si="45"/>
        <v>88.5</v>
      </c>
      <c r="CV7" s="20" t="s">
        <v>26</v>
      </c>
      <c r="CW7" s="46">
        <v>201905</v>
      </c>
      <c r="CX7" s="62">
        <f t="shared" si="46"/>
        <v>93.46</v>
      </c>
      <c r="CY7" s="46">
        <v>140964</v>
      </c>
      <c r="CZ7" s="62">
        <f t="shared" si="47"/>
        <v>96.62</v>
      </c>
      <c r="DA7" s="46">
        <v>224491</v>
      </c>
      <c r="DB7" s="62">
        <f t="shared" si="48"/>
        <v>92.22</v>
      </c>
      <c r="DC7" s="47">
        <v>135918</v>
      </c>
      <c r="DD7" s="62">
        <f t="shared" si="49"/>
        <v>90.53</v>
      </c>
      <c r="DE7" s="46">
        <v>9222</v>
      </c>
      <c r="DF7" s="62">
        <f t="shared" si="50"/>
        <v>42.18</v>
      </c>
      <c r="DG7" s="47">
        <v>1058</v>
      </c>
      <c r="DH7" s="62">
        <f t="shared" si="51"/>
        <v>24.87</v>
      </c>
      <c r="DI7" s="46">
        <v>5550</v>
      </c>
      <c r="DJ7" s="61">
        <f t="shared" si="52"/>
        <v>26.18</v>
      </c>
    </row>
    <row r="8" spans="1:114" ht="36" customHeight="1">
      <c r="A8" s="15" t="s">
        <v>27</v>
      </c>
      <c r="B8" s="18">
        <f>SUM(B9:B13)</f>
        <v>797022</v>
      </c>
      <c r="C8" s="64">
        <f t="shared" si="0"/>
        <v>5.32</v>
      </c>
      <c r="D8" s="18">
        <f>SUM(D9:D13)</f>
        <v>136000</v>
      </c>
      <c r="E8" s="64">
        <f t="shared" si="1"/>
        <v>32.21</v>
      </c>
      <c r="F8" s="51">
        <f>SUM(F9:F13)</f>
        <v>98000</v>
      </c>
      <c r="G8" s="64">
        <f t="shared" si="2"/>
        <v>11.42</v>
      </c>
      <c r="H8" s="51">
        <f>SUM(H9:H13)</f>
        <v>17791</v>
      </c>
      <c r="I8" s="64">
        <f t="shared" si="3"/>
        <v>3.67</v>
      </c>
      <c r="J8" s="18">
        <f>SUM(J9:J13)</f>
        <v>55403</v>
      </c>
      <c r="K8" s="64">
        <f t="shared" si="4"/>
        <v>9.5</v>
      </c>
      <c r="L8" s="18">
        <f>SUM(L9:L13)</f>
        <v>21506</v>
      </c>
      <c r="M8" s="64">
        <f t="shared" si="5"/>
        <v>5.19</v>
      </c>
      <c r="N8" s="15" t="s">
        <v>27</v>
      </c>
      <c r="O8" s="18">
        <f>SUM(O9:O13)</f>
        <v>0</v>
      </c>
      <c r="P8" s="64">
        <f t="shared" si="6"/>
        <v>0</v>
      </c>
      <c r="Q8" s="51">
        <f>SUM(Q9:Q13)</f>
        <v>57937</v>
      </c>
      <c r="R8" s="64">
        <f t="shared" si="7"/>
        <v>8.23</v>
      </c>
      <c r="S8" s="51">
        <f>SUM(S9:S13)</f>
        <v>0</v>
      </c>
      <c r="T8" s="64">
        <f t="shared" si="8"/>
        <v>0</v>
      </c>
      <c r="U8" s="18">
        <f>SUM(U9:U13)</f>
        <v>40000</v>
      </c>
      <c r="V8" s="64">
        <f t="shared" si="9"/>
        <v>7.39</v>
      </c>
      <c r="W8" s="18">
        <f>SUM(W9:W13)</f>
        <v>0</v>
      </c>
      <c r="X8" s="64">
        <f t="shared" si="10"/>
        <v>0</v>
      </c>
      <c r="Y8" s="18">
        <f>SUM(Y9:Y13)</f>
        <v>66657</v>
      </c>
      <c r="Z8" s="64">
        <f t="shared" si="11"/>
        <v>17.61</v>
      </c>
      <c r="AA8" s="15" t="s">
        <v>27</v>
      </c>
      <c r="AB8" s="18">
        <f>SUM(AB9:AB13)</f>
        <v>0</v>
      </c>
      <c r="AC8" s="64">
        <f t="shared" si="12"/>
        <v>0</v>
      </c>
      <c r="AD8" s="51">
        <f>SUM(AD9:AD13)</f>
        <v>0</v>
      </c>
      <c r="AE8" s="64">
        <f t="shared" si="13"/>
        <v>0</v>
      </c>
      <c r="AF8" s="51">
        <f>SUM(AF9:AF13)</f>
        <v>0</v>
      </c>
      <c r="AG8" s="64">
        <f t="shared" si="14"/>
        <v>0</v>
      </c>
      <c r="AH8" s="51">
        <f>SUM(AH9:AH13)</f>
        <v>0</v>
      </c>
      <c r="AI8" s="64">
        <f t="shared" si="15"/>
        <v>0</v>
      </c>
      <c r="AJ8" s="51">
        <f>SUM(AJ9:AJ13)</f>
        <v>0</v>
      </c>
      <c r="AK8" s="64">
        <f t="shared" si="16"/>
        <v>0</v>
      </c>
      <c r="AL8" s="18">
        <f>SUM(AL9:AL13)</f>
        <v>0</v>
      </c>
      <c r="AM8" s="64">
        <f t="shared" si="17"/>
        <v>0</v>
      </c>
      <c r="AN8" s="51">
        <f>SUM(AN9:AN13)</f>
        <v>50899</v>
      </c>
      <c r="AO8" s="64">
        <f t="shared" si="18"/>
        <v>12.13</v>
      </c>
      <c r="AP8" s="15" t="s">
        <v>27</v>
      </c>
      <c r="AQ8" s="18">
        <f>SUM(AQ9:AQ13)</f>
        <v>8962</v>
      </c>
      <c r="AR8" s="64">
        <f t="shared" si="19"/>
        <v>1.47</v>
      </c>
      <c r="AS8" s="18">
        <f>SUM(AS9:AS13)</f>
        <v>0</v>
      </c>
      <c r="AT8" s="64">
        <f t="shared" si="20"/>
        <v>0</v>
      </c>
      <c r="AU8" s="18">
        <f>SUM(AU9:AU13)</f>
        <v>0</v>
      </c>
      <c r="AV8" s="64">
        <f t="shared" si="21"/>
        <v>0</v>
      </c>
      <c r="AW8" s="51">
        <f>SUM(AW9:AW13)</f>
        <v>0</v>
      </c>
      <c r="AX8" s="64">
        <f t="shared" si="22"/>
        <v>0</v>
      </c>
      <c r="AY8" s="18">
        <f>SUM(AY9:AY13)</f>
        <v>0</v>
      </c>
      <c r="AZ8" s="64">
        <f t="shared" si="23"/>
        <v>0</v>
      </c>
      <c r="BA8" s="51">
        <f>SUM(BA9:BA13)</f>
        <v>115856</v>
      </c>
      <c r="BB8" s="64">
        <f t="shared" si="24"/>
        <v>13.1</v>
      </c>
      <c r="BC8" s="18">
        <f>SUM(BC9:BC13)</f>
        <v>54871</v>
      </c>
      <c r="BD8" s="64">
        <f t="shared" si="25"/>
        <v>10.79</v>
      </c>
      <c r="BE8" s="15" t="s">
        <v>27</v>
      </c>
      <c r="BF8" s="18">
        <f>SUM(BF9:BF13)</f>
        <v>2610</v>
      </c>
      <c r="BG8" s="64">
        <f t="shared" si="26"/>
        <v>0.54</v>
      </c>
      <c r="BH8" s="18">
        <f>SUM(BH9:BH13)</f>
        <v>0</v>
      </c>
      <c r="BI8" s="64">
        <f t="shared" si="27"/>
        <v>0</v>
      </c>
      <c r="BJ8" s="51">
        <f>SUM(BJ9:BJ13)</f>
        <v>30530</v>
      </c>
      <c r="BK8" s="64">
        <f t="shared" si="28"/>
        <v>10.67</v>
      </c>
      <c r="BL8" s="51">
        <f>SUM(BL9:BL13)</f>
        <v>0</v>
      </c>
      <c r="BM8" s="64">
        <f t="shared" si="29"/>
        <v>0</v>
      </c>
      <c r="BN8" s="18">
        <f>SUM(BN9:BN13)</f>
        <v>0</v>
      </c>
      <c r="BO8" s="64">
        <f t="shared" si="30"/>
        <v>0</v>
      </c>
      <c r="BP8" s="18">
        <f>SUM(BP9:BP13)</f>
        <v>0</v>
      </c>
      <c r="BQ8" s="64">
        <f t="shared" si="31"/>
        <v>0</v>
      </c>
      <c r="BR8" s="15" t="s">
        <v>27</v>
      </c>
      <c r="BS8" s="18">
        <f>SUM(BS9:BS13)</f>
        <v>40000</v>
      </c>
      <c r="BT8" s="64">
        <f t="shared" si="32"/>
        <v>10.71</v>
      </c>
      <c r="BU8" s="51">
        <f>SUM(BU9:BU13)</f>
        <v>0</v>
      </c>
      <c r="BV8" s="64">
        <f t="shared" si="33"/>
        <v>0</v>
      </c>
      <c r="BW8" s="18">
        <f>SUM(BW9:BW13)</f>
        <v>0</v>
      </c>
      <c r="BX8" s="64">
        <f t="shared" si="34"/>
        <v>0</v>
      </c>
      <c r="BY8" s="51">
        <f>SUM(BY9:BY13)</f>
        <v>0</v>
      </c>
      <c r="BZ8" s="64">
        <f t="shared" si="35"/>
        <v>0</v>
      </c>
      <c r="CA8" s="18">
        <f>SUM(CA9:CA13)</f>
        <v>0</v>
      </c>
      <c r="CB8" s="64">
        <f t="shared" si="36"/>
        <v>0</v>
      </c>
      <c r="CC8" s="51">
        <f>SUM(CC9:CC13)</f>
        <v>0</v>
      </c>
      <c r="CD8" s="64">
        <f t="shared" si="37"/>
        <v>0</v>
      </c>
      <c r="CE8" s="18">
        <f>SUM(CE9:CE13)</f>
        <v>0</v>
      </c>
      <c r="CF8" s="64">
        <f t="shared" si="38"/>
        <v>0</v>
      </c>
      <c r="CG8" s="15" t="s">
        <v>27</v>
      </c>
      <c r="CH8" s="18">
        <f>SUM(CH9:CH13)</f>
        <v>0</v>
      </c>
      <c r="CI8" s="64">
        <f t="shared" si="39"/>
        <v>0</v>
      </c>
      <c r="CJ8" s="18">
        <f>SUM(CJ9:CJ13)</f>
        <v>0</v>
      </c>
      <c r="CK8" s="64">
        <f t="shared" si="40"/>
        <v>0</v>
      </c>
      <c r="CL8" s="18">
        <f>SUM(CL9:CL13)</f>
        <v>0</v>
      </c>
      <c r="CM8" s="64">
        <f t="shared" si="41"/>
        <v>0</v>
      </c>
      <c r="CN8" s="51">
        <f>SUM(CN9:CN13)</f>
        <v>0</v>
      </c>
      <c r="CO8" s="64">
        <f t="shared" si="42"/>
        <v>0</v>
      </c>
      <c r="CP8" s="18">
        <f>SUM(CP9:CP13)</f>
        <v>0</v>
      </c>
      <c r="CQ8" s="64">
        <f t="shared" si="43"/>
        <v>0</v>
      </c>
      <c r="CR8" s="51">
        <f>SUM(CR9:CR13)</f>
        <v>0</v>
      </c>
      <c r="CS8" s="64">
        <f t="shared" si="44"/>
        <v>0</v>
      </c>
      <c r="CT8" s="18">
        <f>SUM(CT9:CT13)</f>
        <v>0</v>
      </c>
      <c r="CU8" s="64">
        <f t="shared" si="45"/>
        <v>0</v>
      </c>
      <c r="CV8" s="15" t="s">
        <v>27</v>
      </c>
      <c r="CW8" s="18">
        <f>SUM(CW9:CW13)</f>
        <v>0</v>
      </c>
      <c r="CX8" s="64">
        <f t="shared" si="46"/>
        <v>0</v>
      </c>
      <c r="CY8" s="18">
        <f>SUM(CY9:CY13)</f>
        <v>0</v>
      </c>
      <c r="CZ8" s="64">
        <f t="shared" si="47"/>
        <v>0</v>
      </c>
      <c r="DA8" s="18">
        <f>SUM(DA9:DA13)</f>
        <v>0</v>
      </c>
      <c r="DB8" s="64">
        <f t="shared" si="48"/>
        <v>0</v>
      </c>
      <c r="DC8" s="51">
        <f>SUM(DC9:DC13)</f>
        <v>0</v>
      </c>
      <c r="DD8" s="64">
        <f t="shared" si="49"/>
        <v>0</v>
      </c>
      <c r="DE8" s="18">
        <f>SUM(DE9:DE13)</f>
        <v>0</v>
      </c>
      <c r="DF8" s="64">
        <f t="shared" si="50"/>
        <v>0</v>
      </c>
      <c r="DG8" s="51">
        <f>SUM(DG9:DG13)</f>
        <v>0</v>
      </c>
      <c r="DH8" s="64">
        <f t="shared" si="51"/>
        <v>0</v>
      </c>
      <c r="DI8" s="18">
        <f>SUM(DI9:DI13)</f>
        <v>0</v>
      </c>
      <c r="DJ8" s="63">
        <f t="shared" si="52"/>
        <v>0</v>
      </c>
    </row>
    <row r="9" spans="1:114" ht="34.5" customHeight="1">
      <c r="A9" s="20" t="s">
        <v>28</v>
      </c>
      <c r="B9" s="46">
        <f>SUM(SUM(D9,F9,H9,J9,L9,O9,Q9,S9,U9,W9,Y9,AB9,AD9,AF9,AH9,AJ9,AL9,AN9,AS9,AY9,AQ9,AU9,AW9,BA9,BF9,BC9,BH9,BJ9,BL9,BP9),SUM(BY9,CA9,CC9,CE9,CH9,CJ9,CL9,CN9,CP9,CR9,CT9,CW9,CY9,DA9,DC9,BN9,BU9,DE9,DG9,DI9),SUM(BS9,BW9))</f>
        <v>0</v>
      </c>
      <c r="C9" s="62">
        <f t="shared" si="0"/>
        <v>0</v>
      </c>
      <c r="D9" s="46">
        <v>0</v>
      </c>
      <c r="E9" s="62">
        <f t="shared" si="1"/>
        <v>0</v>
      </c>
      <c r="F9" s="47">
        <v>0</v>
      </c>
      <c r="G9" s="62">
        <f t="shared" si="2"/>
        <v>0</v>
      </c>
      <c r="H9" s="47">
        <v>0</v>
      </c>
      <c r="I9" s="62">
        <f t="shared" si="3"/>
        <v>0</v>
      </c>
      <c r="J9" s="46">
        <v>0</v>
      </c>
      <c r="K9" s="62">
        <f t="shared" si="4"/>
        <v>0</v>
      </c>
      <c r="L9" s="46">
        <v>0</v>
      </c>
      <c r="M9" s="62">
        <f t="shared" si="5"/>
        <v>0</v>
      </c>
      <c r="N9" s="20" t="s">
        <v>28</v>
      </c>
      <c r="O9" s="46">
        <v>0</v>
      </c>
      <c r="P9" s="62">
        <f t="shared" si="6"/>
        <v>0</v>
      </c>
      <c r="Q9" s="47">
        <v>0</v>
      </c>
      <c r="R9" s="62">
        <f t="shared" si="7"/>
        <v>0</v>
      </c>
      <c r="S9" s="47">
        <v>0</v>
      </c>
      <c r="T9" s="62">
        <f t="shared" si="8"/>
        <v>0</v>
      </c>
      <c r="U9" s="46">
        <v>0</v>
      </c>
      <c r="V9" s="62">
        <f t="shared" si="9"/>
        <v>0</v>
      </c>
      <c r="W9" s="46">
        <v>0</v>
      </c>
      <c r="X9" s="62">
        <f t="shared" si="10"/>
        <v>0</v>
      </c>
      <c r="Y9" s="46">
        <v>0</v>
      </c>
      <c r="Z9" s="62">
        <f t="shared" si="11"/>
        <v>0</v>
      </c>
      <c r="AA9" s="20" t="s">
        <v>28</v>
      </c>
      <c r="AB9" s="46">
        <v>0</v>
      </c>
      <c r="AC9" s="62">
        <f t="shared" si="12"/>
        <v>0</v>
      </c>
      <c r="AD9" s="47">
        <v>0</v>
      </c>
      <c r="AE9" s="62">
        <f t="shared" si="13"/>
        <v>0</v>
      </c>
      <c r="AF9" s="47">
        <v>0</v>
      </c>
      <c r="AG9" s="62">
        <f t="shared" si="14"/>
        <v>0</v>
      </c>
      <c r="AH9" s="47">
        <v>0</v>
      </c>
      <c r="AI9" s="62">
        <f t="shared" si="15"/>
        <v>0</v>
      </c>
      <c r="AJ9" s="47">
        <v>0</v>
      </c>
      <c r="AK9" s="62">
        <f t="shared" si="16"/>
        <v>0</v>
      </c>
      <c r="AL9" s="46">
        <v>0</v>
      </c>
      <c r="AM9" s="62">
        <f t="shared" si="17"/>
        <v>0</v>
      </c>
      <c r="AN9" s="47">
        <v>0</v>
      </c>
      <c r="AO9" s="62">
        <f t="shared" si="18"/>
        <v>0</v>
      </c>
      <c r="AP9" s="20" t="s">
        <v>28</v>
      </c>
      <c r="AQ9" s="46">
        <v>0</v>
      </c>
      <c r="AR9" s="62">
        <f t="shared" si="19"/>
        <v>0</v>
      </c>
      <c r="AS9" s="46">
        <v>0</v>
      </c>
      <c r="AT9" s="62">
        <f t="shared" si="20"/>
        <v>0</v>
      </c>
      <c r="AU9" s="46">
        <v>0</v>
      </c>
      <c r="AV9" s="62">
        <f t="shared" si="21"/>
        <v>0</v>
      </c>
      <c r="AW9" s="47">
        <v>0</v>
      </c>
      <c r="AX9" s="62">
        <f t="shared" si="22"/>
        <v>0</v>
      </c>
      <c r="AY9" s="46">
        <v>0</v>
      </c>
      <c r="AZ9" s="62">
        <f t="shared" si="23"/>
        <v>0</v>
      </c>
      <c r="BA9" s="47">
        <v>0</v>
      </c>
      <c r="BB9" s="62">
        <f t="shared" si="24"/>
        <v>0</v>
      </c>
      <c r="BC9" s="46">
        <v>0</v>
      </c>
      <c r="BD9" s="62">
        <f t="shared" si="25"/>
        <v>0</v>
      </c>
      <c r="BE9" s="20" t="s">
        <v>28</v>
      </c>
      <c r="BF9" s="46">
        <v>0</v>
      </c>
      <c r="BG9" s="62">
        <f t="shared" si="26"/>
        <v>0</v>
      </c>
      <c r="BH9" s="46">
        <v>0</v>
      </c>
      <c r="BI9" s="62">
        <f t="shared" si="27"/>
        <v>0</v>
      </c>
      <c r="BJ9" s="47">
        <v>0</v>
      </c>
      <c r="BK9" s="62">
        <f t="shared" si="28"/>
        <v>0</v>
      </c>
      <c r="BL9" s="47">
        <v>0</v>
      </c>
      <c r="BM9" s="62">
        <f t="shared" si="29"/>
        <v>0</v>
      </c>
      <c r="BN9" s="46">
        <v>0</v>
      </c>
      <c r="BO9" s="62">
        <f t="shared" si="30"/>
        <v>0</v>
      </c>
      <c r="BP9" s="46">
        <v>0</v>
      </c>
      <c r="BQ9" s="62">
        <f t="shared" si="31"/>
        <v>0</v>
      </c>
      <c r="BR9" s="20" t="s">
        <v>28</v>
      </c>
      <c r="BS9" s="46">
        <v>0</v>
      </c>
      <c r="BT9" s="62">
        <f t="shared" si="32"/>
        <v>0</v>
      </c>
      <c r="BU9" s="47">
        <v>0</v>
      </c>
      <c r="BV9" s="62">
        <f t="shared" si="33"/>
        <v>0</v>
      </c>
      <c r="BW9" s="46">
        <v>0</v>
      </c>
      <c r="BX9" s="62">
        <f t="shared" si="34"/>
        <v>0</v>
      </c>
      <c r="BY9" s="47">
        <v>0</v>
      </c>
      <c r="BZ9" s="62">
        <f t="shared" si="35"/>
        <v>0</v>
      </c>
      <c r="CA9" s="46">
        <v>0</v>
      </c>
      <c r="CB9" s="62">
        <f t="shared" si="36"/>
        <v>0</v>
      </c>
      <c r="CC9" s="47">
        <v>0</v>
      </c>
      <c r="CD9" s="62">
        <f t="shared" si="37"/>
        <v>0</v>
      </c>
      <c r="CE9" s="46">
        <v>0</v>
      </c>
      <c r="CF9" s="62">
        <f t="shared" si="38"/>
        <v>0</v>
      </c>
      <c r="CG9" s="20" t="s">
        <v>28</v>
      </c>
      <c r="CH9" s="46">
        <v>0</v>
      </c>
      <c r="CI9" s="62">
        <f t="shared" si="39"/>
        <v>0</v>
      </c>
      <c r="CJ9" s="46">
        <v>0</v>
      </c>
      <c r="CK9" s="62">
        <f t="shared" si="40"/>
        <v>0</v>
      </c>
      <c r="CL9" s="46">
        <v>0</v>
      </c>
      <c r="CM9" s="62">
        <f t="shared" si="41"/>
        <v>0</v>
      </c>
      <c r="CN9" s="47">
        <v>0</v>
      </c>
      <c r="CO9" s="62">
        <f t="shared" si="42"/>
        <v>0</v>
      </c>
      <c r="CP9" s="46">
        <v>0</v>
      </c>
      <c r="CQ9" s="62">
        <f t="shared" si="43"/>
        <v>0</v>
      </c>
      <c r="CR9" s="47">
        <v>0</v>
      </c>
      <c r="CS9" s="62">
        <f t="shared" si="44"/>
        <v>0</v>
      </c>
      <c r="CT9" s="46">
        <v>0</v>
      </c>
      <c r="CU9" s="62">
        <f t="shared" si="45"/>
        <v>0</v>
      </c>
      <c r="CV9" s="20" t="s">
        <v>28</v>
      </c>
      <c r="CW9" s="46">
        <v>0</v>
      </c>
      <c r="CX9" s="62">
        <f t="shared" si="46"/>
        <v>0</v>
      </c>
      <c r="CY9" s="46">
        <v>0</v>
      </c>
      <c r="CZ9" s="62">
        <f t="shared" si="47"/>
        <v>0</v>
      </c>
      <c r="DA9" s="46">
        <v>0</v>
      </c>
      <c r="DB9" s="62">
        <f t="shared" si="48"/>
        <v>0</v>
      </c>
      <c r="DC9" s="47">
        <v>0</v>
      </c>
      <c r="DD9" s="62">
        <f t="shared" si="49"/>
        <v>0</v>
      </c>
      <c r="DE9" s="46">
        <v>0</v>
      </c>
      <c r="DF9" s="62">
        <f t="shared" si="50"/>
        <v>0</v>
      </c>
      <c r="DG9" s="47">
        <v>0</v>
      </c>
      <c r="DH9" s="62">
        <f t="shared" si="51"/>
        <v>0</v>
      </c>
      <c r="DI9" s="46">
        <v>0</v>
      </c>
      <c r="DJ9" s="61">
        <f t="shared" si="52"/>
        <v>0</v>
      </c>
    </row>
    <row r="10" spans="1:114" ht="34.5" customHeight="1">
      <c r="A10" s="20" t="s">
        <v>29</v>
      </c>
      <c r="B10" s="46">
        <f>SUM(SUM(D10,F10,H10,J10,L10,O10,Q10,S10,U10,W10,Y10,AB10,AD10,AF10,AH10,AJ10,AL10,AN10,AS10,AY10,AQ10,AU10,AW10,BA10,BF10,BC10,BH10,BJ10,BL10,BP10),SUM(BY10,CA10,CC10,CE10,CH10,CJ10,CL10,CN10,CP10,CR10,CT10,CW10,CY10,DA10,DC10,BN10,BU10,DE10,DG10,DI10),SUM(BS10,BW10))</f>
        <v>213428</v>
      </c>
      <c r="C10" s="62">
        <f t="shared" si="0"/>
        <v>1.42</v>
      </c>
      <c r="D10" s="46">
        <v>0</v>
      </c>
      <c r="E10" s="62">
        <f t="shared" si="1"/>
        <v>0</v>
      </c>
      <c r="F10" s="47">
        <v>0</v>
      </c>
      <c r="G10" s="62">
        <f t="shared" si="2"/>
        <v>0</v>
      </c>
      <c r="H10" s="47">
        <v>0</v>
      </c>
      <c r="I10" s="62">
        <f t="shared" si="3"/>
        <v>0</v>
      </c>
      <c r="J10" s="46">
        <v>0</v>
      </c>
      <c r="K10" s="62">
        <f t="shared" si="4"/>
        <v>0</v>
      </c>
      <c r="L10" s="46">
        <v>0</v>
      </c>
      <c r="M10" s="62">
        <f t="shared" si="5"/>
        <v>0</v>
      </c>
      <c r="N10" s="20" t="s">
        <v>29</v>
      </c>
      <c r="O10" s="46">
        <v>0</v>
      </c>
      <c r="P10" s="62">
        <f t="shared" si="6"/>
        <v>0</v>
      </c>
      <c r="Q10" s="47">
        <v>0</v>
      </c>
      <c r="R10" s="62">
        <f t="shared" si="7"/>
        <v>0</v>
      </c>
      <c r="S10" s="47">
        <v>0</v>
      </c>
      <c r="T10" s="62">
        <f t="shared" si="8"/>
        <v>0</v>
      </c>
      <c r="U10" s="46">
        <v>40000</v>
      </c>
      <c r="V10" s="62">
        <f t="shared" si="9"/>
        <v>7.39</v>
      </c>
      <c r="W10" s="46">
        <v>0</v>
      </c>
      <c r="X10" s="62">
        <f t="shared" si="10"/>
        <v>0</v>
      </c>
      <c r="Y10" s="46">
        <v>0</v>
      </c>
      <c r="Z10" s="62">
        <f t="shared" si="11"/>
        <v>0</v>
      </c>
      <c r="AA10" s="20" t="s">
        <v>29</v>
      </c>
      <c r="AB10" s="46">
        <v>0</v>
      </c>
      <c r="AC10" s="62">
        <f t="shared" si="12"/>
        <v>0</v>
      </c>
      <c r="AD10" s="47">
        <v>0</v>
      </c>
      <c r="AE10" s="62">
        <f t="shared" si="13"/>
        <v>0</v>
      </c>
      <c r="AF10" s="47">
        <v>0</v>
      </c>
      <c r="AG10" s="62">
        <f t="shared" si="14"/>
        <v>0</v>
      </c>
      <c r="AH10" s="47">
        <v>0</v>
      </c>
      <c r="AI10" s="62">
        <f t="shared" si="15"/>
        <v>0</v>
      </c>
      <c r="AJ10" s="47">
        <v>0</v>
      </c>
      <c r="AK10" s="62">
        <f t="shared" si="16"/>
        <v>0</v>
      </c>
      <c r="AL10" s="46">
        <v>0</v>
      </c>
      <c r="AM10" s="62">
        <f t="shared" si="17"/>
        <v>0</v>
      </c>
      <c r="AN10" s="47">
        <v>0</v>
      </c>
      <c r="AO10" s="62">
        <f t="shared" si="18"/>
        <v>0</v>
      </c>
      <c r="AP10" s="20" t="s">
        <v>29</v>
      </c>
      <c r="AQ10" s="46">
        <v>3375</v>
      </c>
      <c r="AR10" s="62">
        <f t="shared" si="19"/>
        <v>0.55</v>
      </c>
      <c r="AS10" s="46">
        <v>0</v>
      </c>
      <c r="AT10" s="62">
        <f t="shared" si="20"/>
        <v>0</v>
      </c>
      <c r="AU10" s="46">
        <v>0</v>
      </c>
      <c r="AV10" s="62">
        <f t="shared" si="21"/>
        <v>0</v>
      </c>
      <c r="AW10" s="47">
        <v>0</v>
      </c>
      <c r="AX10" s="62">
        <f t="shared" si="22"/>
        <v>0</v>
      </c>
      <c r="AY10" s="46">
        <v>0</v>
      </c>
      <c r="AZ10" s="62">
        <f t="shared" si="23"/>
        <v>0</v>
      </c>
      <c r="BA10" s="47">
        <v>105892</v>
      </c>
      <c r="BB10" s="62">
        <f t="shared" si="24"/>
        <v>11.98</v>
      </c>
      <c r="BC10" s="46">
        <v>33631</v>
      </c>
      <c r="BD10" s="62">
        <f t="shared" si="25"/>
        <v>6.62</v>
      </c>
      <c r="BE10" s="20" t="s">
        <v>29</v>
      </c>
      <c r="BF10" s="46">
        <v>0</v>
      </c>
      <c r="BG10" s="62">
        <f t="shared" si="26"/>
        <v>0</v>
      </c>
      <c r="BH10" s="46">
        <v>0</v>
      </c>
      <c r="BI10" s="62">
        <f t="shared" si="27"/>
        <v>0</v>
      </c>
      <c r="BJ10" s="47">
        <v>30530</v>
      </c>
      <c r="BK10" s="62">
        <f t="shared" si="28"/>
        <v>10.67</v>
      </c>
      <c r="BL10" s="47">
        <v>0</v>
      </c>
      <c r="BM10" s="62">
        <f t="shared" si="29"/>
        <v>0</v>
      </c>
      <c r="BN10" s="46">
        <v>0</v>
      </c>
      <c r="BO10" s="62">
        <f t="shared" si="30"/>
        <v>0</v>
      </c>
      <c r="BP10" s="46">
        <v>0</v>
      </c>
      <c r="BQ10" s="62">
        <f t="shared" si="31"/>
        <v>0</v>
      </c>
      <c r="BR10" s="20" t="s">
        <v>29</v>
      </c>
      <c r="BS10" s="46">
        <v>0</v>
      </c>
      <c r="BT10" s="62">
        <f t="shared" si="32"/>
        <v>0</v>
      </c>
      <c r="BU10" s="47">
        <v>0</v>
      </c>
      <c r="BV10" s="62">
        <f t="shared" si="33"/>
        <v>0</v>
      </c>
      <c r="BW10" s="46">
        <v>0</v>
      </c>
      <c r="BX10" s="62">
        <f t="shared" si="34"/>
        <v>0</v>
      </c>
      <c r="BY10" s="47">
        <v>0</v>
      </c>
      <c r="BZ10" s="62">
        <f t="shared" si="35"/>
        <v>0</v>
      </c>
      <c r="CA10" s="46">
        <v>0</v>
      </c>
      <c r="CB10" s="62">
        <f t="shared" si="36"/>
        <v>0</v>
      </c>
      <c r="CC10" s="47">
        <v>0</v>
      </c>
      <c r="CD10" s="62">
        <f t="shared" si="37"/>
        <v>0</v>
      </c>
      <c r="CE10" s="46">
        <v>0</v>
      </c>
      <c r="CF10" s="62">
        <f t="shared" si="38"/>
        <v>0</v>
      </c>
      <c r="CG10" s="20" t="s">
        <v>29</v>
      </c>
      <c r="CH10" s="46">
        <v>0</v>
      </c>
      <c r="CI10" s="62">
        <f t="shared" si="39"/>
        <v>0</v>
      </c>
      <c r="CJ10" s="46">
        <v>0</v>
      </c>
      <c r="CK10" s="62">
        <f t="shared" si="40"/>
        <v>0</v>
      </c>
      <c r="CL10" s="46">
        <v>0</v>
      </c>
      <c r="CM10" s="62">
        <f t="shared" si="41"/>
        <v>0</v>
      </c>
      <c r="CN10" s="47">
        <v>0</v>
      </c>
      <c r="CO10" s="62">
        <f t="shared" si="42"/>
        <v>0</v>
      </c>
      <c r="CP10" s="46">
        <v>0</v>
      </c>
      <c r="CQ10" s="62">
        <f t="shared" si="43"/>
        <v>0</v>
      </c>
      <c r="CR10" s="47">
        <v>0</v>
      </c>
      <c r="CS10" s="62">
        <f t="shared" si="44"/>
        <v>0</v>
      </c>
      <c r="CT10" s="46">
        <v>0</v>
      </c>
      <c r="CU10" s="62">
        <f t="shared" si="45"/>
        <v>0</v>
      </c>
      <c r="CV10" s="20" t="s">
        <v>29</v>
      </c>
      <c r="CW10" s="46">
        <v>0</v>
      </c>
      <c r="CX10" s="62">
        <f t="shared" si="46"/>
        <v>0</v>
      </c>
      <c r="CY10" s="46">
        <v>0</v>
      </c>
      <c r="CZ10" s="62">
        <f t="shared" si="47"/>
        <v>0</v>
      </c>
      <c r="DA10" s="46">
        <v>0</v>
      </c>
      <c r="DB10" s="62">
        <f t="shared" si="48"/>
        <v>0</v>
      </c>
      <c r="DC10" s="47">
        <v>0</v>
      </c>
      <c r="DD10" s="62">
        <f t="shared" si="49"/>
        <v>0</v>
      </c>
      <c r="DE10" s="46">
        <v>0</v>
      </c>
      <c r="DF10" s="62">
        <f t="shared" si="50"/>
        <v>0</v>
      </c>
      <c r="DG10" s="47">
        <v>0</v>
      </c>
      <c r="DH10" s="62">
        <f t="shared" si="51"/>
        <v>0</v>
      </c>
      <c r="DI10" s="46">
        <v>0</v>
      </c>
      <c r="DJ10" s="61">
        <f t="shared" si="52"/>
        <v>0</v>
      </c>
    </row>
    <row r="11" spans="1:114" ht="34.5" customHeight="1">
      <c r="A11" s="20" t="s">
        <v>30</v>
      </c>
      <c r="B11" s="46">
        <f>SUM(SUM(D11,F11,H11,J11,L11,O11,Q11,S11,U11,W11,Y11,AB11,AD11,AF11,AH11,AJ11,AL11,AN11,AS11,AY11,AQ11,AU11,AW11,BA11,BF11,BC11,BH11,BJ11,BL11,BP11),SUM(BY11,CA11,CC11,CE11,CH11,CJ11,CL11,CN11,CP11,CR11,CT11,CW11,CY11,DA11,DC11,BN11,BU11,DE11,DG11,DI11),SUM(BS11,BW11))</f>
        <v>583594</v>
      </c>
      <c r="C11" s="62">
        <f t="shared" si="0"/>
        <v>3.89</v>
      </c>
      <c r="D11" s="46">
        <v>136000</v>
      </c>
      <c r="E11" s="62">
        <f t="shared" si="1"/>
        <v>32.21</v>
      </c>
      <c r="F11" s="47">
        <v>98000</v>
      </c>
      <c r="G11" s="62">
        <f t="shared" si="2"/>
        <v>11.42</v>
      </c>
      <c r="H11" s="47">
        <v>17791</v>
      </c>
      <c r="I11" s="62">
        <f t="shared" si="3"/>
        <v>3.67</v>
      </c>
      <c r="J11" s="46">
        <v>55403</v>
      </c>
      <c r="K11" s="62">
        <f t="shared" si="4"/>
        <v>9.5</v>
      </c>
      <c r="L11" s="46">
        <v>21506</v>
      </c>
      <c r="M11" s="62">
        <f t="shared" si="5"/>
        <v>5.19</v>
      </c>
      <c r="N11" s="20" t="s">
        <v>30</v>
      </c>
      <c r="O11" s="46">
        <v>0</v>
      </c>
      <c r="P11" s="62">
        <f t="shared" si="6"/>
        <v>0</v>
      </c>
      <c r="Q11" s="47">
        <v>57937</v>
      </c>
      <c r="R11" s="62">
        <f t="shared" si="7"/>
        <v>8.23</v>
      </c>
      <c r="S11" s="47">
        <v>0</v>
      </c>
      <c r="T11" s="62">
        <f t="shared" si="8"/>
        <v>0</v>
      </c>
      <c r="U11" s="46">
        <v>0</v>
      </c>
      <c r="V11" s="62">
        <f t="shared" si="9"/>
        <v>0</v>
      </c>
      <c r="W11" s="46">
        <v>0</v>
      </c>
      <c r="X11" s="62">
        <f t="shared" si="10"/>
        <v>0</v>
      </c>
      <c r="Y11" s="46">
        <v>66657</v>
      </c>
      <c r="Z11" s="62">
        <f t="shared" si="11"/>
        <v>17.61</v>
      </c>
      <c r="AA11" s="20" t="s">
        <v>30</v>
      </c>
      <c r="AB11" s="46">
        <v>0</v>
      </c>
      <c r="AC11" s="62">
        <f t="shared" si="12"/>
        <v>0</v>
      </c>
      <c r="AD11" s="47">
        <v>0</v>
      </c>
      <c r="AE11" s="62">
        <f t="shared" si="13"/>
        <v>0</v>
      </c>
      <c r="AF11" s="47">
        <v>0</v>
      </c>
      <c r="AG11" s="62">
        <f t="shared" si="14"/>
        <v>0</v>
      </c>
      <c r="AH11" s="47">
        <v>0</v>
      </c>
      <c r="AI11" s="62">
        <f t="shared" si="15"/>
        <v>0</v>
      </c>
      <c r="AJ11" s="47">
        <v>0</v>
      </c>
      <c r="AK11" s="62">
        <f t="shared" si="16"/>
        <v>0</v>
      </c>
      <c r="AL11" s="46">
        <v>0</v>
      </c>
      <c r="AM11" s="62">
        <f t="shared" si="17"/>
        <v>0</v>
      </c>
      <c r="AN11" s="47">
        <v>50899</v>
      </c>
      <c r="AO11" s="62">
        <f t="shared" si="18"/>
        <v>12.13</v>
      </c>
      <c r="AP11" s="20" t="s">
        <v>30</v>
      </c>
      <c r="AQ11" s="46">
        <v>5587</v>
      </c>
      <c r="AR11" s="62">
        <f t="shared" si="19"/>
        <v>0.92</v>
      </c>
      <c r="AS11" s="46">
        <v>0</v>
      </c>
      <c r="AT11" s="62">
        <f t="shared" si="20"/>
        <v>0</v>
      </c>
      <c r="AU11" s="46">
        <v>0</v>
      </c>
      <c r="AV11" s="62">
        <f t="shared" si="21"/>
        <v>0</v>
      </c>
      <c r="AW11" s="47">
        <v>0</v>
      </c>
      <c r="AX11" s="62">
        <f t="shared" si="22"/>
        <v>0</v>
      </c>
      <c r="AY11" s="46">
        <v>0</v>
      </c>
      <c r="AZ11" s="62">
        <f t="shared" si="23"/>
        <v>0</v>
      </c>
      <c r="BA11" s="47">
        <v>9964</v>
      </c>
      <c r="BB11" s="62">
        <f t="shared" si="24"/>
        <v>1.13</v>
      </c>
      <c r="BC11" s="46">
        <v>21240</v>
      </c>
      <c r="BD11" s="62">
        <f t="shared" si="25"/>
        <v>4.18</v>
      </c>
      <c r="BE11" s="20" t="s">
        <v>30</v>
      </c>
      <c r="BF11" s="46">
        <v>2610</v>
      </c>
      <c r="BG11" s="62">
        <f t="shared" si="26"/>
        <v>0.54</v>
      </c>
      <c r="BH11" s="46">
        <v>0</v>
      </c>
      <c r="BI11" s="62">
        <f t="shared" si="27"/>
        <v>0</v>
      </c>
      <c r="BJ11" s="47">
        <v>0</v>
      </c>
      <c r="BK11" s="62">
        <f t="shared" si="28"/>
        <v>0</v>
      </c>
      <c r="BL11" s="47">
        <v>0</v>
      </c>
      <c r="BM11" s="62">
        <f t="shared" si="29"/>
        <v>0</v>
      </c>
      <c r="BN11" s="46">
        <v>0</v>
      </c>
      <c r="BO11" s="62">
        <f t="shared" si="30"/>
        <v>0</v>
      </c>
      <c r="BP11" s="46">
        <v>0</v>
      </c>
      <c r="BQ11" s="62">
        <f t="shared" si="31"/>
        <v>0</v>
      </c>
      <c r="BR11" s="20" t="s">
        <v>30</v>
      </c>
      <c r="BS11" s="46">
        <v>40000</v>
      </c>
      <c r="BT11" s="62">
        <f t="shared" si="32"/>
        <v>10.71</v>
      </c>
      <c r="BU11" s="47">
        <v>0</v>
      </c>
      <c r="BV11" s="62">
        <f t="shared" si="33"/>
        <v>0</v>
      </c>
      <c r="BW11" s="46">
        <v>0</v>
      </c>
      <c r="BX11" s="62">
        <f t="shared" si="34"/>
        <v>0</v>
      </c>
      <c r="BY11" s="47">
        <v>0</v>
      </c>
      <c r="BZ11" s="62">
        <f t="shared" si="35"/>
        <v>0</v>
      </c>
      <c r="CA11" s="46">
        <v>0</v>
      </c>
      <c r="CB11" s="62">
        <f t="shared" si="36"/>
        <v>0</v>
      </c>
      <c r="CC11" s="47">
        <v>0</v>
      </c>
      <c r="CD11" s="62">
        <f t="shared" si="37"/>
        <v>0</v>
      </c>
      <c r="CE11" s="46">
        <v>0</v>
      </c>
      <c r="CF11" s="62">
        <f t="shared" si="38"/>
        <v>0</v>
      </c>
      <c r="CG11" s="20" t="s">
        <v>30</v>
      </c>
      <c r="CH11" s="46">
        <v>0</v>
      </c>
      <c r="CI11" s="62">
        <f t="shared" si="39"/>
        <v>0</v>
      </c>
      <c r="CJ11" s="46">
        <v>0</v>
      </c>
      <c r="CK11" s="62">
        <f t="shared" si="40"/>
        <v>0</v>
      </c>
      <c r="CL11" s="46">
        <v>0</v>
      </c>
      <c r="CM11" s="62">
        <f t="shared" si="41"/>
        <v>0</v>
      </c>
      <c r="CN11" s="47">
        <v>0</v>
      </c>
      <c r="CO11" s="62">
        <f t="shared" si="42"/>
        <v>0</v>
      </c>
      <c r="CP11" s="46">
        <v>0</v>
      </c>
      <c r="CQ11" s="62">
        <f t="shared" si="43"/>
        <v>0</v>
      </c>
      <c r="CR11" s="47">
        <v>0</v>
      </c>
      <c r="CS11" s="62">
        <f t="shared" si="44"/>
        <v>0</v>
      </c>
      <c r="CT11" s="46">
        <v>0</v>
      </c>
      <c r="CU11" s="62">
        <f t="shared" si="45"/>
        <v>0</v>
      </c>
      <c r="CV11" s="20" t="s">
        <v>30</v>
      </c>
      <c r="CW11" s="46">
        <v>0</v>
      </c>
      <c r="CX11" s="62">
        <f t="shared" si="46"/>
        <v>0</v>
      </c>
      <c r="CY11" s="46">
        <v>0</v>
      </c>
      <c r="CZ11" s="62">
        <f t="shared" si="47"/>
        <v>0</v>
      </c>
      <c r="DA11" s="46">
        <v>0</v>
      </c>
      <c r="DB11" s="62">
        <f t="shared" si="48"/>
        <v>0</v>
      </c>
      <c r="DC11" s="47">
        <v>0</v>
      </c>
      <c r="DD11" s="62">
        <f t="shared" si="49"/>
        <v>0</v>
      </c>
      <c r="DE11" s="46">
        <v>0</v>
      </c>
      <c r="DF11" s="62">
        <f t="shared" si="50"/>
        <v>0</v>
      </c>
      <c r="DG11" s="47">
        <v>0</v>
      </c>
      <c r="DH11" s="62">
        <f t="shared" si="51"/>
        <v>0</v>
      </c>
      <c r="DI11" s="46">
        <v>0</v>
      </c>
      <c r="DJ11" s="61">
        <f t="shared" si="52"/>
        <v>0</v>
      </c>
    </row>
    <row r="12" spans="1:114" ht="34.5" customHeight="1">
      <c r="A12" s="20" t="s">
        <v>31</v>
      </c>
      <c r="B12" s="46">
        <f>SUM(SUM(D12,F12,H12,J12,L12,O12,Q12,S12,U12,W12,Y12,AB12,AD12,AF12,AH12,AJ12,AL12,AN12,AS12,AY12,AQ12,AU12,AW12,BA12,BF12,BC12,BH12,BJ12,BL12,BP12),SUM(BY12,CA12,CC12,CE12,CH12,CJ12,CL12,CN12,CP12,CR12,CT12,CW12,CY12,DA12,DC12,BN12,BU12,DE12,DG12,DI12),SUM(BS12,BW12))</f>
        <v>0</v>
      </c>
      <c r="C12" s="62">
        <f t="shared" si="0"/>
        <v>0</v>
      </c>
      <c r="D12" s="46">
        <v>0</v>
      </c>
      <c r="E12" s="62">
        <f t="shared" si="1"/>
        <v>0</v>
      </c>
      <c r="F12" s="47">
        <v>0</v>
      </c>
      <c r="G12" s="62">
        <f t="shared" si="2"/>
        <v>0</v>
      </c>
      <c r="H12" s="47">
        <v>0</v>
      </c>
      <c r="I12" s="62">
        <f t="shared" si="3"/>
        <v>0</v>
      </c>
      <c r="J12" s="46">
        <v>0</v>
      </c>
      <c r="K12" s="62">
        <f t="shared" si="4"/>
        <v>0</v>
      </c>
      <c r="L12" s="46">
        <v>0</v>
      </c>
      <c r="M12" s="62">
        <f t="shared" si="5"/>
        <v>0</v>
      </c>
      <c r="N12" s="20" t="s">
        <v>31</v>
      </c>
      <c r="O12" s="46">
        <v>0</v>
      </c>
      <c r="P12" s="62">
        <f t="shared" si="6"/>
        <v>0</v>
      </c>
      <c r="Q12" s="47">
        <v>0</v>
      </c>
      <c r="R12" s="62">
        <f t="shared" si="7"/>
        <v>0</v>
      </c>
      <c r="S12" s="47">
        <v>0</v>
      </c>
      <c r="T12" s="62">
        <f t="shared" si="8"/>
        <v>0</v>
      </c>
      <c r="U12" s="46">
        <v>0</v>
      </c>
      <c r="V12" s="62">
        <f t="shared" si="9"/>
        <v>0</v>
      </c>
      <c r="W12" s="46">
        <v>0</v>
      </c>
      <c r="X12" s="62">
        <f t="shared" si="10"/>
        <v>0</v>
      </c>
      <c r="Y12" s="46">
        <v>0</v>
      </c>
      <c r="Z12" s="62">
        <f t="shared" si="11"/>
        <v>0</v>
      </c>
      <c r="AA12" s="20" t="s">
        <v>31</v>
      </c>
      <c r="AB12" s="46">
        <v>0</v>
      </c>
      <c r="AC12" s="62">
        <f t="shared" si="12"/>
        <v>0</v>
      </c>
      <c r="AD12" s="47">
        <v>0</v>
      </c>
      <c r="AE12" s="62">
        <f t="shared" si="13"/>
        <v>0</v>
      </c>
      <c r="AF12" s="47">
        <v>0</v>
      </c>
      <c r="AG12" s="62">
        <f t="shared" si="14"/>
        <v>0</v>
      </c>
      <c r="AH12" s="47">
        <v>0</v>
      </c>
      <c r="AI12" s="62">
        <f t="shared" si="15"/>
        <v>0</v>
      </c>
      <c r="AJ12" s="47">
        <v>0</v>
      </c>
      <c r="AK12" s="62">
        <f t="shared" si="16"/>
        <v>0</v>
      </c>
      <c r="AL12" s="46">
        <v>0</v>
      </c>
      <c r="AM12" s="62">
        <f t="shared" si="17"/>
        <v>0</v>
      </c>
      <c r="AN12" s="47">
        <v>0</v>
      </c>
      <c r="AO12" s="62">
        <f t="shared" si="18"/>
        <v>0</v>
      </c>
      <c r="AP12" s="20" t="s">
        <v>31</v>
      </c>
      <c r="AQ12" s="46">
        <v>0</v>
      </c>
      <c r="AR12" s="62">
        <f t="shared" si="19"/>
        <v>0</v>
      </c>
      <c r="AS12" s="46">
        <v>0</v>
      </c>
      <c r="AT12" s="62">
        <f t="shared" si="20"/>
        <v>0</v>
      </c>
      <c r="AU12" s="46">
        <v>0</v>
      </c>
      <c r="AV12" s="62">
        <f t="shared" si="21"/>
        <v>0</v>
      </c>
      <c r="AW12" s="47">
        <v>0</v>
      </c>
      <c r="AX12" s="62">
        <f t="shared" si="22"/>
        <v>0</v>
      </c>
      <c r="AY12" s="46">
        <v>0</v>
      </c>
      <c r="AZ12" s="62">
        <f t="shared" si="23"/>
        <v>0</v>
      </c>
      <c r="BA12" s="47">
        <v>0</v>
      </c>
      <c r="BB12" s="62">
        <f t="shared" si="24"/>
        <v>0</v>
      </c>
      <c r="BC12" s="46">
        <v>0</v>
      </c>
      <c r="BD12" s="62">
        <f t="shared" si="25"/>
        <v>0</v>
      </c>
      <c r="BE12" s="20" t="s">
        <v>31</v>
      </c>
      <c r="BF12" s="46">
        <v>0</v>
      </c>
      <c r="BG12" s="62">
        <f t="shared" si="26"/>
        <v>0</v>
      </c>
      <c r="BH12" s="46">
        <v>0</v>
      </c>
      <c r="BI12" s="62">
        <f t="shared" si="27"/>
        <v>0</v>
      </c>
      <c r="BJ12" s="47">
        <v>0</v>
      </c>
      <c r="BK12" s="62">
        <f t="shared" si="28"/>
        <v>0</v>
      </c>
      <c r="BL12" s="47">
        <v>0</v>
      </c>
      <c r="BM12" s="62">
        <f t="shared" si="29"/>
        <v>0</v>
      </c>
      <c r="BN12" s="46">
        <v>0</v>
      </c>
      <c r="BO12" s="62">
        <f t="shared" si="30"/>
        <v>0</v>
      </c>
      <c r="BP12" s="46">
        <v>0</v>
      </c>
      <c r="BQ12" s="62">
        <f t="shared" si="31"/>
        <v>0</v>
      </c>
      <c r="BR12" s="20" t="s">
        <v>31</v>
      </c>
      <c r="BS12" s="46">
        <v>0</v>
      </c>
      <c r="BT12" s="62">
        <f t="shared" si="32"/>
        <v>0</v>
      </c>
      <c r="BU12" s="47">
        <v>0</v>
      </c>
      <c r="BV12" s="62">
        <f t="shared" si="33"/>
        <v>0</v>
      </c>
      <c r="BW12" s="46">
        <v>0</v>
      </c>
      <c r="BX12" s="62">
        <f t="shared" si="34"/>
        <v>0</v>
      </c>
      <c r="BY12" s="47">
        <v>0</v>
      </c>
      <c r="BZ12" s="62">
        <f t="shared" si="35"/>
        <v>0</v>
      </c>
      <c r="CA12" s="46">
        <v>0</v>
      </c>
      <c r="CB12" s="62">
        <f t="shared" si="36"/>
        <v>0</v>
      </c>
      <c r="CC12" s="47">
        <v>0</v>
      </c>
      <c r="CD12" s="62">
        <f t="shared" si="37"/>
        <v>0</v>
      </c>
      <c r="CE12" s="46">
        <v>0</v>
      </c>
      <c r="CF12" s="62">
        <f t="shared" si="38"/>
        <v>0</v>
      </c>
      <c r="CG12" s="20" t="s">
        <v>31</v>
      </c>
      <c r="CH12" s="46">
        <v>0</v>
      </c>
      <c r="CI12" s="62">
        <f t="shared" si="39"/>
        <v>0</v>
      </c>
      <c r="CJ12" s="46">
        <v>0</v>
      </c>
      <c r="CK12" s="62">
        <f t="shared" si="40"/>
        <v>0</v>
      </c>
      <c r="CL12" s="46">
        <v>0</v>
      </c>
      <c r="CM12" s="62">
        <f t="shared" si="41"/>
        <v>0</v>
      </c>
      <c r="CN12" s="47">
        <v>0</v>
      </c>
      <c r="CO12" s="62">
        <f t="shared" si="42"/>
        <v>0</v>
      </c>
      <c r="CP12" s="46">
        <v>0</v>
      </c>
      <c r="CQ12" s="62">
        <f t="shared" si="43"/>
        <v>0</v>
      </c>
      <c r="CR12" s="47">
        <v>0</v>
      </c>
      <c r="CS12" s="62">
        <f t="shared" si="44"/>
        <v>0</v>
      </c>
      <c r="CT12" s="46">
        <v>0</v>
      </c>
      <c r="CU12" s="62">
        <f t="shared" si="45"/>
        <v>0</v>
      </c>
      <c r="CV12" s="20" t="s">
        <v>31</v>
      </c>
      <c r="CW12" s="46">
        <v>0</v>
      </c>
      <c r="CX12" s="62">
        <f t="shared" si="46"/>
        <v>0</v>
      </c>
      <c r="CY12" s="46">
        <v>0</v>
      </c>
      <c r="CZ12" s="62">
        <f t="shared" si="47"/>
        <v>0</v>
      </c>
      <c r="DA12" s="46">
        <v>0</v>
      </c>
      <c r="DB12" s="62">
        <f t="shared" si="48"/>
        <v>0</v>
      </c>
      <c r="DC12" s="47">
        <v>0</v>
      </c>
      <c r="DD12" s="62">
        <f t="shared" si="49"/>
        <v>0</v>
      </c>
      <c r="DE12" s="46">
        <v>0</v>
      </c>
      <c r="DF12" s="62">
        <f t="shared" si="50"/>
        <v>0</v>
      </c>
      <c r="DG12" s="47">
        <v>0</v>
      </c>
      <c r="DH12" s="62">
        <f t="shared" si="51"/>
        <v>0</v>
      </c>
      <c r="DI12" s="46">
        <v>0</v>
      </c>
      <c r="DJ12" s="61">
        <f t="shared" si="52"/>
        <v>0</v>
      </c>
    </row>
    <row r="13" spans="1:114" ht="34.5" customHeight="1">
      <c r="A13" s="20" t="s">
        <v>32</v>
      </c>
      <c r="B13" s="46">
        <f>SUM(SUM(D13,F13,H13,J13,L13,O13,Q13,S13,U13,W13,Y13,AB13,AD13,AF13,AH13,AJ13,AL13,AN13,AS13,AY13,AQ13,AU13,AW13,BA13,BF13,BC13,BH13,BJ13,BL13,BP13),SUM(BY13,CA13,CC13,CE13,CH13,CJ13,CL13,CN13,CP13,CR13,CT13,CW13,CY13,DA13,DC13,BN13,BU13,DE13,DG13,DI13),SUM(BS13,BW13))</f>
        <v>0</v>
      </c>
      <c r="C13" s="62">
        <f t="shared" si="0"/>
        <v>0</v>
      </c>
      <c r="D13" s="46">
        <v>0</v>
      </c>
      <c r="E13" s="62">
        <f t="shared" si="1"/>
        <v>0</v>
      </c>
      <c r="F13" s="47">
        <v>0</v>
      </c>
      <c r="G13" s="62">
        <f t="shared" si="2"/>
        <v>0</v>
      </c>
      <c r="H13" s="47">
        <v>0</v>
      </c>
      <c r="I13" s="62">
        <f t="shared" si="3"/>
        <v>0</v>
      </c>
      <c r="J13" s="46">
        <v>0</v>
      </c>
      <c r="K13" s="62">
        <f t="shared" si="4"/>
        <v>0</v>
      </c>
      <c r="L13" s="46">
        <v>0</v>
      </c>
      <c r="M13" s="62">
        <f t="shared" si="5"/>
        <v>0</v>
      </c>
      <c r="N13" s="20" t="s">
        <v>32</v>
      </c>
      <c r="O13" s="46">
        <v>0</v>
      </c>
      <c r="P13" s="62">
        <f t="shared" si="6"/>
        <v>0</v>
      </c>
      <c r="Q13" s="47">
        <v>0</v>
      </c>
      <c r="R13" s="62">
        <f t="shared" si="7"/>
        <v>0</v>
      </c>
      <c r="S13" s="47">
        <v>0</v>
      </c>
      <c r="T13" s="62">
        <f t="shared" si="8"/>
        <v>0</v>
      </c>
      <c r="U13" s="46">
        <v>0</v>
      </c>
      <c r="V13" s="62">
        <f t="shared" si="9"/>
        <v>0</v>
      </c>
      <c r="W13" s="46">
        <v>0</v>
      </c>
      <c r="X13" s="62">
        <f t="shared" si="10"/>
        <v>0</v>
      </c>
      <c r="Y13" s="46">
        <v>0</v>
      </c>
      <c r="Z13" s="62">
        <f t="shared" si="11"/>
        <v>0</v>
      </c>
      <c r="AA13" s="20" t="s">
        <v>32</v>
      </c>
      <c r="AB13" s="46">
        <v>0</v>
      </c>
      <c r="AC13" s="62">
        <f t="shared" si="12"/>
        <v>0</v>
      </c>
      <c r="AD13" s="47">
        <v>0</v>
      </c>
      <c r="AE13" s="62">
        <f t="shared" si="13"/>
        <v>0</v>
      </c>
      <c r="AF13" s="47">
        <v>0</v>
      </c>
      <c r="AG13" s="62">
        <f t="shared" si="14"/>
        <v>0</v>
      </c>
      <c r="AH13" s="47">
        <v>0</v>
      </c>
      <c r="AI13" s="62">
        <f t="shared" si="15"/>
        <v>0</v>
      </c>
      <c r="AJ13" s="47">
        <v>0</v>
      </c>
      <c r="AK13" s="62">
        <f t="shared" si="16"/>
        <v>0</v>
      </c>
      <c r="AL13" s="46">
        <v>0</v>
      </c>
      <c r="AM13" s="62">
        <f t="shared" si="17"/>
        <v>0</v>
      </c>
      <c r="AN13" s="47">
        <v>0</v>
      </c>
      <c r="AO13" s="62">
        <f t="shared" si="18"/>
        <v>0</v>
      </c>
      <c r="AP13" s="20" t="s">
        <v>32</v>
      </c>
      <c r="AQ13" s="46">
        <v>0</v>
      </c>
      <c r="AR13" s="62">
        <f t="shared" si="19"/>
        <v>0</v>
      </c>
      <c r="AS13" s="46">
        <v>0</v>
      </c>
      <c r="AT13" s="62">
        <f t="shared" si="20"/>
        <v>0</v>
      </c>
      <c r="AU13" s="46">
        <v>0</v>
      </c>
      <c r="AV13" s="62">
        <f t="shared" si="21"/>
        <v>0</v>
      </c>
      <c r="AW13" s="47">
        <v>0</v>
      </c>
      <c r="AX13" s="62">
        <f t="shared" si="22"/>
        <v>0</v>
      </c>
      <c r="AY13" s="46">
        <v>0</v>
      </c>
      <c r="AZ13" s="62">
        <f t="shared" si="23"/>
        <v>0</v>
      </c>
      <c r="BA13" s="47">
        <v>0</v>
      </c>
      <c r="BB13" s="62">
        <f t="shared" si="24"/>
        <v>0</v>
      </c>
      <c r="BC13" s="46">
        <v>0</v>
      </c>
      <c r="BD13" s="62">
        <f t="shared" si="25"/>
        <v>0</v>
      </c>
      <c r="BE13" s="20" t="s">
        <v>32</v>
      </c>
      <c r="BF13" s="46">
        <v>0</v>
      </c>
      <c r="BG13" s="62">
        <f t="shared" si="26"/>
        <v>0</v>
      </c>
      <c r="BH13" s="46">
        <v>0</v>
      </c>
      <c r="BI13" s="62">
        <f t="shared" si="27"/>
        <v>0</v>
      </c>
      <c r="BJ13" s="47">
        <v>0</v>
      </c>
      <c r="BK13" s="62">
        <f t="shared" si="28"/>
        <v>0</v>
      </c>
      <c r="BL13" s="47">
        <v>0</v>
      </c>
      <c r="BM13" s="62">
        <f t="shared" si="29"/>
        <v>0</v>
      </c>
      <c r="BN13" s="46">
        <v>0</v>
      </c>
      <c r="BO13" s="62">
        <f t="shared" si="30"/>
        <v>0</v>
      </c>
      <c r="BP13" s="46">
        <v>0</v>
      </c>
      <c r="BQ13" s="62">
        <f t="shared" si="31"/>
        <v>0</v>
      </c>
      <c r="BR13" s="20" t="s">
        <v>32</v>
      </c>
      <c r="BS13" s="46">
        <v>0</v>
      </c>
      <c r="BT13" s="62">
        <f t="shared" si="32"/>
        <v>0</v>
      </c>
      <c r="BU13" s="47">
        <v>0</v>
      </c>
      <c r="BV13" s="62">
        <f t="shared" si="33"/>
        <v>0</v>
      </c>
      <c r="BW13" s="46">
        <v>0</v>
      </c>
      <c r="BX13" s="62">
        <f t="shared" si="34"/>
        <v>0</v>
      </c>
      <c r="BY13" s="47">
        <v>0</v>
      </c>
      <c r="BZ13" s="62">
        <f t="shared" si="35"/>
        <v>0</v>
      </c>
      <c r="CA13" s="46">
        <v>0</v>
      </c>
      <c r="CB13" s="62">
        <f t="shared" si="36"/>
        <v>0</v>
      </c>
      <c r="CC13" s="47">
        <v>0</v>
      </c>
      <c r="CD13" s="62">
        <f t="shared" si="37"/>
        <v>0</v>
      </c>
      <c r="CE13" s="46">
        <v>0</v>
      </c>
      <c r="CF13" s="62">
        <f t="shared" si="38"/>
        <v>0</v>
      </c>
      <c r="CG13" s="20" t="s">
        <v>32</v>
      </c>
      <c r="CH13" s="46">
        <v>0</v>
      </c>
      <c r="CI13" s="62">
        <f t="shared" si="39"/>
        <v>0</v>
      </c>
      <c r="CJ13" s="46">
        <v>0</v>
      </c>
      <c r="CK13" s="62">
        <f t="shared" si="40"/>
        <v>0</v>
      </c>
      <c r="CL13" s="46">
        <v>0</v>
      </c>
      <c r="CM13" s="62">
        <f t="shared" si="41"/>
        <v>0</v>
      </c>
      <c r="CN13" s="47">
        <v>0</v>
      </c>
      <c r="CO13" s="62">
        <f t="shared" si="42"/>
        <v>0</v>
      </c>
      <c r="CP13" s="46">
        <v>0</v>
      </c>
      <c r="CQ13" s="62">
        <f t="shared" si="43"/>
        <v>0</v>
      </c>
      <c r="CR13" s="47">
        <v>0</v>
      </c>
      <c r="CS13" s="62">
        <f t="shared" si="44"/>
        <v>0</v>
      </c>
      <c r="CT13" s="46">
        <v>0</v>
      </c>
      <c r="CU13" s="62">
        <f t="shared" si="45"/>
        <v>0</v>
      </c>
      <c r="CV13" s="20" t="s">
        <v>32</v>
      </c>
      <c r="CW13" s="46">
        <v>0</v>
      </c>
      <c r="CX13" s="62">
        <f t="shared" si="46"/>
        <v>0</v>
      </c>
      <c r="CY13" s="46">
        <v>0</v>
      </c>
      <c r="CZ13" s="62">
        <f t="shared" si="47"/>
        <v>0</v>
      </c>
      <c r="DA13" s="46">
        <v>0</v>
      </c>
      <c r="DB13" s="62">
        <f t="shared" si="48"/>
        <v>0</v>
      </c>
      <c r="DC13" s="47">
        <v>0</v>
      </c>
      <c r="DD13" s="62">
        <f t="shared" si="49"/>
        <v>0</v>
      </c>
      <c r="DE13" s="46">
        <v>0</v>
      </c>
      <c r="DF13" s="62">
        <f t="shared" si="50"/>
        <v>0</v>
      </c>
      <c r="DG13" s="47">
        <v>0</v>
      </c>
      <c r="DH13" s="62">
        <f t="shared" si="51"/>
        <v>0</v>
      </c>
      <c r="DI13" s="46">
        <v>0</v>
      </c>
      <c r="DJ13" s="61">
        <f t="shared" si="52"/>
        <v>0</v>
      </c>
    </row>
    <row r="14" spans="1:114" ht="36" customHeight="1">
      <c r="A14" s="15" t="s">
        <v>33</v>
      </c>
      <c r="B14" s="18">
        <f>B5-B8</f>
        <v>14193479</v>
      </c>
      <c r="C14" s="64">
        <f t="shared" si="0"/>
        <v>94.68</v>
      </c>
      <c r="D14" s="18">
        <f>D5-D8</f>
        <v>286240</v>
      </c>
      <c r="E14" s="64">
        <f t="shared" si="1"/>
        <v>67.79</v>
      </c>
      <c r="F14" s="51">
        <f>F5-F8</f>
        <v>760247</v>
      </c>
      <c r="G14" s="64">
        <f t="shared" si="2"/>
        <v>88.58</v>
      </c>
      <c r="H14" s="51">
        <f>H5-H8</f>
        <v>467614</v>
      </c>
      <c r="I14" s="64">
        <f t="shared" si="3"/>
        <v>96.33</v>
      </c>
      <c r="J14" s="18">
        <f>J5-J8</f>
        <v>527569</v>
      </c>
      <c r="K14" s="64">
        <f t="shared" si="4"/>
        <v>90.5</v>
      </c>
      <c r="L14" s="18">
        <f>L5-L8</f>
        <v>393014</v>
      </c>
      <c r="M14" s="64">
        <f t="shared" si="5"/>
        <v>94.81</v>
      </c>
      <c r="N14" s="15" t="s">
        <v>33</v>
      </c>
      <c r="O14" s="18">
        <f>O5-O8</f>
        <v>224195</v>
      </c>
      <c r="P14" s="64">
        <f t="shared" si="6"/>
        <v>100</v>
      </c>
      <c r="Q14" s="51">
        <f>Q5-Q8</f>
        <v>645615</v>
      </c>
      <c r="R14" s="64">
        <f t="shared" si="7"/>
        <v>91.77</v>
      </c>
      <c r="S14" s="51">
        <f>S5-S8</f>
        <v>17390</v>
      </c>
      <c r="T14" s="64">
        <f t="shared" si="8"/>
        <v>100</v>
      </c>
      <c r="U14" s="18">
        <f>U5-U8</f>
        <v>501342</v>
      </c>
      <c r="V14" s="64">
        <f t="shared" si="9"/>
        <v>92.61</v>
      </c>
      <c r="W14" s="18">
        <f>W5-W8</f>
        <v>283200</v>
      </c>
      <c r="X14" s="64">
        <f t="shared" si="10"/>
        <v>100</v>
      </c>
      <c r="Y14" s="18">
        <f>Y5-Y8</f>
        <v>311956</v>
      </c>
      <c r="Z14" s="64">
        <f t="shared" si="11"/>
        <v>82.39</v>
      </c>
      <c r="AA14" s="15" t="s">
        <v>33</v>
      </c>
      <c r="AB14" s="18">
        <f>AB5-AB8</f>
        <v>228583</v>
      </c>
      <c r="AC14" s="64">
        <f t="shared" si="12"/>
        <v>100</v>
      </c>
      <c r="AD14" s="51">
        <f>AD5-AD8</f>
        <v>275179</v>
      </c>
      <c r="AE14" s="64">
        <f t="shared" si="13"/>
        <v>100</v>
      </c>
      <c r="AF14" s="51">
        <f>AF5-AF8</f>
        <v>4423</v>
      </c>
      <c r="AG14" s="64">
        <f t="shared" si="14"/>
        <v>100</v>
      </c>
      <c r="AH14" s="51">
        <f>AH5-AH8</f>
        <v>246554</v>
      </c>
      <c r="AI14" s="64">
        <f t="shared" si="15"/>
        <v>100</v>
      </c>
      <c r="AJ14" s="51">
        <f>AJ5-AJ8</f>
        <v>3700</v>
      </c>
      <c r="AK14" s="64">
        <f t="shared" si="16"/>
        <v>100</v>
      </c>
      <c r="AL14" s="18">
        <f>AL5-AL8</f>
        <v>999776</v>
      </c>
      <c r="AM14" s="64">
        <f t="shared" si="17"/>
        <v>100</v>
      </c>
      <c r="AN14" s="51">
        <f>AN5-AN8</f>
        <v>368634</v>
      </c>
      <c r="AO14" s="64">
        <f t="shared" si="18"/>
        <v>87.87</v>
      </c>
      <c r="AP14" s="15" t="s">
        <v>33</v>
      </c>
      <c r="AQ14" s="18">
        <f>AQ5-AQ8</f>
        <v>600990</v>
      </c>
      <c r="AR14" s="64">
        <f t="shared" si="19"/>
        <v>98.53</v>
      </c>
      <c r="AS14" s="18">
        <f>AS5-AS8</f>
        <v>230345</v>
      </c>
      <c r="AT14" s="64">
        <f t="shared" si="20"/>
        <v>100</v>
      </c>
      <c r="AU14" s="18">
        <f>AU5-AU8</f>
        <v>229225</v>
      </c>
      <c r="AV14" s="64">
        <f t="shared" si="21"/>
        <v>100</v>
      </c>
      <c r="AW14" s="51">
        <f>AW5-AW8</f>
        <v>196199</v>
      </c>
      <c r="AX14" s="64">
        <f t="shared" si="22"/>
        <v>100</v>
      </c>
      <c r="AY14" s="18">
        <f>AY5-AY8</f>
        <v>403269</v>
      </c>
      <c r="AZ14" s="64">
        <f t="shared" si="23"/>
        <v>100</v>
      </c>
      <c r="BA14" s="51">
        <f>BA5-BA8</f>
        <v>768220</v>
      </c>
      <c r="BB14" s="64">
        <f t="shared" si="24"/>
        <v>86.9</v>
      </c>
      <c r="BC14" s="18">
        <f>BC5-BC8</f>
        <v>453467</v>
      </c>
      <c r="BD14" s="64">
        <f t="shared" si="25"/>
        <v>89.21</v>
      </c>
      <c r="BE14" s="15" t="s">
        <v>33</v>
      </c>
      <c r="BF14" s="18">
        <f>BF5-BF8</f>
        <v>476700</v>
      </c>
      <c r="BG14" s="64">
        <f t="shared" si="26"/>
        <v>99.46</v>
      </c>
      <c r="BH14" s="18">
        <f>BH5-BH8</f>
        <v>55292</v>
      </c>
      <c r="BI14" s="64">
        <f t="shared" si="27"/>
        <v>100</v>
      </c>
      <c r="BJ14" s="51">
        <f>BJ5-BJ8</f>
        <v>255648</v>
      </c>
      <c r="BK14" s="64">
        <f t="shared" si="28"/>
        <v>89.33</v>
      </c>
      <c r="BL14" s="51">
        <f>BL5-BL8</f>
        <v>111628</v>
      </c>
      <c r="BM14" s="64">
        <f t="shared" si="29"/>
        <v>100</v>
      </c>
      <c r="BN14" s="18">
        <f>BN5-BN8</f>
        <v>192982</v>
      </c>
      <c r="BO14" s="64">
        <f t="shared" si="30"/>
        <v>100</v>
      </c>
      <c r="BP14" s="18">
        <f>BP5-BP8</f>
        <v>301689</v>
      </c>
      <c r="BQ14" s="64">
        <f t="shared" si="31"/>
        <v>100</v>
      </c>
      <c r="BR14" s="15" t="s">
        <v>33</v>
      </c>
      <c r="BS14" s="18">
        <f>BS5-BS8</f>
        <v>333371</v>
      </c>
      <c r="BT14" s="64">
        <f t="shared" si="32"/>
        <v>89.29</v>
      </c>
      <c r="BU14" s="51">
        <f>BU5-BU8</f>
        <v>199916</v>
      </c>
      <c r="BV14" s="64">
        <f t="shared" si="33"/>
        <v>100</v>
      </c>
      <c r="BW14" s="18">
        <f>BW5-BW8</f>
        <v>161204</v>
      </c>
      <c r="BX14" s="64">
        <f t="shared" si="34"/>
        <v>100</v>
      </c>
      <c r="BY14" s="51">
        <f>BY5-BY8</f>
        <v>222046</v>
      </c>
      <c r="BZ14" s="64">
        <f t="shared" si="35"/>
        <v>100</v>
      </c>
      <c r="CA14" s="18">
        <f>CA5-CA8</f>
        <v>203120</v>
      </c>
      <c r="CB14" s="64">
        <f t="shared" si="36"/>
        <v>100</v>
      </c>
      <c r="CC14" s="51">
        <f>CC5-CC8</f>
        <v>205103</v>
      </c>
      <c r="CD14" s="64">
        <f t="shared" si="37"/>
        <v>100</v>
      </c>
      <c r="CE14" s="18">
        <f>CE5-CE8</f>
        <v>59088</v>
      </c>
      <c r="CF14" s="64">
        <f t="shared" si="38"/>
        <v>100</v>
      </c>
      <c r="CG14" s="15" t="s">
        <v>33</v>
      </c>
      <c r="CH14" s="18">
        <f>CH5-CH8</f>
        <v>195096</v>
      </c>
      <c r="CI14" s="64">
        <f t="shared" si="39"/>
        <v>100</v>
      </c>
      <c r="CJ14" s="18">
        <f>CJ5-CJ8</f>
        <v>62605</v>
      </c>
      <c r="CK14" s="64">
        <f t="shared" si="40"/>
        <v>100</v>
      </c>
      <c r="CL14" s="18">
        <f>CL5-CL8</f>
        <v>116538</v>
      </c>
      <c r="CM14" s="64">
        <f t="shared" si="41"/>
        <v>100</v>
      </c>
      <c r="CN14" s="51">
        <f>CN5-CN8</f>
        <v>110661</v>
      </c>
      <c r="CO14" s="64">
        <f t="shared" si="42"/>
        <v>100</v>
      </c>
      <c r="CP14" s="18">
        <f>CP5-CP8</f>
        <v>236999</v>
      </c>
      <c r="CQ14" s="64">
        <f t="shared" si="43"/>
        <v>100</v>
      </c>
      <c r="CR14" s="51">
        <f>CR5-CR8</f>
        <v>197079</v>
      </c>
      <c r="CS14" s="64">
        <f t="shared" si="44"/>
        <v>100</v>
      </c>
      <c r="CT14" s="18">
        <f>CT5-CT8</f>
        <v>266939</v>
      </c>
      <c r="CU14" s="64">
        <f t="shared" si="45"/>
        <v>100</v>
      </c>
      <c r="CV14" s="15" t="s">
        <v>33</v>
      </c>
      <c r="CW14" s="18">
        <f>CW5-CW8</f>
        <v>216034</v>
      </c>
      <c r="CX14" s="64">
        <f t="shared" si="46"/>
        <v>100</v>
      </c>
      <c r="CY14" s="18">
        <f>CY5-CY8</f>
        <v>145895</v>
      </c>
      <c r="CZ14" s="64">
        <f t="shared" si="47"/>
        <v>100</v>
      </c>
      <c r="DA14" s="18">
        <f>DA5-DA8</f>
        <v>243443</v>
      </c>
      <c r="DB14" s="64">
        <f t="shared" si="48"/>
        <v>100</v>
      </c>
      <c r="DC14" s="51">
        <f>DC5-DC8</f>
        <v>150141</v>
      </c>
      <c r="DD14" s="64">
        <f t="shared" si="49"/>
        <v>100</v>
      </c>
      <c r="DE14" s="18">
        <f>DE5-DE8</f>
        <v>21862</v>
      </c>
      <c r="DF14" s="64">
        <f t="shared" si="50"/>
        <v>100</v>
      </c>
      <c r="DG14" s="51">
        <f>DG5-DG8</f>
        <v>4254</v>
      </c>
      <c r="DH14" s="64">
        <f t="shared" si="51"/>
        <v>100</v>
      </c>
      <c r="DI14" s="18">
        <f>DI5-DI8</f>
        <v>21200</v>
      </c>
      <c r="DJ14" s="63">
        <f t="shared" si="52"/>
        <v>100</v>
      </c>
    </row>
    <row r="15" spans="1:114" ht="36" customHeight="1">
      <c r="A15" s="15" t="s">
        <v>34</v>
      </c>
      <c r="B15" s="18">
        <f>SUM(B16:B17)</f>
        <v>0</v>
      </c>
      <c r="C15" s="64">
        <f aca="true" t="shared" si="53" ref="C15:C23">IF(OR(B$15=0,B15=0),0,IF(ROUND((B15/B$15*10000),0)=0,0,ROUND((B15/B$15)*100,2)))</f>
        <v>0</v>
      </c>
      <c r="D15" s="18">
        <f>SUM(D16:D17)</f>
        <v>0</v>
      </c>
      <c r="E15" s="64">
        <f aca="true" t="shared" si="54" ref="E15:E23">IF(OR(D$15=0,D15=0),0,IF(ROUND((D15/D$15*10000),0)=0,0,ROUND((D15/D$15)*100,2)))</f>
        <v>0</v>
      </c>
      <c r="F15" s="51">
        <f>SUM(F16:F17)</f>
        <v>0</v>
      </c>
      <c r="G15" s="64">
        <f aca="true" t="shared" si="55" ref="G15:G23">IF(OR(F$15=0,F15=0),0,IF(ROUND((F15/F$15*10000),0)=0,0,ROUND((F15/F$15)*100,2)))</f>
        <v>0</v>
      </c>
      <c r="H15" s="51">
        <f>SUM(H16:H17)</f>
        <v>0</v>
      </c>
      <c r="I15" s="64">
        <f aca="true" t="shared" si="56" ref="I15:I23">IF(OR(H$15=0,H15=0),0,IF(ROUND((H15/H$15*10000),0)=0,0,ROUND((H15/H$15)*100,2)))</f>
        <v>0</v>
      </c>
      <c r="J15" s="18">
        <f>SUM(J16:J17)</f>
        <v>0</v>
      </c>
      <c r="K15" s="64">
        <f aca="true" t="shared" si="57" ref="K15:K23">IF(OR(J$15=0,J15=0),0,IF(ROUND((J15/J$15*10000),0)=0,0,ROUND((J15/J$15)*100,2)))</f>
        <v>0</v>
      </c>
      <c r="L15" s="18">
        <f>SUM(L16:L17)</f>
        <v>0</v>
      </c>
      <c r="M15" s="64">
        <f aca="true" t="shared" si="58" ref="M15:M23">IF(OR(L$15=0,L15=0),0,IF(ROUND((L15/L$15*10000),0)=0,0,ROUND((L15/L$15)*100,2)))</f>
        <v>0</v>
      </c>
      <c r="N15" s="15" t="s">
        <v>34</v>
      </c>
      <c r="O15" s="18">
        <f>SUM(O16:O17)</f>
        <v>0</v>
      </c>
      <c r="P15" s="64">
        <f aca="true" t="shared" si="59" ref="P15:P23">IF(OR(O$15=0,O15=0),0,IF(ROUND((O15/O$15*10000),0)=0,0,ROUND((O15/O$15)*100,2)))</f>
        <v>0</v>
      </c>
      <c r="Q15" s="51">
        <f>SUM(Q16:Q17)</f>
        <v>0</v>
      </c>
      <c r="R15" s="64">
        <f aca="true" t="shared" si="60" ref="R15:R23">IF(OR(Q$15=0,Q15=0),0,IF(ROUND((Q15/Q$15*10000),0)=0,0,ROUND((Q15/Q$15)*100,2)))</f>
        <v>0</v>
      </c>
      <c r="S15" s="51">
        <f>SUM(S16:S17)</f>
        <v>0</v>
      </c>
      <c r="T15" s="64">
        <f aca="true" t="shared" si="61" ref="T15:T23">IF(OR(S$15=0,S15=0),0,IF(ROUND((S15/S$15*10000),0)=0,0,ROUND((S15/S$15)*100,2)))</f>
        <v>0</v>
      </c>
      <c r="U15" s="18">
        <f>SUM(U16:U17)</f>
        <v>0</v>
      </c>
      <c r="V15" s="64">
        <f aca="true" t="shared" si="62" ref="V15:V23">IF(OR(U$15=0,U15=0),0,IF(ROUND((U15/U$15*10000),0)=0,0,ROUND((U15/U$15)*100,2)))</f>
        <v>0</v>
      </c>
      <c r="W15" s="18">
        <f>SUM(W16:W17)</f>
        <v>0</v>
      </c>
      <c r="X15" s="64">
        <f aca="true" t="shared" si="63" ref="X15:X23">IF(OR(W$15=0,W15=0),0,IF(ROUND((W15/W$15*10000),0)=0,0,ROUND((W15/W$15)*100,2)))</f>
        <v>0</v>
      </c>
      <c r="Y15" s="18">
        <f>SUM(Y16:Y17)</f>
        <v>0</v>
      </c>
      <c r="Z15" s="64">
        <f aca="true" t="shared" si="64" ref="Z15:Z23">IF(OR(Y$15=0,Y15=0),0,IF(ROUND((Y15/Y$15*10000),0)=0,0,ROUND((Y15/Y$15)*100,2)))</f>
        <v>0</v>
      </c>
      <c r="AA15" s="15" t="s">
        <v>34</v>
      </c>
      <c r="AB15" s="18">
        <f>SUM(AB16:AB17)</f>
        <v>0</v>
      </c>
      <c r="AC15" s="64">
        <f aca="true" t="shared" si="65" ref="AC15:AC23">IF(OR(AB$15=0,AB15=0),0,IF(ROUND((AB15/AB$15*10000),0)=0,0,ROUND((AB15/AB$15)*100,2)))</f>
        <v>0</v>
      </c>
      <c r="AD15" s="51">
        <f>SUM(AD16:AD17)</f>
        <v>0</v>
      </c>
      <c r="AE15" s="64">
        <f aca="true" t="shared" si="66" ref="AE15:AE23">IF(OR(AD$15=0,AD15=0),0,IF(ROUND((AD15/AD$15*10000),0)=0,0,ROUND((AD15/AD$15)*100,2)))</f>
        <v>0</v>
      </c>
      <c r="AF15" s="51">
        <f>SUM(AF16:AF17)</f>
        <v>0</v>
      </c>
      <c r="AG15" s="64">
        <f aca="true" t="shared" si="67" ref="AG15:AG23">IF(OR(AF$15=0,AF15=0),0,IF(ROUND((AF15/AF$15*10000),0)=0,0,ROUND((AF15/AF$15)*100,2)))</f>
        <v>0</v>
      </c>
      <c r="AH15" s="51">
        <f>SUM(AH16:AH17)</f>
        <v>0</v>
      </c>
      <c r="AI15" s="64">
        <f aca="true" t="shared" si="68" ref="AI15:AI23">IF(OR(AH$15=0,AH15=0),0,IF(ROUND((AH15/AH$15*10000),0)=0,0,ROUND((AH15/AH$15)*100,2)))</f>
        <v>0</v>
      </c>
      <c r="AJ15" s="51">
        <f>SUM(AJ16:AJ17)</f>
        <v>0</v>
      </c>
      <c r="AK15" s="64">
        <f aca="true" t="shared" si="69" ref="AK15:AK23">IF(OR(AJ$15=0,AJ15=0),0,IF(ROUND((AJ15/AJ$15*10000),0)=0,0,ROUND((AJ15/AJ$15)*100,2)))</f>
        <v>0</v>
      </c>
      <c r="AL15" s="18">
        <f>SUM(AL16:AL17)</f>
        <v>0</v>
      </c>
      <c r="AM15" s="64">
        <f aca="true" t="shared" si="70" ref="AM15:AM23">IF(OR(AL$15=0,AL15=0),0,IF(ROUND((AL15/AL$15*10000),0)=0,0,ROUND((AL15/AL$15)*100,2)))</f>
        <v>0</v>
      </c>
      <c r="AN15" s="51">
        <f>SUM(AN16:AN17)</f>
        <v>0</v>
      </c>
      <c r="AO15" s="64">
        <f aca="true" t="shared" si="71" ref="AO15:AO23">IF(OR(AN$15=0,AN15=0),0,IF(ROUND((AN15/AN$15*10000),0)=0,0,ROUND((AN15/AN$15)*100,2)))</f>
        <v>0</v>
      </c>
      <c r="AP15" s="15" t="s">
        <v>34</v>
      </c>
      <c r="AQ15" s="18">
        <f>SUM(AQ16:AQ17)</f>
        <v>0</v>
      </c>
      <c r="AR15" s="64">
        <f aca="true" t="shared" si="72" ref="AR15:AR23">IF(OR(AQ$15=0,AQ15=0),0,IF(ROUND((AQ15/AQ$15*10000),0)=0,0,ROUND((AQ15/AQ$15)*100,2)))</f>
        <v>0</v>
      </c>
      <c r="AS15" s="18">
        <f>SUM(AS16:AS17)</f>
        <v>0</v>
      </c>
      <c r="AT15" s="64">
        <f aca="true" t="shared" si="73" ref="AT15:AT23">IF(OR(AS$15=0,AS15=0),0,IF(ROUND((AS15/AS$15*10000),0)=0,0,ROUND((AS15/AS$15)*100,2)))</f>
        <v>0</v>
      </c>
      <c r="AU15" s="18">
        <f>SUM(AU16:AU17)</f>
        <v>0</v>
      </c>
      <c r="AV15" s="64">
        <f aca="true" t="shared" si="74" ref="AV15:AV23">IF(OR(AU$15=0,AU15=0),0,IF(ROUND((AU15/AU$15*10000),0)=0,0,ROUND((AU15/AU$15)*100,2)))</f>
        <v>0</v>
      </c>
      <c r="AW15" s="51">
        <f>SUM(AW16:AW17)</f>
        <v>0</v>
      </c>
      <c r="AX15" s="64">
        <f aca="true" t="shared" si="75" ref="AX15:AX23">IF(OR(AW$15=0,AW15=0),0,IF(ROUND((AW15/AW$15*10000),0)=0,0,ROUND((AW15/AW$15)*100,2)))</f>
        <v>0</v>
      </c>
      <c r="AY15" s="18">
        <f>SUM(AY16:AY17)</f>
        <v>0</v>
      </c>
      <c r="AZ15" s="64">
        <f aca="true" t="shared" si="76" ref="AZ15:AZ23">IF(OR(AY$15=0,AY15=0),0,IF(ROUND((AY15/AY$15*10000),0)=0,0,ROUND((AY15/AY$15)*100,2)))</f>
        <v>0</v>
      </c>
      <c r="BA15" s="51">
        <f>SUM(BA16:BA17)</f>
        <v>0</v>
      </c>
      <c r="BB15" s="64">
        <f aca="true" t="shared" si="77" ref="BB15:BB23">IF(OR(BA$15=0,BA15=0),0,IF(ROUND((BA15/BA$15*10000),0)=0,0,ROUND((BA15/BA$15)*100,2)))</f>
        <v>0</v>
      </c>
      <c r="BC15" s="18">
        <f>SUM(BC16:BC17)</f>
        <v>0</v>
      </c>
      <c r="BD15" s="64">
        <f aca="true" t="shared" si="78" ref="BD15:BD23">IF(OR(BC$15=0,BC15=0),0,IF(ROUND((BC15/BC$15*10000),0)=0,0,ROUND((BC15/BC$15)*100,2)))</f>
        <v>0</v>
      </c>
      <c r="BE15" s="15" t="s">
        <v>34</v>
      </c>
      <c r="BF15" s="18">
        <f>SUM(BF16:BF17)</f>
        <v>0</v>
      </c>
      <c r="BG15" s="64">
        <f aca="true" t="shared" si="79" ref="BG15:BG23">IF(OR(BF$15=0,BF15=0),0,IF(ROUND((BF15/BF$15*10000),0)=0,0,ROUND((BF15/BF$15)*100,2)))</f>
        <v>0</v>
      </c>
      <c r="BH15" s="18">
        <f>SUM(BH16:BH17)</f>
        <v>0</v>
      </c>
      <c r="BI15" s="64">
        <f aca="true" t="shared" si="80" ref="BI15:BI23">IF(OR(BH$15=0,BH15=0),0,IF(ROUND((BH15/BH$15*10000),0)=0,0,ROUND((BH15/BH$15)*100,2)))</f>
        <v>0</v>
      </c>
      <c r="BJ15" s="51">
        <f>SUM(BJ16:BJ17)</f>
        <v>0</v>
      </c>
      <c r="BK15" s="64">
        <f aca="true" t="shared" si="81" ref="BK15:BK23">IF(OR(BJ$15=0,BJ15=0),0,IF(ROUND((BJ15/BJ$15*10000),0)=0,0,ROUND((BJ15/BJ$15)*100,2)))</f>
        <v>0</v>
      </c>
      <c r="BL15" s="51">
        <f>SUM(BL16:BL17)</f>
        <v>0</v>
      </c>
      <c r="BM15" s="64">
        <f aca="true" t="shared" si="82" ref="BM15:BM23">IF(OR(BL$15=0,BL15=0),0,IF(ROUND((BL15/BL$15*10000),0)=0,0,ROUND((BL15/BL$15)*100,2)))</f>
        <v>0</v>
      </c>
      <c r="BN15" s="18">
        <f>SUM(BN16:BN17)</f>
        <v>0</v>
      </c>
      <c r="BO15" s="64">
        <f aca="true" t="shared" si="83" ref="BO15:BO23">IF(OR(BN$15=0,BN15=0),0,IF(ROUND((BN15/BN$15*10000),0)=0,0,ROUND((BN15/BN$15)*100,2)))</f>
        <v>0</v>
      </c>
      <c r="BP15" s="18">
        <f>SUM(BP16:BP17)</f>
        <v>0</v>
      </c>
      <c r="BQ15" s="64">
        <f aca="true" t="shared" si="84" ref="BQ15:BQ23">IF(OR(BP$15=0,BP15=0),0,IF(ROUND((BP15/BP$15*10000),0)=0,0,ROUND((BP15/BP$15)*100,2)))</f>
        <v>0</v>
      </c>
      <c r="BR15" s="15" t="s">
        <v>34</v>
      </c>
      <c r="BS15" s="18">
        <f>SUM(BS16:BS17)</f>
        <v>0</v>
      </c>
      <c r="BT15" s="64">
        <f aca="true" t="shared" si="85" ref="BT15:BT23">IF(OR(BS$15=0,BS15=0),0,IF(ROUND((BS15/BS$15*10000),0)=0,0,ROUND((BS15/BS$15)*100,2)))</f>
        <v>0</v>
      </c>
      <c r="BU15" s="51">
        <f>SUM(BU16:BU17)</f>
        <v>0</v>
      </c>
      <c r="BV15" s="64">
        <f aca="true" t="shared" si="86" ref="BV15:BV23">IF(OR(BU$15=0,BU15=0),0,IF(ROUND((BU15/BU$15*10000),0)=0,0,ROUND((BU15/BU$15)*100,2)))</f>
        <v>0</v>
      </c>
      <c r="BW15" s="18">
        <f>SUM(BW16:BW17)</f>
        <v>0</v>
      </c>
      <c r="BX15" s="64">
        <f aca="true" t="shared" si="87" ref="BX15:BX23">IF(OR(BW$15=0,BW15=0),0,IF(ROUND((BW15/BW$15*10000),0)=0,0,ROUND((BW15/BW$15)*100,2)))</f>
        <v>0</v>
      </c>
      <c r="BY15" s="51">
        <f>SUM(BY16:BY17)</f>
        <v>0</v>
      </c>
      <c r="BZ15" s="64">
        <f aca="true" t="shared" si="88" ref="BZ15:BZ23">IF(OR(BY$15=0,BY15=0),0,IF(ROUND((BY15/BY$15*10000),0)=0,0,ROUND((BY15/BY$15)*100,2)))</f>
        <v>0</v>
      </c>
      <c r="CA15" s="18">
        <f>SUM(CA16:CA17)</f>
        <v>0</v>
      </c>
      <c r="CB15" s="64">
        <f aca="true" t="shared" si="89" ref="CB15:CB23">IF(OR(CA$15=0,CA15=0),0,IF(ROUND((CA15/CA$15*10000),0)=0,0,ROUND((CA15/CA$15)*100,2)))</f>
        <v>0</v>
      </c>
      <c r="CC15" s="51">
        <f>SUM(CC16:CC17)</f>
        <v>0</v>
      </c>
      <c r="CD15" s="64">
        <f aca="true" t="shared" si="90" ref="CD15:CD23">IF(OR(CC$15=0,CC15=0),0,IF(ROUND((CC15/CC$15*10000),0)=0,0,ROUND((CC15/CC$15)*100,2)))</f>
        <v>0</v>
      </c>
      <c r="CE15" s="18">
        <f>SUM(CE16:CE17)</f>
        <v>0</v>
      </c>
      <c r="CF15" s="64">
        <f aca="true" t="shared" si="91" ref="CF15:CF23">IF(OR(CE$15=0,CE15=0),0,IF(ROUND((CE15/CE$15*10000),0)=0,0,ROUND((CE15/CE$15)*100,2)))</f>
        <v>0</v>
      </c>
      <c r="CG15" s="15" t="s">
        <v>34</v>
      </c>
      <c r="CH15" s="18">
        <f>SUM(CH16:CH17)</f>
        <v>0</v>
      </c>
      <c r="CI15" s="64">
        <f aca="true" t="shared" si="92" ref="CI15:CI23">IF(OR(CH$15=0,CH15=0),0,IF(ROUND((CH15/CH$15*10000),0)=0,0,ROUND((CH15/CH$15)*100,2)))</f>
        <v>0</v>
      </c>
      <c r="CJ15" s="18">
        <f>SUM(CJ16:CJ17)</f>
        <v>0</v>
      </c>
      <c r="CK15" s="64">
        <f aca="true" t="shared" si="93" ref="CK15:CK23">IF(OR(CJ$15=0,CJ15=0),0,IF(ROUND((CJ15/CJ$15*10000),0)=0,0,ROUND((CJ15/CJ$15)*100,2)))</f>
        <v>0</v>
      </c>
      <c r="CL15" s="18">
        <f>SUM(CL16:CL17)</f>
        <v>0</v>
      </c>
      <c r="CM15" s="64">
        <f aca="true" t="shared" si="94" ref="CM15:CM23">IF(OR(CL$15=0,CL15=0),0,IF(ROUND((CL15/CL$15*10000),0)=0,0,ROUND((CL15/CL$15)*100,2)))</f>
        <v>0</v>
      </c>
      <c r="CN15" s="51">
        <f>SUM(CN16:CN17)</f>
        <v>0</v>
      </c>
      <c r="CO15" s="64">
        <f aca="true" t="shared" si="95" ref="CO15:CO23">IF(OR(CN$15=0,CN15=0),0,IF(ROUND((CN15/CN$15*10000),0)=0,0,ROUND((CN15/CN$15)*100,2)))</f>
        <v>0</v>
      </c>
      <c r="CP15" s="18">
        <f>SUM(CP16:CP17)</f>
        <v>0</v>
      </c>
      <c r="CQ15" s="64">
        <f aca="true" t="shared" si="96" ref="CQ15:CQ23">IF(OR(CP$15=0,CP15=0),0,IF(ROUND((CP15/CP$15*10000),0)=0,0,ROUND((CP15/CP$15)*100,2)))</f>
        <v>0</v>
      </c>
      <c r="CR15" s="51">
        <f>SUM(CR16:CR17)</f>
        <v>0</v>
      </c>
      <c r="CS15" s="64">
        <f aca="true" t="shared" si="97" ref="CS15:CS23">IF(OR(CR$15=0,CR15=0),0,IF(ROUND((CR15/CR$15*10000),0)=0,0,ROUND((CR15/CR$15)*100,2)))</f>
        <v>0</v>
      </c>
      <c r="CT15" s="18">
        <f>SUM(CT16:CT17)</f>
        <v>0</v>
      </c>
      <c r="CU15" s="64">
        <f aca="true" t="shared" si="98" ref="CU15:CU23">IF(OR(CT$15=0,CT15=0),0,IF(ROUND((CT15/CT$15*10000),0)=0,0,ROUND((CT15/CT$15)*100,2)))</f>
        <v>0</v>
      </c>
      <c r="CV15" s="15" t="s">
        <v>34</v>
      </c>
      <c r="CW15" s="18">
        <f>SUM(CW16:CW17)</f>
        <v>0</v>
      </c>
      <c r="CX15" s="64">
        <f aca="true" t="shared" si="99" ref="CX15:CX23">IF(OR(CW$15=0,CW15=0),0,IF(ROUND((CW15/CW$15*10000),0)=0,0,ROUND((CW15/CW$15)*100,2)))</f>
        <v>0</v>
      </c>
      <c r="CY15" s="18">
        <f>SUM(CY16:CY17)</f>
        <v>0</v>
      </c>
      <c r="CZ15" s="64">
        <f aca="true" t="shared" si="100" ref="CZ15:CZ23">IF(OR(CY$15=0,CY15=0),0,IF(ROUND((CY15/CY$15*10000),0)=0,0,ROUND((CY15/CY$15)*100,2)))</f>
        <v>0</v>
      </c>
      <c r="DA15" s="18">
        <f>SUM(DA16:DA17)</f>
        <v>0</v>
      </c>
      <c r="DB15" s="64">
        <f aca="true" t="shared" si="101" ref="DB15:DB23">IF(OR(DA$15=0,DA15=0),0,IF(ROUND((DA15/DA$15*10000),0)=0,0,ROUND((DA15/DA$15)*100,2)))</f>
        <v>0</v>
      </c>
      <c r="DC15" s="51">
        <f>SUM(DC16:DC17)</f>
        <v>0</v>
      </c>
      <c r="DD15" s="64">
        <f aca="true" t="shared" si="102" ref="DD15:DD23">IF(OR(DC$15=0,DC15=0),0,IF(ROUND((DC15/DC$15*10000),0)=0,0,ROUND((DC15/DC$15)*100,2)))</f>
        <v>0</v>
      </c>
      <c r="DE15" s="18">
        <f>SUM(DE16:DE17)</f>
        <v>0</v>
      </c>
      <c r="DF15" s="64">
        <f aca="true" t="shared" si="103" ref="DF15:DF23">IF(OR(DE$15=0,DE15=0),0,IF(ROUND((DE15/DE$15*10000),0)=0,0,ROUND((DE15/DE$15)*100,2)))</f>
        <v>0</v>
      </c>
      <c r="DG15" s="51">
        <f>SUM(DG16:DG17)</f>
        <v>0</v>
      </c>
      <c r="DH15" s="64">
        <f aca="true" t="shared" si="104" ref="DH15:DH23">IF(OR(DG$15=0,DG15=0),0,IF(ROUND((DG15/DG$15*10000),0)=0,0,ROUND((DG15/DG$15)*100,2)))</f>
        <v>0</v>
      </c>
      <c r="DI15" s="18">
        <f>SUM(DI16:DI17)</f>
        <v>0</v>
      </c>
      <c r="DJ15" s="63">
        <f aca="true" t="shared" si="105" ref="DJ15:DJ23">IF(OR(DI$15=0,DI15=0),0,IF(ROUND((DI15/DI$15*10000),0)=0,0,ROUND((DI15/DI$15)*100,2)))</f>
        <v>0</v>
      </c>
    </row>
    <row r="16" spans="1:114" s="9" customFormat="1" ht="34.5" customHeight="1">
      <c r="A16" s="20" t="s">
        <v>35</v>
      </c>
      <c r="B16" s="46">
        <f>SUM(SUM(D16,F16,H16,J16,L16,O16,Q16,S16,U16,W16,Y16,AB16,AD16,AF16,AH16,AJ16,AL16,AN16,AS16,AY16,AQ16,AU16,AW16,BA16,BF16,BC16,BH16,BJ16,BL16,BP16),SUM(BY16,CA16,CC16,CE16,CH16,CJ16,CL16,CN16,CP16,CR16,CT16,CW16,CY16,DA16,DC16,BN16,BU16,DE16,DG16,DI16),SUM(BS16,BW16))</f>
        <v>0</v>
      </c>
      <c r="C16" s="62">
        <f t="shared" si="53"/>
        <v>0</v>
      </c>
      <c r="D16" s="46">
        <v>0</v>
      </c>
      <c r="E16" s="62">
        <f t="shared" si="54"/>
        <v>0</v>
      </c>
      <c r="F16" s="47">
        <v>0</v>
      </c>
      <c r="G16" s="62">
        <f t="shared" si="55"/>
        <v>0</v>
      </c>
      <c r="H16" s="47">
        <v>0</v>
      </c>
      <c r="I16" s="62">
        <f t="shared" si="56"/>
        <v>0</v>
      </c>
      <c r="J16" s="46">
        <v>0</v>
      </c>
      <c r="K16" s="62">
        <f t="shared" si="57"/>
        <v>0</v>
      </c>
      <c r="L16" s="46">
        <v>0</v>
      </c>
      <c r="M16" s="62">
        <f t="shared" si="58"/>
        <v>0</v>
      </c>
      <c r="N16" s="20" t="s">
        <v>35</v>
      </c>
      <c r="O16" s="46">
        <v>0</v>
      </c>
      <c r="P16" s="62">
        <f t="shared" si="59"/>
        <v>0</v>
      </c>
      <c r="Q16" s="47">
        <v>0</v>
      </c>
      <c r="R16" s="62">
        <f t="shared" si="60"/>
        <v>0</v>
      </c>
      <c r="S16" s="47">
        <v>0</v>
      </c>
      <c r="T16" s="62">
        <f t="shared" si="61"/>
        <v>0</v>
      </c>
      <c r="U16" s="46">
        <v>0</v>
      </c>
      <c r="V16" s="62">
        <f t="shared" si="62"/>
        <v>0</v>
      </c>
      <c r="W16" s="46">
        <v>0</v>
      </c>
      <c r="X16" s="62">
        <f t="shared" si="63"/>
        <v>0</v>
      </c>
      <c r="Y16" s="46">
        <v>0</v>
      </c>
      <c r="Z16" s="62">
        <f t="shared" si="64"/>
        <v>0</v>
      </c>
      <c r="AA16" s="20" t="s">
        <v>35</v>
      </c>
      <c r="AB16" s="46">
        <v>0</v>
      </c>
      <c r="AC16" s="62">
        <f t="shared" si="65"/>
        <v>0</v>
      </c>
      <c r="AD16" s="47">
        <v>0</v>
      </c>
      <c r="AE16" s="62">
        <f t="shared" si="66"/>
        <v>0</v>
      </c>
      <c r="AF16" s="47">
        <v>0</v>
      </c>
      <c r="AG16" s="62">
        <f t="shared" si="67"/>
        <v>0</v>
      </c>
      <c r="AH16" s="47">
        <v>0</v>
      </c>
      <c r="AI16" s="62">
        <f t="shared" si="68"/>
        <v>0</v>
      </c>
      <c r="AJ16" s="47">
        <v>0</v>
      </c>
      <c r="AK16" s="62">
        <f t="shared" si="69"/>
        <v>0</v>
      </c>
      <c r="AL16" s="46">
        <v>0</v>
      </c>
      <c r="AM16" s="62">
        <f t="shared" si="70"/>
        <v>0</v>
      </c>
      <c r="AN16" s="47">
        <v>0</v>
      </c>
      <c r="AO16" s="62">
        <f t="shared" si="71"/>
        <v>0</v>
      </c>
      <c r="AP16" s="20" t="s">
        <v>35</v>
      </c>
      <c r="AQ16" s="46">
        <v>0</v>
      </c>
      <c r="AR16" s="62">
        <f t="shared" si="72"/>
        <v>0</v>
      </c>
      <c r="AS16" s="46">
        <v>0</v>
      </c>
      <c r="AT16" s="62">
        <f t="shared" si="73"/>
        <v>0</v>
      </c>
      <c r="AU16" s="46">
        <v>0</v>
      </c>
      <c r="AV16" s="62">
        <f t="shared" si="74"/>
        <v>0</v>
      </c>
      <c r="AW16" s="47">
        <v>0</v>
      </c>
      <c r="AX16" s="62">
        <f t="shared" si="75"/>
        <v>0</v>
      </c>
      <c r="AY16" s="46">
        <v>0</v>
      </c>
      <c r="AZ16" s="62">
        <f t="shared" si="76"/>
        <v>0</v>
      </c>
      <c r="BA16" s="47">
        <v>0</v>
      </c>
      <c r="BB16" s="62">
        <f t="shared" si="77"/>
        <v>0</v>
      </c>
      <c r="BC16" s="46">
        <v>0</v>
      </c>
      <c r="BD16" s="62">
        <f t="shared" si="78"/>
        <v>0</v>
      </c>
      <c r="BE16" s="20" t="s">
        <v>35</v>
      </c>
      <c r="BF16" s="46">
        <v>0</v>
      </c>
      <c r="BG16" s="62">
        <f t="shared" si="79"/>
        <v>0</v>
      </c>
      <c r="BH16" s="46">
        <v>0</v>
      </c>
      <c r="BI16" s="62">
        <f t="shared" si="80"/>
        <v>0</v>
      </c>
      <c r="BJ16" s="47">
        <v>0</v>
      </c>
      <c r="BK16" s="62">
        <f t="shared" si="81"/>
        <v>0</v>
      </c>
      <c r="BL16" s="47">
        <v>0</v>
      </c>
      <c r="BM16" s="62">
        <f t="shared" si="82"/>
        <v>0</v>
      </c>
      <c r="BN16" s="46">
        <v>0</v>
      </c>
      <c r="BO16" s="62">
        <f t="shared" si="83"/>
        <v>0</v>
      </c>
      <c r="BP16" s="46">
        <v>0</v>
      </c>
      <c r="BQ16" s="62">
        <f t="shared" si="84"/>
        <v>0</v>
      </c>
      <c r="BR16" s="20" t="s">
        <v>35</v>
      </c>
      <c r="BS16" s="46">
        <v>0</v>
      </c>
      <c r="BT16" s="62">
        <f t="shared" si="85"/>
        <v>0</v>
      </c>
      <c r="BU16" s="47">
        <v>0</v>
      </c>
      <c r="BV16" s="62">
        <f t="shared" si="86"/>
        <v>0</v>
      </c>
      <c r="BW16" s="46">
        <v>0</v>
      </c>
      <c r="BX16" s="62">
        <f t="shared" si="87"/>
        <v>0</v>
      </c>
      <c r="BY16" s="47">
        <v>0</v>
      </c>
      <c r="BZ16" s="62">
        <f t="shared" si="88"/>
        <v>0</v>
      </c>
      <c r="CA16" s="46">
        <v>0</v>
      </c>
      <c r="CB16" s="62">
        <f t="shared" si="89"/>
        <v>0</v>
      </c>
      <c r="CC16" s="47">
        <v>0</v>
      </c>
      <c r="CD16" s="62">
        <f t="shared" si="90"/>
        <v>0</v>
      </c>
      <c r="CE16" s="46">
        <v>0</v>
      </c>
      <c r="CF16" s="62">
        <f t="shared" si="91"/>
        <v>0</v>
      </c>
      <c r="CG16" s="20" t="s">
        <v>35</v>
      </c>
      <c r="CH16" s="46">
        <v>0</v>
      </c>
      <c r="CI16" s="62">
        <f t="shared" si="92"/>
        <v>0</v>
      </c>
      <c r="CJ16" s="46">
        <v>0</v>
      </c>
      <c r="CK16" s="62">
        <f t="shared" si="93"/>
        <v>0</v>
      </c>
      <c r="CL16" s="46">
        <v>0</v>
      </c>
      <c r="CM16" s="62">
        <f t="shared" si="94"/>
        <v>0</v>
      </c>
      <c r="CN16" s="47">
        <v>0</v>
      </c>
      <c r="CO16" s="62">
        <f t="shared" si="95"/>
        <v>0</v>
      </c>
      <c r="CP16" s="46">
        <v>0</v>
      </c>
      <c r="CQ16" s="62">
        <f t="shared" si="96"/>
        <v>0</v>
      </c>
      <c r="CR16" s="47">
        <v>0</v>
      </c>
      <c r="CS16" s="62">
        <f t="shared" si="97"/>
        <v>0</v>
      </c>
      <c r="CT16" s="46">
        <v>0</v>
      </c>
      <c r="CU16" s="62">
        <f t="shared" si="98"/>
        <v>0</v>
      </c>
      <c r="CV16" s="20" t="s">
        <v>35</v>
      </c>
      <c r="CW16" s="46">
        <v>0</v>
      </c>
      <c r="CX16" s="62">
        <f t="shared" si="99"/>
        <v>0</v>
      </c>
      <c r="CY16" s="46">
        <v>0</v>
      </c>
      <c r="CZ16" s="62">
        <f t="shared" si="100"/>
        <v>0</v>
      </c>
      <c r="DA16" s="46">
        <v>0</v>
      </c>
      <c r="DB16" s="62">
        <f t="shared" si="101"/>
        <v>0</v>
      </c>
      <c r="DC16" s="47">
        <v>0</v>
      </c>
      <c r="DD16" s="62">
        <f t="shared" si="102"/>
        <v>0</v>
      </c>
      <c r="DE16" s="46">
        <v>0</v>
      </c>
      <c r="DF16" s="62">
        <f t="shared" si="103"/>
        <v>0</v>
      </c>
      <c r="DG16" s="47">
        <v>0</v>
      </c>
      <c r="DH16" s="62">
        <f t="shared" si="104"/>
        <v>0</v>
      </c>
      <c r="DI16" s="46">
        <v>0</v>
      </c>
      <c r="DJ16" s="61">
        <f t="shared" si="105"/>
        <v>0</v>
      </c>
    </row>
    <row r="17" spans="1:114" ht="34.5" customHeight="1">
      <c r="A17" s="20" t="s">
        <v>36</v>
      </c>
      <c r="B17" s="46">
        <f>SUM(SUM(D17,F17,H17,J17,L17,O17,Q17,S17,U17,W17,Y17,AB17,AD17,AF17,AH17,AJ17,AL17,AN17,AS17,AY17,AQ17,AU17,AW17,BA17,BF17,BC17,BH17,BJ17,BL17,BP17),SUM(BY17,CA17,CC17,CE17,CH17,CJ17,CL17,CN17,CP17,CR17,CT17,CW17,CY17,DA17,DC17,BN17,BU17,DE17,DG17,DI17),SUM(BS17,BW17))</f>
        <v>0</v>
      </c>
      <c r="C17" s="62">
        <f t="shared" si="53"/>
        <v>0</v>
      </c>
      <c r="D17" s="46">
        <v>0</v>
      </c>
      <c r="E17" s="62">
        <f t="shared" si="54"/>
        <v>0</v>
      </c>
      <c r="F17" s="47">
        <v>0</v>
      </c>
      <c r="G17" s="62">
        <f t="shared" si="55"/>
        <v>0</v>
      </c>
      <c r="H17" s="47">
        <v>0</v>
      </c>
      <c r="I17" s="62">
        <f t="shared" si="56"/>
        <v>0</v>
      </c>
      <c r="J17" s="46">
        <v>0</v>
      </c>
      <c r="K17" s="62">
        <f t="shared" si="57"/>
        <v>0</v>
      </c>
      <c r="L17" s="46">
        <v>0</v>
      </c>
      <c r="M17" s="62">
        <f t="shared" si="58"/>
        <v>0</v>
      </c>
      <c r="N17" s="20" t="s">
        <v>36</v>
      </c>
      <c r="O17" s="46">
        <v>0</v>
      </c>
      <c r="P17" s="62">
        <f t="shared" si="59"/>
        <v>0</v>
      </c>
      <c r="Q17" s="47">
        <v>0</v>
      </c>
      <c r="R17" s="62">
        <f t="shared" si="60"/>
        <v>0</v>
      </c>
      <c r="S17" s="47">
        <v>0</v>
      </c>
      <c r="T17" s="62">
        <f t="shared" si="61"/>
        <v>0</v>
      </c>
      <c r="U17" s="46">
        <v>0</v>
      </c>
      <c r="V17" s="62">
        <f t="shared" si="62"/>
        <v>0</v>
      </c>
      <c r="W17" s="46">
        <v>0</v>
      </c>
      <c r="X17" s="62">
        <f t="shared" si="63"/>
        <v>0</v>
      </c>
      <c r="Y17" s="46">
        <v>0</v>
      </c>
      <c r="Z17" s="62">
        <f t="shared" si="64"/>
        <v>0</v>
      </c>
      <c r="AA17" s="20" t="s">
        <v>36</v>
      </c>
      <c r="AB17" s="46">
        <v>0</v>
      </c>
      <c r="AC17" s="62">
        <f t="shared" si="65"/>
        <v>0</v>
      </c>
      <c r="AD17" s="47">
        <v>0</v>
      </c>
      <c r="AE17" s="62">
        <f t="shared" si="66"/>
        <v>0</v>
      </c>
      <c r="AF17" s="47">
        <v>0</v>
      </c>
      <c r="AG17" s="62">
        <f t="shared" si="67"/>
        <v>0</v>
      </c>
      <c r="AH17" s="47">
        <v>0</v>
      </c>
      <c r="AI17" s="62">
        <f t="shared" si="68"/>
        <v>0</v>
      </c>
      <c r="AJ17" s="47">
        <v>0</v>
      </c>
      <c r="AK17" s="62">
        <f t="shared" si="69"/>
        <v>0</v>
      </c>
      <c r="AL17" s="46">
        <v>0</v>
      </c>
      <c r="AM17" s="62">
        <f t="shared" si="70"/>
        <v>0</v>
      </c>
      <c r="AN17" s="47">
        <v>0</v>
      </c>
      <c r="AO17" s="62">
        <f t="shared" si="71"/>
        <v>0</v>
      </c>
      <c r="AP17" s="20" t="s">
        <v>36</v>
      </c>
      <c r="AQ17" s="46">
        <v>0</v>
      </c>
      <c r="AR17" s="62">
        <f t="shared" si="72"/>
        <v>0</v>
      </c>
      <c r="AS17" s="46">
        <v>0</v>
      </c>
      <c r="AT17" s="62">
        <f t="shared" si="73"/>
        <v>0</v>
      </c>
      <c r="AU17" s="46">
        <v>0</v>
      </c>
      <c r="AV17" s="62">
        <f t="shared" si="74"/>
        <v>0</v>
      </c>
      <c r="AW17" s="47">
        <v>0</v>
      </c>
      <c r="AX17" s="62">
        <f t="shared" si="75"/>
        <v>0</v>
      </c>
      <c r="AY17" s="46">
        <v>0</v>
      </c>
      <c r="AZ17" s="62">
        <f t="shared" si="76"/>
        <v>0</v>
      </c>
      <c r="BA17" s="47">
        <v>0</v>
      </c>
      <c r="BB17" s="62">
        <f t="shared" si="77"/>
        <v>0</v>
      </c>
      <c r="BC17" s="46">
        <v>0</v>
      </c>
      <c r="BD17" s="62">
        <f t="shared" si="78"/>
        <v>0</v>
      </c>
      <c r="BE17" s="20" t="s">
        <v>36</v>
      </c>
      <c r="BF17" s="46">
        <v>0</v>
      </c>
      <c r="BG17" s="62">
        <f t="shared" si="79"/>
        <v>0</v>
      </c>
      <c r="BH17" s="46">
        <v>0</v>
      </c>
      <c r="BI17" s="62">
        <f t="shared" si="80"/>
        <v>0</v>
      </c>
      <c r="BJ17" s="47">
        <v>0</v>
      </c>
      <c r="BK17" s="62">
        <f t="shared" si="81"/>
        <v>0</v>
      </c>
      <c r="BL17" s="47">
        <v>0</v>
      </c>
      <c r="BM17" s="62">
        <f t="shared" si="82"/>
        <v>0</v>
      </c>
      <c r="BN17" s="46">
        <v>0</v>
      </c>
      <c r="BO17" s="62">
        <f t="shared" si="83"/>
        <v>0</v>
      </c>
      <c r="BP17" s="46">
        <v>0</v>
      </c>
      <c r="BQ17" s="62">
        <f t="shared" si="84"/>
        <v>0</v>
      </c>
      <c r="BR17" s="20" t="s">
        <v>36</v>
      </c>
      <c r="BS17" s="46">
        <v>0</v>
      </c>
      <c r="BT17" s="62">
        <f t="shared" si="85"/>
        <v>0</v>
      </c>
      <c r="BU17" s="47">
        <v>0</v>
      </c>
      <c r="BV17" s="62">
        <f t="shared" si="86"/>
        <v>0</v>
      </c>
      <c r="BW17" s="46">
        <v>0</v>
      </c>
      <c r="BX17" s="62">
        <f t="shared" si="87"/>
        <v>0</v>
      </c>
      <c r="BY17" s="47">
        <v>0</v>
      </c>
      <c r="BZ17" s="62">
        <f t="shared" si="88"/>
        <v>0</v>
      </c>
      <c r="CA17" s="46">
        <v>0</v>
      </c>
      <c r="CB17" s="62">
        <f t="shared" si="89"/>
        <v>0</v>
      </c>
      <c r="CC17" s="47">
        <v>0</v>
      </c>
      <c r="CD17" s="62">
        <f t="shared" si="90"/>
        <v>0</v>
      </c>
      <c r="CE17" s="46">
        <v>0</v>
      </c>
      <c r="CF17" s="62">
        <f t="shared" si="91"/>
        <v>0</v>
      </c>
      <c r="CG17" s="20" t="s">
        <v>36</v>
      </c>
      <c r="CH17" s="46">
        <v>0</v>
      </c>
      <c r="CI17" s="62">
        <f t="shared" si="92"/>
        <v>0</v>
      </c>
      <c r="CJ17" s="46">
        <v>0</v>
      </c>
      <c r="CK17" s="62">
        <f t="shared" si="93"/>
        <v>0</v>
      </c>
      <c r="CL17" s="46">
        <v>0</v>
      </c>
      <c r="CM17" s="62">
        <f t="shared" si="94"/>
        <v>0</v>
      </c>
      <c r="CN17" s="47">
        <v>0</v>
      </c>
      <c r="CO17" s="62">
        <f t="shared" si="95"/>
        <v>0</v>
      </c>
      <c r="CP17" s="46">
        <v>0</v>
      </c>
      <c r="CQ17" s="62">
        <f t="shared" si="96"/>
        <v>0</v>
      </c>
      <c r="CR17" s="47">
        <v>0</v>
      </c>
      <c r="CS17" s="62">
        <f t="shared" si="97"/>
        <v>0</v>
      </c>
      <c r="CT17" s="46">
        <v>0</v>
      </c>
      <c r="CU17" s="62">
        <f t="shared" si="98"/>
        <v>0</v>
      </c>
      <c r="CV17" s="20" t="s">
        <v>36</v>
      </c>
      <c r="CW17" s="46">
        <v>0</v>
      </c>
      <c r="CX17" s="62">
        <f t="shared" si="99"/>
        <v>0</v>
      </c>
      <c r="CY17" s="46">
        <v>0</v>
      </c>
      <c r="CZ17" s="62">
        <f t="shared" si="100"/>
        <v>0</v>
      </c>
      <c r="DA17" s="46">
        <v>0</v>
      </c>
      <c r="DB17" s="62">
        <f t="shared" si="101"/>
        <v>0</v>
      </c>
      <c r="DC17" s="47">
        <v>0</v>
      </c>
      <c r="DD17" s="62">
        <f t="shared" si="102"/>
        <v>0</v>
      </c>
      <c r="DE17" s="46">
        <v>0</v>
      </c>
      <c r="DF17" s="62">
        <f t="shared" si="103"/>
        <v>0</v>
      </c>
      <c r="DG17" s="47">
        <v>0</v>
      </c>
      <c r="DH17" s="62">
        <f t="shared" si="104"/>
        <v>0</v>
      </c>
      <c r="DI17" s="46">
        <v>0</v>
      </c>
      <c r="DJ17" s="61">
        <f t="shared" si="105"/>
        <v>0</v>
      </c>
    </row>
    <row r="18" spans="1:114" ht="36" customHeight="1">
      <c r="A18" s="15" t="s">
        <v>37</v>
      </c>
      <c r="B18" s="18">
        <f>SUM(B19:B22)</f>
        <v>0</v>
      </c>
      <c r="C18" s="64">
        <f t="shared" si="53"/>
        <v>0</v>
      </c>
      <c r="D18" s="18">
        <f>SUM(D19:D22)</f>
        <v>0</v>
      </c>
      <c r="E18" s="64">
        <f t="shared" si="54"/>
        <v>0</v>
      </c>
      <c r="F18" s="51">
        <f>SUM(F19:F22)</f>
        <v>0</v>
      </c>
      <c r="G18" s="64">
        <f t="shared" si="55"/>
        <v>0</v>
      </c>
      <c r="H18" s="51">
        <f>SUM(H19:H22)</f>
        <v>0</v>
      </c>
      <c r="I18" s="64">
        <f t="shared" si="56"/>
        <v>0</v>
      </c>
      <c r="J18" s="18">
        <f>SUM(J19:J22)</f>
        <v>0</v>
      </c>
      <c r="K18" s="64">
        <f t="shared" si="57"/>
        <v>0</v>
      </c>
      <c r="L18" s="18">
        <f>SUM(L19:L22)</f>
        <v>0</v>
      </c>
      <c r="M18" s="64">
        <f t="shared" si="58"/>
        <v>0</v>
      </c>
      <c r="N18" s="15" t="s">
        <v>37</v>
      </c>
      <c r="O18" s="18">
        <f>SUM(O19:O22)</f>
        <v>0</v>
      </c>
      <c r="P18" s="64">
        <f t="shared" si="59"/>
        <v>0</v>
      </c>
      <c r="Q18" s="51">
        <f>SUM(Q19:Q22)</f>
        <v>0</v>
      </c>
      <c r="R18" s="64">
        <f t="shared" si="60"/>
        <v>0</v>
      </c>
      <c r="S18" s="51">
        <f>SUM(S19:S22)</f>
        <v>0</v>
      </c>
      <c r="T18" s="64">
        <f t="shared" si="61"/>
        <v>0</v>
      </c>
      <c r="U18" s="18">
        <f>SUM(U19:U22)</f>
        <v>0</v>
      </c>
      <c r="V18" s="64">
        <f t="shared" si="62"/>
        <v>0</v>
      </c>
      <c r="W18" s="18">
        <f>SUM(W19:W22)</f>
        <v>0</v>
      </c>
      <c r="X18" s="64">
        <f t="shared" si="63"/>
        <v>0</v>
      </c>
      <c r="Y18" s="18">
        <f>SUM(Y19:Y22)</f>
        <v>0</v>
      </c>
      <c r="Z18" s="64">
        <f t="shared" si="64"/>
        <v>0</v>
      </c>
      <c r="AA18" s="15" t="s">
        <v>37</v>
      </c>
      <c r="AB18" s="18">
        <f>SUM(AB19:AB22)</f>
        <v>0</v>
      </c>
      <c r="AC18" s="64">
        <f t="shared" si="65"/>
        <v>0</v>
      </c>
      <c r="AD18" s="51">
        <f>SUM(AD19:AD22)</f>
        <v>0</v>
      </c>
      <c r="AE18" s="64">
        <f t="shared" si="66"/>
        <v>0</v>
      </c>
      <c r="AF18" s="51">
        <f>SUM(AF19:AF22)</f>
        <v>0</v>
      </c>
      <c r="AG18" s="64">
        <f t="shared" si="67"/>
        <v>0</v>
      </c>
      <c r="AH18" s="51">
        <f>SUM(AH19:AH22)</f>
        <v>0</v>
      </c>
      <c r="AI18" s="64">
        <f t="shared" si="68"/>
        <v>0</v>
      </c>
      <c r="AJ18" s="51">
        <f>SUM(AJ19:AJ22)</f>
        <v>0</v>
      </c>
      <c r="AK18" s="64">
        <f t="shared" si="69"/>
        <v>0</v>
      </c>
      <c r="AL18" s="18">
        <f>SUM(AL19:AL22)</f>
        <v>0</v>
      </c>
      <c r="AM18" s="64">
        <f t="shared" si="70"/>
        <v>0</v>
      </c>
      <c r="AN18" s="51">
        <f>SUM(AN19:AN22)</f>
        <v>0</v>
      </c>
      <c r="AO18" s="64">
        <f t="shared" si="71"/>
        <v>0</v>
      </c>
      <c r="AP18" s="15" t="s">
        <v>37</v>
      </c>
      <c r="AQ18" s="18">
        <f>SUM(AQ19:AQ22)</f>
        <v>0</v>
      </c>
      <c r="AR18" s="64">
        <f t="shared" si="72"/>
        <v>0</v>
      </c>
      <c r="AS18" s="18">
        <f>SUM(AS19:AS22)</f>
        <v>0</v>
      </c>
      <c r="AT18" s="64">
        <f t="shared" si="73"/>
        <v>0</v>
      </c>
      <c r="AU18" s="18">
        <f>SUM(AU19:AU22)</f>
        <v>0</v>
      </c>
      <c r="AV18" s="64">
        <f t="shared" si="74"/>
        <v>0</v>
      </c>
      <c r="AW18" s="51">
        <f>SUM(AW19:AW22)</f>
        <v>0</v>
      </c>
      <c r="AX18" s="64">
        <f t="shared" si="75"/>
        <v>0</v>
      </c>
      <c r="AY18" s="18">
        <f>SUM(AY19:AY22)</f>
        <v>0</v>
      </c>
      <c r="AZ18" s="64">
        <f t="shared" si="76"/>
        <v>0</v>
      </c>
      <c r="BA18" s="51">
        <f>SUM(BA19:BA22)</f>
        <v>0</v>
      </c>
      <c r="BB18" s="64">
        <f t="shared" si="77"/>
        <v>0</v>
      </c>
      <c r="BC18" s="18">
        <f>SUM(BC19:BC22)</f>
        <v>0</v>
      </c>
      <c r="BD18" s="64">
        <f t="shared" si="78"/>
        <v>0</v>
      </c>
      <c r="BE18" s="15" t="s">
        <v>37</v>
      </c>
      <c r="BF18" s="18">
        <f>SUM(BF19:BF22)</f>
        <v>0</v>
      </c>
      <c r="BG18" s="64">
        <f t="shared" si="79"/>
        <v>0</v>
      </c>
      <c r="BH18" s="18">
        <f>SUM(BH19:BH22)</f>
        <v>0</v>
      </c>
      <c r="BI18" s="64">
        <f t="shared" si="80"/>
        <v>0</v>
      </c>
      <c r="BJ18" s="51">
        <f>SUM(BJ19:BJ22)</f>
        <v>0</v>
      </c>
      <c r="BK18" s="64">
        <f t="shared" si="81"/>
        <v>0</v>
      </c>
      <c r="BL18" s="51">
        <f>SUM(BL19:BL22)</f>
        <v>0</v>
      </c>
      <c r="BM18" s="64">
        <f t="shared" si="82"/>
        <v>0</v>
      </c>
      <c r="BN18" s="18">
        <f>SUM(BN19:BN22)</f>
        <v>0</v>
      </c>
      <c r="BO18" s="64">
        <f t="shared" si="83"/>
        <v>0</v>
      </c>
      <c r="BP18" s="18">
        <f>SUM(BP19:BP22)</f>
        <v>0</v>
      </c>
      <c r="BQ18" s="64">
        <f t="shared" si="84"/>
        <v>0</v>
      </c>
      <c r="BR18" s="15" t="s">
        <v>37</v>
      </c>
      <c r="BS18" s="18">
        <f>SUM(BS19:BS22)</f>
        <v>0</v>
      </c>
      <c r="BT18" s="64">
        <f t="shared" si="85"/>
        <v>0</v>
      </c>
      <c r="BU18" s="51">
        <f>SUM(BU19:BU22)</f>
        <v>0</v>
      </c>
      <c r="BV18" s="64">
        <f t="shared" si="86"/>
        <v>0</v>
      </c>
      <c r="BW18" s="18">
        <f>SUM(BW19:BW22)</f>
        <v>0</v>
      </c>
      <c r="BX18" s="64">
        <f t="shared" si="87"/>
        <v>0</v>
      </c>
      <c r="BY18" s="51">
        <f>SUM(BY19:BY22)</f>
        <v>0</v>
      </c>
      <c r="BZ18" s="64">
        <f t="shared" si="88"/>
        <v>0</v>
      </c>
      <c r="CA18" s="18">
        <f>SUM(CA19:CA22)</f>
        <v>0</v>
      </c>
      <c r="CB18" s="64">
        <f t="shared" si="89"/>
        <v>0</v>
      </c>
      <c r="CC18" s="51">
        <f>SUM(CC19:CC22)</f>
        <v>0</v>
      </c>
      <c r="CD18" s="64">
        <f t="shared" si="90"/>
        <v>0</v>
      </c>
      <c r="CE18" s="18">
        <f>SUM(CE19:CE22)</f>
        <v>0</v>
      </c>
      <c r="CF18" s="64">
        <f t="shared" si="91"/>
        <v>0</v>
      </c>
      <c r="CG18" s="15" t="s">
        <v>37</v>
      </c>
      <c r="CH18" s="18">
        <f>SUM(CH19:CH22)</f>
        <v>0</v>
      </c>
      <c r="CI18" s="64">
        <f t="shared" si="92"/>
        <v>0</v>
      </c>
      <c r="CJ18" s="18">
        <f>SUM(CJ19:CJ22)</f>
        <v>0</v>
      </c>
      <c r="CK18" s="64">
        <f t="shared" si="93"/>
        <v>0</v>
      </c>
      <c r="CL18" s="18">
        <f>SUM(CL19:CL22)</f>
        <v>0</v>
      </c>
      <c r="CM18" s="64">
        <f t="shared" si="94"/>
        <v>0</v>
      </c>
      <c r="CN18" s="51">
        <f>SUM(CN19:CN22)</f>
        <v>0</v>
      </c>
      <c r="CO18" s="64">
        <f t="shared" si="95"/>
        <v>0</v>
      </c>
      <c r="CP18" s="18">
        <f>SUM(CP19:CP22)</f>
        <v>0</v>
      </c>
      <c r="CQ18" s="64">
        <f t="shared" si="96"/>
        <v>0</v>
      </c>
      <c r="CR18" s="51">
        <f>SUM(CR19:CR22)</f>
        <v>0</v>
      </c>
      <c r="CS18" s="64">
        <f t="shared" si="97"/>
        <v>0</v>
      </c>
      <c r="CT18" s="18">
        <f>SUM(CT19:CT22)</f>
        <v>0</v>
      </c>
      <c r="CU18" s="64">
        <f t="shared" si="98"/>
        <v>0</v>
      </c>
      <c r="CV18" s="15" t="s">
        <v>37</v>
      </c>
      <c r="CW18" s="18">
        <f>SUM(CW19:CW22)</f>
        <v>0</v>
      </c>
      <c r="CX18" s="64">
        <f t="shared" si="99"/>
        <v>0</v>
      </c>
      <c r="CY18" s="18">
        <f>SUM(CY19:CY22)</f>
        <v>0</v>
      </c>
      <c r="CZ18" s="64">
        <f t="shared" si="100"/>
        <v>0</v>
      </c>
      <c r="DA18" s="18">
        <f>SUM(DA19:DA22)</f>
        <v>0</v>
      </c>
      <c r="DB18" s="64">
        <f t="shared" si="101"/>
        <v>0</v>
      </c>
      <c r="DC18" s="51">
        <f>SUM(DC19:DC22)</f>
        <v>0</v>
      </c>
      <c r="DD18" s="64">
        <f t="shared" si="102"/>
        <v>0</v>
      </c>
      <c r="DE18" s="18">
        <f>SUM(DE19:DE22)</f>
        <v>0</v>
      </c>
      <c r="DF18" s="64">
        <f t="shared" si="103"/>
        <v>0</v>
      </c>
      <c r="DG18" s="51">
        <f>SUM(DG19:DG22)</f>
        <v>0</v>
      </c>
      <c r="DH18" s="64">
        <f t="shared" si="104"/>
        <v>0</v>
      </c>
      <c r="DI18" s="18">
        <f>SUM(DI19:DI22)</f>
        <v>0</v>
      </c>
      <c r="DJ18" s="63">
        <f t="shared" si="105"/>
        <v>0</v>
      </c>
    </row>
    <row r="19" spans="1:114" ht="33" customHeight="1">
      <c r="A19" s="20" t="s">
        <v>38</v>
      </c>
      <c r="B19" s="46">
        <f>SUM(SUM(D19,F19,H19,J19,L19,O19,Q19,S19,U19,W19,Y19,AB19,AD19,AF19,AH19,AJ19,AL19,AN19,AS19,AY19,AQ19,AU19,AW19,BA19,BF19,BC19,BH19,BJ19,BL19,BP19),SUM(BY19,CA19,CC19,CE19,CH19,CJ19,CL19,CN19,CP19,CR19,CT19,CW19,CY19,DA19,DC19,BN19,BU19,DE19,DG19,DI19),SUM(BS19,BW19))</f>
        <v>0</v>
      </c>
      <c r="C19" s="62">
        <f t="shared" si="53"/>
        <v>0</v>
      </c>
      <c r="D19" s="46">
        <v>0</v>
      </c>
      <c r="E19" s="62">
        <f t="shared" si="54"/>
        <v>0</v>
      </c>
      <c r="F19" s="47">
        <v>0</v>
      </c>
      <c r="G19" s="62">
        <f t="shared" si="55"/>
        <v>0</v>
      </c>
      <c r="H19" s="47">
        <v>0</v>
      </c>
      <c r="I19" s="62">
        <f t="shared" si="56"/>
        <v>0</v>
      </c>
      <c r="J19" s="46">
        <v>0</v>
      </c>
      <c r="K19" s="62">
        <f t="shared" si="57"/>
        <v>0</v>
      </c>
      <c r="L19" s="46">
        <v>0</v>
      </c>
      <c r="M19" s="62">
        <f t="shared" si="58"/>
        <v>0</v>
      </c>
      <c r="N19" s="20" t="s">
        <v>38</v>
      </c>
      <c r="O19" s="46">
        <v>0</v>
      </c>
      <c r="P19" s="62">
        <f t="shared" si="59"/>
        <v>0</v>
      </c>
      <c r="Q19" s="47">
        <v>0</v>
      </c>
      <c r="R19" s="62">
        <f t="shared" si="60"/>
        <v>0</v>
      </c>
      <c r="S19" s="47">
        <v>0</v>
      </c>
      <c r="T19" s="62">
        <f t="shared" si="61"/>
        <v>0</v>
      </c>
      <c r="U19" s="46">
        <v>0</v>
      </c>
      <c r="V19" s="62">
        <f t="shared" si="62"/>
        <v>0</v>
      </c>
      <c r="W19" s="46">
        <v>0</v>
      </c>
      <c r="X19" s="62">
        <f t="shared" si="63"/>
        <v>0</v>
      </c>
      <c r="Y19" s="46">
        <v>0</v>
      </c>
      <c r="Z19" s="62">
        <f t="shared" si="64"/>
        <v>0</v>
      </c>
      <c r="AA19" s="20" t="s">
        <v>38</v>
      </c>
      <c r="AB19" s="46">
        <v>0</v>
      </c>
      <c r="AC19" s="62">
        <f t="shared" si="65"/>
        <v>0</v>
      </c>
      <c r="AD19" s="47">
        <v>0</v>
      </c>
      <c r="AE19" s="62">
        <f t="shared" si="66"/>
        <v>0</v>
      </c>
      <c r="AF19" s="47">
        <v>0</v>
      </c>
      <c r="AG19" s="62">
        <f t="shared" si="67"/>
        <v>0</v>
      </c>
      <c r="AH19" s="47">
        <v>0</v>
      </c>
      <c r="AI19" s="62">
        <f t="shared" si="68"/>
        <v>0</v>
      </c>
      <c r="AJ19" s="47">
        <v>0</v>
      </c>
      <c r="AK19" s="62">
        <f t="shared" si="69"/>
        <v>0</v>
      </c>
      <c r="AL19" s="46">
        <v>0</v>
      </c>
      <c r="AM19" s="62">
        <f t="shared" si="70"/>
        <v>0</v>
      </c>
      <c r="AN19" s="47">
        <v>0</v>
      </c>
      <c r="AO19" s="62">
        <f t="shared" si="71"/>
        <v>0</v>
      </c>
      <c r="AP19" s="20" t="s">
        <v>38</v>
      </c>
      <c r="AQ19" s="46">
        <v>0</v>
      </c>
      <c r="AR19" s="62">
        <f t="shared" si="72"/>
        <v>0</v>
      </c>
      <c r="AS19" s="46">
        <v>0</v>
      </c>
      <c r="AT19" s="62">
        <f t="shared" si="73"/>
        <v>0</v>
      </c>
      <c r="AU19" s="46">
        <v>0</v>
      </c>
      <c r="AV19" s="62">
        <f t="shared" si="74"/>
        <v>0</v>
      </c>
      <c r="AW19" s="47">
        <v>0</v>
      </c>
      <c r="AX19" s="62">
        <f t="shared" si="75"/>
        <v>0</v>
      </c>
      <c r="AY19" s="46">
        <v>0</v>
      </c>
      <c r="AZ19" s="62">
        <f t="shared" si="76"/>
        <v>0</v>
      </c>
      <c r="BA19" s="47">
        <v>0</v>
      </c>
      <c r="BB19" s="62">
        <f t="shared" si="77"/>
        <v>0</v>
      </c>
      <c r="BC19" s="46">
        <v>0</v>
      </c>
      <c r="BD19" s="62">
        <f t="shared" si="78"/>
        <v>0</v>
      </c>
      <c r="BE19" s="20" t="s">
        <v>38</v>
      </c>
      <c r="BF19" s="46">
        <v>0</v>
      </c>
      <c r="BG19" s="62">
        <f t="shared" si="79"/>
        <v>0</v>
      </c>
      <c r="BH19" s="46">
        <v>0</v>
      </c>
      <c r="BI19" s="62">
        <f t="shared" si="80"/>
        <v>0</v>
      </c>
      <c r="BJ19" s="47">
        <v>0</v>
      </c>
      <c r="BK19" s="62">
        <f t="shared" si="81"/>
        <v>0</v>
      </c>
      <c r="BL19" s="47">
        <v>0</v>
      </c>
      <c r="BM19" s="62">
        <f t="shared" si="82"/>
        <v>0</v>
      </c>
      <c r="BN19" s="46">
        <v>0</v>
      </c>
      <c r="BO19" s="62">
        <f t="shared" si="83"/>
        <v>0</v>
      </c>
      <c r="BP19" s="46">
        <v>0</v>
      </c>
      <c r="BQ19" s="62">
        <f t="shared" si="84"/>
        <v>0</v>
      </c>
      <c r="BR19" s="20" t="s">
        <v>38</v>
      </c>
      <c r="BS19" s="46">
        <v>0</v>
      </c>
      <c r="BT19" s="62">
        <f t="shared" si="85"/>
        <v>0</v>
      </c>
      <c r="BU19" s="47">
        <v>0</v>
      </c>
      <c r="BV19" s="62">
        <f t="shared" si="86"/>
        <v>0</v>
      </c>
      <c r="BW19" s="46">
        <v>0</v>
      </c>
      <c r="BX19" s="62">
        <f t="shared" si="87"/>
        <v>0</v>
      </c>
      <c r="BY19" s="47">
        <v>0</v>
      </c>
      <c r="BZ19" s="62">
        <f t="shared" si="88"/>
        <v>0</v>
      </c>
      <c r="CA19" s="46">
        <v>0</v>
      </c>
      <c r="CB19" s="62">
        <f t="shared" si="89"/>
        <v>0</v>
      </c>
      <c r="CC19" s="47">
        <v>0</v>
      </c>
      <c r="CD19" s="62">
        <f t="shared" si="90"/>
        <v>0</v>
      </c>
      <c r="CE19" s="46">
        <v>0</v>
      </c>
      <c r="CF19" s="62">
        <f t="shared" si="91"/>
        <v>0</v>
      </c>
      <c r="CG19" s="20" t="s">
        <v>38</v>
      </c>
      <c r="CH19" s="46">
        <v>0</v>
      </c>
      <c r="CI19" s="62">
        <f t="shared" si="92"/>
        <v>0</v>
      </c>
      <c r="CJ19" s="46">
        <v>0</v>
      </c>
      <c r="CK19" s="62">
        <f t="shared" si="93"/>
        <v>0</v>
      </c>
      <c r="CL19" s="46">
        <v>0</v>
      </c>
      <c r="CM19" s="62">
        <f t="shared" si="94"/>
        <v>0</v>
      </c>
      <c r="CN19" s="47">
        <v>0</v>
      </c>
      <c r="CO19" s="62">
        <f t="shared" si="95"/>
        <v>0</v>
      </c>
      <c r="CP19" s="46">
        <v>0</v>
      </c>
      <c r="CQ19" s="62">
        <f t="shared" si="96"/>
        <v>0</v>
      </c>
      <c r="CR19" s="47">
        <v>0</v>
      </c>
      <c r="CS19" s="62">
        <f t="shared" si="97"/>
        <v>0</v>
      </c>
      <c r="CT19" s="46">
        <v>0</v>
      </c>
      <c r="CU19" s="62">
        <f t="shared" si="98"/>
        <v>0</v>
      </c>
      <c r="CV19" s="20" t="s">
        <v>38</v>
      </c>
      <c r="CW19" s="46">
        <v>0</v>
      </c>
      <c r="CX19" s="62">
        <f t="shared" si="99"/>
        <v>0</v>
      </c>
      <c r="CY19" s="46">
        <v>0</v>
      </c>
      <c r="CZ19" s="62">
        <f t="shared" si="100"/>
        <v>0</v>
      </c>
      <c r="DA19" s="46">
        <v>0</v>
      </c>
      <c r="DB19" s="62">
        <f t="shared" si="101"/>
        <v>0</v>
      </c>
      <c r="DC19" s="47">
        <v>0</v>
      </c>
      <c r="DD19" s="62">
        <f t="shared" si="102"/>
        <v>0</v>
      </c>
      <c r="DE19" s="46">
        <v>0</v>
      </c>
      <c r="DF19" s="62">
        <f t="shared" si="103"/>
        <v>0</v>
      </c>
      <c r="DG19" s="47">
        <v>0</v>
      </c>
      <c r="DH19" s="62">
        <f t="shared" si="104"/>
        <v>0</v>
      </c>
      <c r="DI19" s="46">
        <v>0</v>
      </c>
      <c r="DJ19" s="61">
        <f t="shared" si="105"/>
        <v>0</v>
      </c>
    </row>
    <row r="20" spans="1:114" ht="33" customHeight="1">
      <c r="A20" s="20" t="s">
        <v>39</v>
      </c>
      <c r="B20" s="46">
        <f>SUM(SUM(D20,F20,H20,J20,L20,O20,Q20,S20,U20,W20,Y20,AB20,AD20,AF20,AH20,AJ20,AL20,AN20,AS20,AY20,AQ20,AU20,AW20,BA20,BF20,BC20,BH20,BJ20,BL20,BP20),SUM(BY20,CA20,CC20,CE20,CH20,CJ20,CL20,CN20,CP20,CR20,CT20,CW20,CY20,DA20,DC20,BN20,BU20,DE20,DG20,DI20),SUM(BS20,BW20))</f>
        <v>0</v>
      </c>
      <c r="C20" s="62">
        <f t="shared" si="53"/>
        <v>0</v>
      </c>
      <c r="D20" s="46">
        <v>0</v>
      </c>
      <c r="E20" s="62">
        <f t="shared" si="54"/>
        <v>0</v>
      </c>
      <c r="F20" s="47">
        <v>0</v>
      </c>
      <c r="G20" s="62">
        <f t="shared" si="55"/>
        <v>0</v>
      </c>
      <c r="H20" s="47">
        <v>0</v>
      </c>
      <c r="I20" s="62">
        <f t="shared" si="56"/>
        <v>0</v>
      </c>
      <c r="J20" s="46">
        <v>0</v>
      </c>
      <c r="K20" s="62">
        <f t="shared" si="57"/>
        <v>0</v>
      </c>
      <c r="L20" s="46">
        <v>0</v>
      </c>
      <c r="M20" s="62">
        <f t="shared" si="58"/>
        <v>0</v>
      </c>
      <c r="N20" s="20" t="s">
        <v>39</v>
      </c>
      <c r="O20" s="46">
        <v>0</v>
      </c>
      <c r="P20" s="62">
        <f t="shared" si="59"/>
        <v>0</v>
      </c>
      <c r="Q20" s="47">
        <v>0</v>
      </c>
      <c r="R20" s="62">
        <f t="shared" si="60"/>
        <v>0</v>
      </c>
      <c r="S20" s="47">
        <v>0</v>
      </c>
      <c r="T20" s="62">
        <f t="shared" si="61"/>
        <v>0</v>
      </c>
      <c r="U20" s="46">
        <v>0</v>
      </c>
      <c r="V20" s="62">
        <f t="shared" si="62"/>
        <v>0</v>
      </c>
      <c r="W20" s="46">
        <v>0</v>
      </c>
      <c r="X20" s="62">
        <f t="shared" si="63"/>
        <v>0</v>
      </c>
      <c r="Y20" s="46">
        <v>0</v>
      </c>
      <c r="Z20" s="62">
        <f t="shared" si="64"/>
        <v>0</v>
      </c>
      <c r="AA20" s="20" t="s">
        <v>39</v>
      </c>
      <c r="AB20" s="46">
        <v>0</v>
      </c>
      <c r="AC20" s="62">
        <f t="shared" si="65"/>
        <v>0</v>
      </c>
      <c r="AD20" s="47">
        <v>0</v>
      </c>
      <c r="AE20" s="62">
        <f t="shared" si="66"/>
        <v>0</v>
      </c>
      <c r="AF20" s="47">
        <v>0</v>
      </c>
      <c r="AG20" s="62">
        <f t="shared" si="67"/>
        <v>0</v>
      </c>
      <c r="AH20" s="47">
        <v>0</v>
      </c>
      <c r="AI20" s="62">
        <f t="shared" si="68"/>
        <v>0</v>
      </c>
      <c r="AJ20" s="47">
        <v>0</v>
      </c>
      <c r="AK20" s="62">
        <f t="shared" si="69"/>
        <v>0</v>
      </c>
      <c r="AL20" s="46">
        <v>0</v>
      </c>
      <c r="AM20" s="62">
        <f t="shared" si="70"/>
        <v>0</v>
      </c>
      <c r="AN20" s="47">
        <v>0</v>
      </c>
      <c r="AO20" s="62">
        <f t="shared" si="71"/>
        <v>0</v>
      </c>
      <c r="AP20" s="20" t="s">
        <v>39</v>
      </c>
      <c r="AQ20" s="46">
        <v>0</v>
      </c>
      <c r="AR20" s="62">
        <f t="shared" si="72"/>
        <v>0</v>
      </c>
      <c r="AS20" s="46">
        <v>0</v>
      </c>
      <c r="AT20" s="62">
        <f t="shared" si="73"/>
        <v>0</v>
      </c>
      <c r="AU20" s="46">
        <v>0</v>
      </c>
      <c r="AV20" s="62">
        <f t="shared" si="74"/>
        <v>0</v>
      </c>
      <c r="AW20" s="47">
        <v>0</v>
      </c>
      <c r="AX20" s="62">
        <f t="shared" si="75"/>
        <v>0</v>
      </c>
      <c r="AY20" s="46">
        <v>0</v>
      </c>
      <c r="AZ20" s="62">
        <f t="shared" si="76"/>
        <v>0</v>
      </c>
      <c r="BA20" s="47">
        <v>0</v>
      </c>
      <c r="BB20" s="62">
        <f t="shared" si="77"/>
        <v>0</v>
      </c>
      <c r="BC20" s="46">
        <v>0</v>
      </c>
      <c r="BD20" s="62">
        <f t="shared" si="78"/>
        <v>0</v>
      </c>
      <c r="BE20" s="20" t="s">
        <v>39</v>
      </c>
      <c r="BF20" s="46">
        <v>0</v>
      </c>
      <c r="BG20" s="62">
        <f t="shared" si="79"/>
        <v>0</v>
      </c>
      <c r="BH20" s="46">
        <v>0</v>
      </c>
      <c r="BI20" s="62">
        <f t="shared" si="80"/>
        <v>0</v>
      </c>
      <c r="BJ20" s="47">
        <v>0</v>
      </c>
      <c r="BK20" s="62">
        <f t="shared" si="81"/>
        <v>0</v>
      </c>
      <c r="BL20" s="47">
        <v>0</v>
      </c>
      <c r="BM20" s="62">
        <f t="shared" si="82"/>
        <v>0</v>
      </c>
      <c r="BN20" s="46">
        <v>0</v>
      </c>
      <c r="BO20" s="62">
        <f t="shared" si="83"/>
        <v>0</v>
      </c>
      <c r="BP20" s="46">
        <v>0</v>
      </c>
      <c r="BQ20" s="62">
        <f t="shared" si="84"/>
        <v>0</v>
      </c>
      <c r="BR20" s="20" t="s">
        <v>39</v>
      </c>
      <c r="BS20" s="46">
        <v>0</v>
      </c>
      <c r="BT20" s="62">
        <f t="shared" si="85"/>
        <v>0</v>
      </c>
      <c r="BU20" s="47">
        <v>0</v>
      </c>
      <c r="BV20" s="62">
        <f t="shared" si="86"/>
        <v>0</v>
      </c>
      <c r="BW20" s="46">
        <v>0</v>
      </c>
      <c r="BX20" s="62">
        <f t="shared" si="87"/>
        <v>0</v>
      </c>
      <c r="BY20" s="47">
        <v>0</v>
      </c>
      <c r="BZ20" s="62">
        <f t="shared" si="88"/>
        <v>0</v>
      </c>
      <c r="CA20" s="46">
        <v>0</v>
      </c>
      <c r="CB20" s="62">
        <f t="shared" si="89"/>
        <v>0</v>
      </c>
      <c r="CC20" s="47">
        <v>0</v>
      </c>
      <c r="CD20" s="62">
        <f t="shared" si="90"/>
        <v>0</v>
      </c>
      <c r="CE20" s="46">
        <v>0</v>
      </c>
      <c r="CF20" s="62">
        <f t="shared" si="91"/>
        <v>0</v>
      </c>
      <c r="CG20" s="20" t="s">
        <v>39</v>
      </c>
      <c r="CH20" s="46">
        <v>0</v>
      </c>
      <c r="CI20" s="62">
        <f t="shared" si="92"/>
        <v>0</v>
      </c>
      <c r="CJ20" s="46">
        <v>0</v>
      </c>
      <c r="CK20" s="62">
        <f t="shared" si="93"/>
        <v>0</v>
      </c>
      <c r="CL20" s="46">
        <v>0</v>
      </c>
      <c r="CM20" s="62">
        <f t="shared" si="94"/>
        <v>0</v>
      </c>
      <c r="CN20" s="47">
        <v>0</v>
      </c>
      <c r="CO20" s="62">
        <f t="shared" si="95"/>
        <v>0</v>
      </c>
      <c r="CP20" s="46">
        <v>0</v>
      </c>
      <c r="CQ20" s="62">
        <f t="shared" si="96"/>
        <v>0</v>
      </c>
      <c r="CR20" s="47">
        <v>0</v>
      </c>
      <c r="CS20" s="62">
        <f t="shared" si="97"/>
        <v>0</v>
      </c>
      <c r="CT20" s="46">
        <v>0</v>
      </c>
      <c r="CU20" s="62">
        <f t="shared" si="98"/>
        <v>0</v>
      </c>
      <c r="CV20" s="20" t="s">
        <v>39</v>
      </c>
      <c r="CW20" s="46">
        <v>0</v>
      </c>
      <c r="CX20" s="62">
        <f t="shared" si="99"/>
        <v>0</v>
      </c>
      <c r="CY20" s="46">
        <v>0</v>
      </c>
      <c r="CZ20" s="62">
        <f t="shared" si="100"/>
        <v>0</v>
      </c>
      <c r="DA20" s="46">
        <v>0</v>
      </c>
      <c r="DB20" s="62">
        <f t="shared" si="101"/>
        <v>0</v>
      </c>
      <c r="DC20" s="47">
        <v>0</v>
      </c>
      <c r="DD20" s="62">
        <f t="shared" si="102"/>
        <v>0</v>
      </c>
      <c r="DE20" s="46">
        <v>0</v>
      </c>
      <c r="DF20" s="62">
        <f t="shared" si="103"/>
        <v>0</v>
      </c>
      <c r="DG20" s="47">
        <v>0</v>
      </c>
      <c r="DH20" s="62">
        <f t="shared" si="104"/>
        <v>0</v>
      </c>
      <c r="DI20" s="46">
        <v>0</v>
      </c>
      <c r="DJ20" s="61">
        <f t="shared" si="105"/>
        <v>0</v>
      </c>
    </row>
    <row r="21" spans="1:114" ht="33" customHeight="1">
      <c r="A21" s="20" t="s">
        <v>40</v>
      </c>
      <c r="B21" s="46">
        <f>SUM(SUM(D21,F21,H21,J21,L21,O21,Q21,S21,U21,W21,Y21,AB21,AD21,AF21,AH21,AJ21,AL21,AN21,AS21,AY21,AQ21,AU21,AW21,BA21,BF21,BC21,BH21,BJ21,BL21,BP21),SUM(BY21,CA21,CC21,CE21,CH21,CJ21,CL21,CN21,CP21,CR21,CT21,CW21,CY21,DA21,DC21,BN21,BU21,DE21,DG21,DI21),SUM(BS21,BW21))</f>
        <v>0</v>
      </c>
      <c r="C21" s="62">
        <f t="shared" si="53"/>
        <v>0</v>
      </c>
      <c r="D21" s="46">
        <v>0</v>
      </c>
      <c r="E21" s="62">
        <f t="shared" si="54"/>
        <v>0</v>
      </c>
      <c r="F21" s="47">
        <v>0</v>
      </c>
      <c r="G21" s="62">
        <f t="shared" si="55"/>
        <v>0</v>
      </c>
      <c r="H21" s="47">
        <v>0</v>
      </c>
      <c r="I21" s="62">
        <f t="shared" si="56"/>
        <v>0</v>
      </c>
      <c r="J21" s="46">
        <v>0</v>
      </c>
      <c r="K21" s="62">
        <f t="shared" si="57"/>
        <v>0</v>
      </c>
      <c r="L21" s="46">
        <v>0</v>
      </c>
      <c r="M21" s="62">
        <f t="shared" si="58"/>
        <v>0</v>
      </c>
      <c r="N21" s="20" t="s">
        <v>40</v>
      </c>
      <c r="O21" s="46">
        <v>0</v>
      </c>
      <c r="P21" s="62">
        <f t="shared" si="59"/>
        <v>0</v>
      </c>
      <c r="Q21" s="47">
        <v>0</v>
      </c>
      <c r="R21" s="62">
        <f t="shared" si="60"/>
        <v>0</v>
      </c>
      <c r="S21" s="47">
        <v>0</v>
      </c>
      <c r="T21" s="62">
        <f t="shared" si="61"/>
        <v>0</v>
      </c>
      <c r="U21" s="46">
        <v>0</v>
      </c>
      <c r="V21" s="62">
        <f t="shared" si="62"/>
        <v>0</v>
      </c>
      <c r="W21" s="46">
        <v>0</v>
      </c>
      <c r="X21" s="62">
        <f t="shared" si="63"/>
        <v>0</v>
      </c>
      <c r="Y21" s="46">
        <v>0</v>
      </c>
      <c r="Z21" s="62">
        <f t="shared" si="64"/>
        <v>0</v>
      </c>
      <c r="AA21" s="20" t="s">
        <v>40</v>
      </c>
      <c r="AB21" s="46">
        <v>0</v>
      </c>
      <c r="AC21" s="62">
        <f t="shared" si="65"/>
        <v>0</v>
      </c>
      <c r="AD21" s="47">
        <v>0</v>
      </c>
      <c r="AE21" s="62">
        <f t="shared" si="66"/>
        <v>0</v>
      </c>
      <c r="AF21" s="47">
        <v>0</v>
      </c>
      <c r="AG21" s="62">
        <f t="shared" si="67"/>
        <v>0</v>
      </c>
      <c r="AH21" s="47">
        <v>0</v>
      </c>
      <c r="AI21" s="62">
        <f t="shared" si="68"/>
        <v>0</v>
      </c>
      <c r="AJ21" s="47">
        <v>0</v>
      </c>
      <c r="AK21" s="62">
        <f t="shared" si="69"/>
        <v>0</v>
      </c>
      <c r="AL21" s="46">
        <v>0</v>
      </c>
      <c r="AM21" s="62">
        <f t="shared" si="70"/>
        <v>0</v>
      </c>
      <c r="AN21" s="47">
        <v>0</v>
      </c>
      <c r="AO21" s="62">
        <f t="shared" si="71"/>
        <v>0</v>
      </c>
      <c r="AP21" s="20" t="s">
        <v>40</v>
      </c>
      <c r="AQ21" s="46">
        <v>0</v>
      </c>
      <c r="AR21" s="62">
        <f t="shared" si="72"/>
        <v>0</v>
      </c>
      <c r="AS21" s="46">
        <v>0</v>
      </c>
      <c r="AT21" s="62">
        <f t="shared" si="73"/>
        <v>0</v>
      </c>
      <c r="AU21" s="46">
        <v>0</v>
      </c>
      <c r="AV21" s="62">
        <f t="shared" si="74"/>
        <v>0</v>
      </c>
      <c r="AW21" s="47">
        <v>0</v>
      </c>
      <c r="AX21" s="62">
        <f t="shared" si="75"/>
        <v>0</v>
      </c>
      <c r="AY21" s="46">
        <v>0</v>
      </c>
      <c r="AZ21" s="62">
        <f t="shared" si="76"/>
        <v>0</v>
      </c>
      <c r="BA21" s="47">
        <v>0</v>
      </c>
      <c r="BB21" s="62">
        <f t="shared" si="77"/>
        <v>0</v>
      </c>
      <c r="BC21" s="46">
        <v>0</v>
      </c>
      <c r="BD21" s="62">
        <f t="shared" si="78"/>
        <v>0</v>
      </c>
      <c r="BE21" s="20" t="s">
        <v>40</v>
      </c>
      <c r="BF21" s="46">
        <v>0</v>
      </c>
      <c r="BG21" s="62">
        <f t="shared" si="79"/>
        <v>0</v>
      </c>
      <c r="BH21" s="46">
        <v>0</v>
      </c>
      <c r="BI21" s="62">
        <f t="shared" si="80"/>
        <v>0</v>
      </c>
      <c r="BJ21" s="47">
        <v>0</v>
      </c>
      <c r="BK21" s="62">
        <f t="shared" si="81"/>
        <v>0</v>
      </c>
      <c r="BL21" s="47">
        <v>0</v>
      </c>
      <c r="BM21" s="62">
        <f t="shared" si="82"/>
        <v>0</v>
      </c>
      <c r="BN21" s="46">
        <v>0</v>
      </c>
      <c r="BO21" s="62">
        <f t="shared" si="83"/>
        <v>0</v>
      </c>
      <c r="BP21" s="46">
        <v>0</v>
      </c>
      <c r="BQ21" s="62">
        <f t="shared" si="84"/>
        <v>0</v>
      </c>
      <c r="BR21" s="20" t="s">
        <v>40</v>
      </c>
      <c r="BS21" s="46">
        <v>0</v>
      </c>
      <c r="BT21" s="62">
        <f t="shared" si="85"/>
        <v>0</v>
      </c>
      <c r="BU21" s="47">
        <v>0</v>
      </c>
      <c r="BV21" s="62">
        <f t="shared" si="86"/>
        <v>0</v>
      </c>
      <c r="BW21" s="46">
        <v>0</v>
      </c>
      <c r="BX21" s="62">
        <f t="shared" si="87"/>
        <v>0</v>
      </c>
      <c r="BY21" s="47">
        <v>0</v>
      </c>
      <c r="BZ21" s="62">
        <f t="shared" si="88"/>
        <v>0</v>
      </c>
      <c r="CA21" s="46">
        <v>0</v>
      </c>
      <c r="CB21" s="62">
        <f t="shared" si="89"/>
        <v>0</v>
      </c>
      <c r="CC21" s="47">
        <v>0</v>
      </c>
      <c r="CD21" s="62">
        <f t="shared" si="90"/>
        <v>0</v>
      </c>
      <c r="CE21" s="46">
        <v>0</v>
      </c>
      <c r="CF21" s="62">
        <f t="shared" si="91"/>
        <v>0</v>
      </c>
      <c r="CG21" s="20" t="s">
        <v>40</v>
      </c>
      <c r="CH21" s="46">
        <v>0</v>
      </c>
      <c r="CI21" s="62">
        <f t="shared" si="92"/>
        <v>0</v>
      </c>
      <c r="CJ21" s="46">
        <v>0</v>
      </c>
      <c r="CK21" s="62">
        <f t="shared" si="93"/>
        <v>0</v>
      </c>
      <c r="CL21" s="46">
        <v>0</v>
      </c>
      <c r="CM21" s="62">
        <f t="shared" si="94"/>
        <v>0</v>
      </c>
      <c r="CN21" s="47">
        <v>0</v>
      </c>
      <c r="CO21" s="62">
        <f t="shared" si="95"/>
        <v>0</v>
      </c>
      <c r="CP21" s="46">
        <v>0</v>
      </c>
      <c r="CQ21" s="62">
        <f t="shared" si="96"/>
        <v>0</v>
      </c>
      <c r="CR21" s="47">
        <v>0</v>
      </c>
      <c r="CS21" s="62">
        <f t="shared" si="97"/>
        <v>0</v>
      </c>
      <c r="CT21" s="46">
        <v>0</v>
      </c>
      <c r="CU21" s="62">
        <f t="shared" si="98"/>
        <v>0</v>
      </c>
      <c r="CV21" s="20" t="s">
        <v>40</v>
      </c>
      <c r="CW21" s="46">
        <v>0</v>
      </c>
      <c r="CX21" s="62">
        <f t="shared" si="99"/>
        <v>0</v>
      </c>
      <c r="CY21" s="46">
        <v>0</v>
      </c>
      <c r="CZ21" s="62">
        <f t="shared" si="100"/>
        <v>0</v>
      </c>
      <c r="DA21" s="46">
        <v>0</v>
      </c>
      <c r="DB21" s="62">
        <f t="shared" si="101"/>
        <v>0</v>
      </c>
      <c r="DC21" s="47">
        <v>0</v>
      </c>
      <c r="DD21" s="62">
        <f t="shared" si="102"/>
        <v>0</v>
      </c>
      <c r="DE21" s="46">
        <v>0</v>
      </c>
      <c r="DF21" s="62">
        <f t="shared" si="103"/>
        <v>0</v>
      </c>
      <c r="DG21" s="47">
        <v>0</v>
      </c>
      <c r="DH21" s="62">
        <f t="shared" si="104"/>
        <v>0</v>
      </c>
      <c r="DI21" s="46">
        <v>0</v>
      </c>
      <c r="DJ21" s="61">
        <f t="shared" si="105"/>
        <v>0</v>
      </c>
    </row>
    <row r="22" spans="1:114" ht="33" customHeight="1">
      <c r="A22" s="20" t="s">
        <v>41</v>
      </c>
      <c r="B22" s="46">
        <f>SUM(SUM(D22,F22,H22,J22,L22,O22,Q22,S22,U22,W22,Y22,AB22,AD22,AF22,AH22,AJ22,AL22,AN22,AS22,AY22,AQ22,AU22,AW22,BA22,BF22,BC22,BH22,BJ22,BL22,BP22),SUM(BY22,CA22,CC22,CE22,CH22,CJ22,CL22,CN22,CP22,CR22,CT22,CW22,CY22,DA22,DC22,BN22,BU22,DE22,DG22,DI22),SUM(BS22,BW22))</f>
        <v>0</v>
      </c>
      <c r="C22" s="62">
        <f t="shared" si="53"/>
        <v>0</v>
      </c>
      <c r="D22" s="46">
        <v>0</v>
      </c>
      <c r="E22" s="62">
        <f t="shared" si="54"/>
        <v>0</v>
      </c>
      <c r="F22" s="47">
        <v>0</v>
      </c>
      <c r="G22" s="62">
        <f t="shared" si="55"/>
        <v>0</v>
      </c>
      <c r="H22" s="47">
        <v>0</v>
      </c>
      <c r="I22" s="62">
        <f t="shared" si="56"/>
        <v>0</v>
      </c>
      <c r="J22" s="46">
        <v>0</v>
      </c>
      <c r="K22" s="62">
        <f t="shared" si="57"/>
        <v>0</v>
      </c>
      <c r="L22" s="46">
        <v>0</v>
      </c>
      <c r="M22" s="62">
        <f t="shared" si="58"/>
        <v>0</v>
      </c>
      <c r="N22" s="20" t="s">
        <v>41</v>
      </c>
      <c r="O22" s="46">
        <v>0</v>
      </c>
      <c r="P22" s="62">
        <f t="shared" si="59"/>
        <v>0</v>
      </c>
      <c r="Q22" s="47">
        <v>0</v>
      </c>
      <c r="R22" s="62">
        <f t="shared" si="60"/>
        <v>0</v>
      </c>
      <c r="S22" s="47">
        <v>0</v>
      </c>
      <c r="T22" s="62">
        <f t="shared" si="61"/>
        <v>0</v>
      </c>
      <c r="U22" s="46">
        <v>0</v>
      </c>
      <c r="V22" s="62">
        <f t="shared" si="62"/>
        <v>0</v>
      </c>
      <c r="W22" s="46">
        <v>0</v>
      </c>
      <c r="X22" s="62">
        <f t="shared" si="63"/>
        <v>0</v>
      </c>
      <c r="Y22" s="46">
        <v>0</v>
      </c>
      <c r="Z22" s="62">
        <f t="shared" si="64"/>
        <v>0</v>
      </c>
      <c r="AA22" s="20" t="s">
        <v>41</v>
      </c>
      <c r="AB22" s="46">
        <v>0</v>
      </c>
      <c r="AC22" s="62">
        <f t="shared" si="65"/>
        <v>0</v>
      </c>
      <c r="AD22" s="47">
        <v>0</v>
      </c>
      <c r="AE22" s="62">
        <f t="shared" si="66"/>
        <v>0</v>
      </c>
      <c r="AF22" s="47">
        <v>0</v>
      </c>
      <c r="AG22" s="62">
        <f t="shared" si="67"/>
        <v>0</v>
      </c>
      <c r="AH22" s="47">
        <v>0</v>
      </c>
      <c r="AI22" s="62">
        <f t="shared" si="68"/>
        <v>0</v>
      </c>
      <c r="AJ22" s="47">
        <v>0</v>
      </c>
      <c r="AK22" s="62">
        <f t="shared" si="69"/>
        <v>0</v>
      </c>
      <c r="AL22" s="46">
        <v>0</v>
      </c>
      <c r="AM22" s="62">
        <f t="shared" si="70"/>
        <v>0</v>
      </c>
      <c r="AN22" s="47">
        <v>0</v>
      </c>
      <c r="AO22" s="62">
        <f t="shared" si="71"/>
        <v>0</v>
      </c>
      <c r="AP22" s="20" t="s">
        <v>41</v>
      </c>
      <c r="AQ22" s="46">
        <v>0</v>
      </c>
      <c r="AR22" s="62">
        <f t="shared" si="72"/>
        <v>0</v>
      </c>
      <c r="AS22" s="46">
        <v>0</v>
      </c>
      <c r="AT22" s="62">
        <f t="shared" si="73"/>
        <v>0</v>
      </c>
      <c r="AU22" s="46">
        <v>0</v>
      </c>
      <c r="AV22" s="62">
        <f t="shared" si="74"/>
        <v>0</v>
      </c>
      <c r="AW22" s="47">
        <v>0</v>
      </c>
      <c r="AX22" s="62">
        <f t="shared" si="75"/>
        <v>0</v>
      </c>
      <c r="AY22" s="46">
        <v>0</v>
      </c>
      <c r="AZ22" s="62">
        <f t="shared" si="76"/>
        <v>0</v>
      </c>
      <c r="BA22" s="47">
        <v>0</v>
      </c>
      <c r="BB22" s="62">
        <f t="shared" si="77"/>
        <v>0</v>
      </c>
      <c r="BC22" s="46">
        <v>0</v>
      </c>
      <c r="BD22" s="62">
        <f t="shared" si="78"/>
        <v>0</v>
      </c>
      <c r="BE22" s="20" t="s">
        <v>41</v>
      </c>
      <c r="BF22" s="46">
        <v>0</v>
      </c>
      <c r="BG22" s="62">
        <f t="shared" si="79"/>
        <v>0</v>
      </c>
      <c r="BH22" s="46">
        <v>0</v>
      </c>
      <c r="BI22" s="62">
        <f t="shared" si="80"/>
        <v>0</v>
      </c>
      <c r="BJ22" s="47">
        <v>0</v>
      </c>
      <c r="BK22" s="62">
        <f t="shared" si="81"/>
        <v>0</v>
      </c>
      <c r="BL22" s="47">
        <v>0</v>
      </c>
      <c r="BM22" s="62">
        <f t="shared" si="82"/>
        <v>0</v>
      </c>
      <c r="BN22" s="46">
        <v>0</v>
      </c>
      <c r="BO22" s="62">
        <f t="shared" si="83"/>
        <v>0</v>
      </c>
      <c r="BP22" s="46">
        <v>0</v>
      </c>
      <c r="BQ22" s="62">
        <f t="shared" si="84"/>
        <v>0</v>
      </c>
      <c r="BR22" s="20" t="s">
        <v>41</v>
      </c>
      <c r="BS22" s="46">
        <v>0</v>
      </c>
      <c r="BT22" s="62">
        <f t="shared" si="85"/>
        <v>0</v>
      </c>
      <c r="BU22" s="47">
        <v>0</v>
      </c>
      <c r="BV22" s="62">
        <f t="shared" si="86"/>
        <v>0</v>
      </c>
      <c r="BW22" s="46">
        <v>0</v>
      </c>
      <c r="BX22" s="62">
        <f t="shared" si="87"/>
        <v>0</v>
      </c>
      <c r="BY22" s="47">
        <v>0</v>
      </c>
      <c r="BZ22" s="62">
        <f t="shared" si="88"/>
        <v>0</v>
      </c>
      <c r="CA22" s="46">
        <v>0</v>
      </c>
      <c r="CB22" s="62">
        <f t="shared" si="89"/>
        <v>0</v>
      </c>
      <c r="CC22" s="47">
        <v>0</v>
      </c>
      <c r="CD22" s="62">
        <f t="shared" si="90"/>
        <v>0</v>
      </c>
      <c r="CE22" s="46">
        <v>0</v>
      </c>
      <c r="CF22" s="62">
        <f t="shared" si="91"/>
        <v>0</v>
      </c>
      <c r="CG22" s="20" t="s">
        <v>41</v>
      </c>
      <c r="CH22" s="46">
        <v>0</v>
      </c>
      <c r="CI22" s="62">
        <f t="shared" si="92"/>
        <v>0</v>
      </c>
      <c r="CJ22" s="46">
        <v>0</v>
      </c>
      <c r="CK22" s="62">
        <f t="shared" si="93"/>
        <v>0</v>
      </c>
      <c r="CL22" s="46">
        <v>0</v>
      </c>
      <c r="CM22" s="62">
        <f t="shared" si="94"/>
        <v>0</v>
      </c>
      <c r="CN22" s="47">
        <v>0</v>
      </c>
      <c r="CO22" s="62">
        <f t="shared" si="95"/>
        <v>0</v>
      </c>
      <c r="CP22" s="46">
        <v>0</v>
      </c>
      <c r="CQ22" s="62">
        <f t="shared" si="96"/>
        <v>0</v>
      </c>
      <c r="CR22" s="47">
        <v>0</v>
      </c>
      <c r="CS22" s="62">
        <f t="shared" si="97"/>
        <v>0</v>
      </c>
      <c r="CT22" s="46">
        <v>0</v>
      </c>
      <c r="CU22" s="62">
        <f t="shared" si="98"/>
        <v>0</v>
      </c>
      <c r="CV22" s="20" t="s">
        <v>41</v>
      </c>
      <c r="CW22" s="46">
        <v>0</v>
      </c>
      <c r="CX22" s="62">
        <f t="shared" si="99"/>
        <v>0</v>
      </c>
      <c r="CY22" s="46">
        <v>0</v>
      </c>
      <c r="CZ22" s="62">
        <f t="shared" si="100"/>
        <v>0</v>
      </c>
      <c r="DA22" s="46">
        <v>0</v>
      </c>
      <c r="DB22" s="62">
        <f t="shared" si="101"/>
        <v>0</v>
      </c>
      <c r="DC22" s="47">
        <v>0</v>
      </c>
      <c r="DD22" s="62">
        <f t="shared" si="102"/>
        <v>0</v>
      </c>
      <c r="DE22" s="46">
        <v>0</v>
      </c>
      <c r="DF22" s="62">
        <f t="shared" si="103"/>
        <v>0</v>
      </c>
      <c r="DG22" s="47">
        <v>0</v>
      </c>
      <c r="DH22" s="62">
        <f t="shared" si="104"/>
        <v>0</v>
      </c>
      <c r="DI22" s="46">
        <v>0</v>
      </c>
      <c r="DJ22" s="61">
        <f t="shared" si="105"/>
        <v>0</v>
      </c>
    </row>
    <row r="23" spans="1:114" ht="36" customHeight="1" thickBot="1">
      <c r="A23" s="25" t="s">
        <v>42</v>
      </c>
      <c r="B23" s="28">
        <f>B15-B18</f>
        <v>0</v>
      </c>
      <c r="C23" s="65">
        <f t="shared" si="53"/>
        <v>0</v>
      </c>
      <c r="D23" s="28">
        <f>D15-D18</f>
        <v>0</v>
      </c>
      <c r="E23" s="65">
        <f t="shared" si="54"/>
        <v>0</v>
      </c>
      <c r="F23" s="66">
        <f>F15-F18</f>
        <v>0</v>
      </c>
      <c r="G23" s="65">
        <f t="shared" si="55"/>
        <v>0</v>
      </c>
      <c r="H23" s="66">
        <f>H15-H18</f>
        <v>0</v>
      </c>
      <c r="I23" s="65">
        <f t="shared" si="56"/>
        <v>0</v>
      </c>
      <c r="J23" s="28">
        <f>J15-J18</f>
        <v>0</v>
      </c>
      <c r="K23" s="65">
        <f t="shared" si="57"/>
        <v>0</v>
      </c>
      <c r="L23" s="28">
        <f>L15-L18</f>
        <v>0</v>
      </c>
      <c r="M23" s="65">
        <f t="shared" si="58"/>
        <v>0</v>
      </c>
      <c r="N23" s="25" t="s">
        <v>42</v>
      </c>
      <c r="O23" s="28">
        <f>O15-O18</f>
        <v>0</v>
      </c>
      <c r="P23" s="65">
        <f t="shared" si="59"/>
        <v>0</v>
      </c>
      <c r="Q23" s="66">
        <f>Q15-Q18</f>
        <v>0</v>
      </c>
      <c r="R23" s="65">
        <f t="shared" si="60"/>
        <v>0</v>
      </c>
      <c r="S23" s="66">
        <f>S15-S18</f>
        <v>0</v>
      </c>
      <c r="T23" s="65">
        <f t="shared" si="61"/>
        <v>0</v>
      </c>
      <c r="U23" s="28">
        <f>U15-U18</f>
        <v>0</v>
      </c>
      <c r="V23" s="65">
        <f t="shared" si="62"/>
        <v>0</v>
      </c>
      <c r="W23" s="28">
        <f>W15-W18</f>
        <v>0</v>
      </c>
      <c r="X23" s="65">
        <f t="shared" si="63"/>
        <v>0</v>
      </c>
      <c r="Y23" s="28">
        <f>Y15-Y18</f>
        <v>0</v>
      </c>
      <c r="Z23" s="65">
        <f t="shared" si="64"/>
        <v>0</v>
      </c>
      <c r="AA23" s="25" t="s">
        <v>42</v>
      </c>
      <c r="AB23" s="28">
        <f>AB15-AB18</f>
        <v>0</v>
      </c>
      <c r="AC23" s="65">
        <f t="shared" si="65"/>
        <v>0</v>
      </c>
      <c r="AD23" s="66">
        <f>AD15-AD18</f>
        <v>0</v>
      </c>
      <c r="AE23" s="65">
        <f t="shared" si="66"/>
        <v>0</v>
      </c>
      <c r="AF23" s="66">
        <f>AF15-AF18</f>
        <v>0</v>
      </c>
      <c r="AG23" s="65">
        <f t="shared" si="67"/>
        <v>0</v>
      </c>
      <c r="AH23" s="66">
        <f>AH15-AH18</f>
        <v>0</v>
      </c>
      <c r="AI23" s="65">
        <f t="shared" si="68"/>
        <v>0</v>
      </c>
      <c r="AJ23" s="66">
        <f>AJ15-AJ18</f>
        <v>0</v>
      </c>
      <c r="AK23" s="65">
        <f t="shared" si="69"/>
        <v>0</v>
      </c>
      <c r="AL23" s="28">
        <f>AL15-AL18</f>
        <v>0</v>
      </c>
      <c r="AM23" s="65">
        <f t="shared" si="70"/>
        <v>0</v>
      </c>
      <c r="AN23" s="66">
        <f>AN15-AN18</f>
        <v>0</v>
      </c>
      <c r="AO23" s="65">
        <f t="shared" si="71"/>
        <v>0</v>
      </c>
      <c r="AP23" s="25" t="s">
        <v>42</v>
      </c>
      <c r="AQ23" s="28">
        <f>AQ15-AQ18</f>
        <v>0</v>
      </c>
      <c r="AR23" s="65">
        <f t="shared" si="72"/>
        <v>0</v>
      </c>
      <c r="AS23" s="28">
        <f>AS15-AS18</f>
        <v>0</v>
      </c>
      <c r="AT23" s="65">
        <f t="shared" si="73"/>
        <v>0</v>
      </c>
      <c r="AU23" s="28">
        <f>AU15-AU18</f>
        <v>0</v>
      </c>
      <c r="AV23" s="65">
        <f t="shared" si="74"/>
        <v>0</v>
      </c>
      <c r="AW23" s="66">
        <f>AW15-AW18</f>
        <v>0</v>
      </c>
      <c r="AX23" s="65">
        <f t="shared" si="75"/>
        <v>0</v>
      </c>
      <c r="AY23" s="28">
        <f>AY15-AY18</f>
        <v>0</v>
      </c>
      <c r="AZ23" s="65">
        <f t="shared" si="76"/>
        <v>0</v>
      </c>
      <c r="BA23" s="66">
        <f>BA15-BA18</f>
        <v>0</v>
      </c>
      <c r="BB23" s="65">
        <f t="shared" si="77"/>
        <v>0</v>
      </c>
      <c r="BC23" s="28">
        <f>BC15-BC18</f>
        <v>0</v>
      </c>
      <c r="BD23" s="65">
        <f t="shared" si="78"/>
        <v>0</v>
      </c>
      <c r="BE23" s="25" t="s">
        <v>42</v>
      </c>
      <c r="BF23" s="28">
        <f>BF15-BF18</f>
        <v>0</v>
      </c>
      <c r="BG23" s="65">
        <f t="shared" si="79"/>
        <v>0</v>
      </c>
      <c r="BH23" s="28">
        <f>BH15-BH18</f>
        <v>0</v>
      </c>
      <c r="BI23" s="65">
        <f t="shared" si="80"/>
        <v>0</v>
      </c>
      <c r="BJ23" s="66">
        <f>BJ15-BJ18</f>
        <v>0</v>
      </c>
      <c r="BK23" s="65">
        <f t="shared" si="81"/>
        <v>0</v>
      </c>
      <c r="BL23" s="66">
        <f>BL15-BL18</f>
        <v>0</v>
      </c>
      <c r="BM23" s="65">
        <f t="shared" si="82"/>
        <v>0</v>
      </c>
      <c r="BN23" s="28">
        <f>BN15-BN18</f>
        <v>0</v>
      </c>
      <c r="BO23" s="65">
        <f t="shared" si="83"/>
        <v>0</v>
      </c>
      <c r="BP23" s="28">
        <f>BP15-BP18</f>
        <v>0</v>
      </c>
      <c r="BQ23" s="65">
        <f t="shared" si="84"/>
        <v>0</v>
      </c>
      <c r="BR23" s="25" t="s">
        <v>42</v>
      </c>
      <c r="BS23" s="28">
        <f>BS15-BS18</f>
        <v>0</v>
      </c>
      <c r="BT23" s="65">
        <f t="shared" si="85"/>
        <v>0</v>
      </c>
      <c r="BU23" s="66">
        <f>BU15-BU18</f>
        <v>0</v>
      </c>
      <c r="BV23" s="65">
        <f t="shared" si="86"/>
        <v>0</v>
      </c>
      <c r="BW23" s="28">
        <f>BW15-BW18</f>
        <v>0</v>
      </c>
      <c r="BX23" s="65">
        <f t="shared" si="87"/>
        <v>0</v>
      </c>
      <c r="BY23" s="66">
        <f>BY15-BY18</f>
        <v>0</v>
      </c>
      <c r="BZ23" s="65">
        <f t="shared" si="88"/>
        <v>0</v>
      </c>
      <c r="CA23" s="28">
        <f>CA15-CA18</f>
        <v>0</v>
      </c>
      <c r="CB23" s="65">
        <f t="shared" si="89"/>
        <v>0</v>
      </c>
      <c r="CC23" s="66">
        <f>CC15-CC18</f>
        <v>0</v>
      </c>
      <c r="CD23" s="65">
        <f t="shared" si="90"/>
        <v>0</v>
      </c>
      <c r="CE23" s="28">
        <f>CE15-CE18</f>
        <v>0</v>
      </c>
      <c r="CF23" s="65">
        <f t="shared" si="91"/>
        <v>0</v>
      </c>
      <c r="CG23" s="25" t="s">
        <v>42</v>
      </c>
      <c r="CH23" s="28">
        <f>CH15-CH18</f>
        <v>0</v>
      </c>
      <c r="CI23" s="65">
        <f t="shared" si="92"/>
        <v>0</v>
      </c>
      <c r="CJ23" s="28">
        <f>CJ15-CJ18</f>
        <v>0</v>
      </c>
      <c r="CK23" s="65">
        <f t="shared" si="93"/>
        <v>0</v>
      </c>
      <c r="CL23" s="28">
        <f>CL15-CL18</f>
        <v>0</v>
      </c>
      <c r="CM23" s="65">
        <f t="shared" si="94"/>
        <v>0</v>
      </c>
      <c r="CN23" s="66">
        <f>CN15-CN18</f>
        <v>0</v>
      </c>
      <c r="CO23" s="65">
        <f t="shared" si="95"/>
        <v>0</v>
      </c>
      <c r="CP23" s="28">
        <f>CP15-CP18</f>
        <v>0</v>
      </c>
      <c r="CQ23" s="65">
        <f t="shared" si="96"/>
        <v>0</v>
      </c>
      <c r="CR23" s="66">
        <f>CR15-CR18</f>
        <v>0</v>
      </c>
      <c r="CS23" s="65">
        <f t="shared" si="97"/>
        <v>0</v>
      </c>
      <c r="CT23" s="28">
        <f>CT15-CT18</f>
        <v>0</v>
      </c>
      <c r="CU23" s="65">
        <f t="shared" si="98"/>
        <v>0</v>
      </c>
      <c r="CV23" s="25" t="s">
        <v>42</v>
      </c>
      <c r="CW23" s="28">
        <f>CW15-CW18</f>
        <v>0</v>
      </c>
      <c r="CX23" s="65">
        <f t="shared" si="99"/>
        <v>0</v>
      </c>
      <c r="CY23" s="28">
        <f>CY15-CY18</f>
        <v>0</v>
      </c>
      <c r="CZ23" s="65">
        <f t="shared" si="100"/>
        <v>0</v>
      </c>
      <c r="DA23" s="28">
        <f>DA15-DA18</f>
        <v>0</v>
      </c>
      <c r="DB23" s="65">
        <f t="shared" si="101"/>
        <v>0</v>
      </c>
      <c r="DC23" s="66">
        <f>DC15-DC18</f>
        <v>0</v>
      </c>
      <c r="DD23" s="65">
        <f t="shared" si="102"/>
        <v>0</v>
      </c>
      <c r="DE23" s="28">
        <f>DE15-DE18</f>
        <v>0</v>
      </c>
      <c r="DF23" s="65">
        <f t="shared" si="103"/>
        <v>0</v>
      </c>
      <c r="DG23" s="66">
        <f>DG15-DG18</f>
        <v>0</v>
      </c>
      <c r="DH23" s="65">
        <f t="shared" si="104"/>
        <v>0</v>
      </c>
      <c r="DI23" s="28">
        <f>DI15-DI18</f>
        <v>0</v>
      </c>
      <c r="DJ23" s="67">
        <f t="shared" si="105"/>
        <v>0</v>
      </c>
    </row>
    <row r="24" spans="2:113" ht="16.5">
      <c r="B24" s="68"/>
      <c r="O24" s="68"/>
      <c r="Q24" s="68"/>
      <c r="S24" s="68"/>
      <c r="U24" s="68"/>
      <c r="W24" s="68"/>
      <c r="Y24" s="68"/>
      <c r="AH24" s="68"/>
      <c r="AL24" s="68"/>
      <c r="AN24" s="68"/>
      <c r="AQ24" s="68"/>
      <c r="AS24" s="68"/>
      <c r="AU24" s="68"/>
      <c r="AW24" s="68"/>
      <c r="AY24" s="68"/>
      <c r="BA24" s="68"/>
      <c r="BC24" s="68"/>
      <c r="BF24" s="68"/>
      <c r="BH24" s="68"/>
      <c r="BJ24" s="68"/>
      <c r="BN24" s="68"/>
      <c r="BP24" s="68"/>
      <c r="BS24" s="68"/>
      <c r="BU24" s="68"/>
      <c r="BW24" s="68"/>
      <c r="CA24" s="68"/>
      <c r="CC24" s="68"/>
      <c r="CE24" s="68"/>
      <c r="CH24" s="68"/>
      <c r="CJ24" s="68"/>
      <c r="CL24" s="68"/>
      <c r="CP24" s="68"/>
      <c r="CR24" s="68"/>
      <c r="CT24" s="68"/>
      <c r="CW24" s="68"/>
      <c r="CY24" s="68"/>
      <c r="DA24" s="68"/>
      <c r="DC24" s="68"/>
      <c r="DE24" s="68"/>
      <c r="DG24" s="68"/>
      <c r="DI24" s="68"/>
    </row>
  </sheetData>
  <mergeCells count="61">
    <mergeCell ref="A3:A4"/>
    <mergeCell ref="Q3:R3"/>
    <mergeCell ref="S3:T3"/>
    <mergeCell ref="BY3:BZ3"/>
    <mergeCell ref="AL3:AM3"/>
    <mergeCell ref="BH3:BI3"/>
    <mergeCell ref="BJ3:BK3"/>
    <mergeCell ref="BL3:BM3"/>
    <mergeCell ref="BS3:BT3"/>
    <mergeCell ref="AW3:AX3"/>
    <mergeCell ref="CY3:CZ3"/>
    <mergeCell ref="DA3:DB3"/>
    <mergeCell ref="BN3:BO3"/>
    <mergeCell ref="BU3:BV3"/>
    <mergeCell ref="B3:C3"/>
    <mergeCell ref="CH3:CI3"/>
    <mergeCell ref="AH3:AI3"/>
    <mergeCell ref="CE3:CF3"/>
    <mergeCell ref="F3:G3"/>
    <mergeCell ref="D3:E3"/>
    <mergeCell ref="O3:P3"/>
    <mergeCell ref="J3:K3"/>
    <mergeCell ref="H3:I3"/>
    <mergeCell ref="N3:N4"/>
    <mergeCell ref="AA3:AA4"/>
    <mergeCell ref="CL3:CM3"/>
    <mergeCell ref="CJ3:CK3"/>
    <mergeCell ref="CP3:CQ3"/>
    <mergeCell ref="BF3:BG3"/>
    <mergeCell ref="BC3:BD3"/>
    <mergeCell ref="BP3:BQ3"/>
    <mergeCell ref="BW3:BX3"/>
    <mergeCell ref="CG3:CG4"/>
    <mergeCell ref="CN3:CO3"/>
    <mergeCell ref="L3:M3"/>
    <mergeCell ref="U3:V3"/>
    <mergeCell ref="W3:X3"/>
    <mergeCell ref="AQ3:AR3"/>
    <mergeCell ref="Y3:Z3"/>
    <mergeCell ref="AF3:AG3"/>
    <mergeCell ref="AJ3:AK3"/>
    <mergeCell ref="AB3:AC3"/>
    <mergeCell ref="AD3:AE3"/>
    <mergeCell ref="AN3:AO3"/>
    <mergeCell ref="DE3:DF3"/>
    <mergeCell ref="DG3:DH3"/>
    <mergeCell ref="DI3:DJ3"/>
    <mergeCell ref="CA3:CB3"/>
    <mergeCell ref="CT3:CU3"/>
    <mergeCell ref="CR3:CS3"/>
    <mergeCell ref="CC3:CD3"/>
    <mergeCell ref="DC3:DD3"/>
    <mergeCell ref="CV3:CV4"/>
    <mergeCell ref="CW3:CX3"/>
    <mergeCell ref="AP3:AP4"/>
    <mergeCell ref="BR3:BR4"/>
    <mergeCell ref="BE3:BE4"/>
    <mergeCell ref="AU3:AV3"/>
    <mergeCell ref="BA3:BB3"/>
    <mergeCell ref="AY3:AZ3"/>
    <mergeCell ref="AS3:AT3"/>
  </mergeCells>
  <printOptions/>
  <pageMargins left="0.3937007874015748" right="0.3937007874015748" top="0.7874015748031497" bottom="0.7874015748031497" header="0.4330708661417323" footer="0.5118110236220472"/>
  <pageSetup horizontalDpi="600" verticalDpi="600" orientation="portrait" paperSize="9" r:id="rId3"/>
  <headerFooter alignWithMargins="0">
    <oddHeader>&amp;L&amp;"Times New Roman,標準"&amp;10-&amp;R&amp;"Times New Roman,標準"&amp;10-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BJ32"/>
  <sheetViews>
    <sheetView zoomScale="75" zoomScaleNormal="75" workbookViewId="0" topLeftCell="A1">
      <selection activeCell="A15" sqref="A15"/>
    </sheetView>
  </sheetViews>
  <sheetFormatPr defaultColWidth="9.00390625" defaultRowHeight="16.5"/>
  <cols>
    <col min="1" max="1" width="41.625" style="0" customWidth="1"/>
    <col min="2" max="3" width="26.625" style="0" customWidth="1"/>
    <col min="4" max="7" width="23.625" style="0" customWidth="1"/>
    <col min="8" max="8" width="41.625" style="0" customWidth="1"/>
    <col min="9" max="10" width="26.625" style="0" customWidth="1"/>
    <col min="11" max="12" width="19.625" style="0" customWidth="1"/>
    <col min="13" max="15" width="18.625" style="0" customWidth="1"/>
    <col min="16" max="16" width="41.625" style="0" customWidth="1"/>
    <col min="17" max="19" width="17.625" style="0" customWidth="1"/>
    <col min="20" max="20" width="20.625" style="0" customWidth="1"/>
    <col min="21" max="24" width="18.625" style="0" customWidth="1"/>
    <col min="25" max="25" width="41.625" style="0" customWidth="1"/>
    <col min="26" max="26" width="18.125" style="0" customWidth="1"/>
    <col min="27" max="28" width="17.625" style="0" customWidth="1"/>
    <col min="29" max="32" width="18.625" style="0" customWidth="1"/>
    <col min="33" max="33" width="19.625" style="0" customWidth="1"/>
    <col min="34" max="34" width="41.625" style="0" customWidth="1"/>
    <col min="35" max="36" width="17.625" style="0" customWidth="1"/>
    <col min="37" max="37" width="18.125" style="0" customWidth="1"/>
    <col min="38" max="42" width="18.625" style="0" customWidth="1"/>
    <col min="43" max="43" width="41.625" style="0" customWidth="1"/>
    <col min="44" max="45" width="17.625" style="0" customWidth="1"/>
    <col min="46" max="46" width="18.125" style="0" customWidth="1"/>
    <col min="47" max="51" width="18.625" style="0" customWidth="1"/>
    <col min="52" max="52" width="41.625" style="0" customWidth="1"/>
    <col min="53" max="54" width="17.625" style="0" customWidth="1"/>
    <col min="55" max="55" width="18.125" style="0" customWidth="1"/>
    <col min="56" max="60" width="18.625" style="0" customWidth="1"/>
  </cols>
  <sheetData>
    <row r="1" spans="3:62" ht="24.75" customHeight="1">
      <c r="C1" s="37" t="s">
        <v>261</v>
      </c>
      <c r="D1" s="38" t="s">
        <v>262</v>
      </c>
      <c r="E1" s="12"/>
      <c r="G1" s="12"/>
      <c r="J1" s="37" t="s">
        <v>261</v>
      </c>
      <c r="K1" s="38" t="s">
        <v>262</v>
      </c>
      <c r="L1" s="12"/>
      <c r="N1" s="32"/>
      <c r="Q1" s="37"/>
      <c r="R1" s="37"/>
      <c r="S1" s="37" t="s">
        <v>261</v>
      </c>
      <c r="T1" s="38" t="s">
        <v>262</v>
      </c>
      <c r="U1" s="12"/>
      <c r="W1" s="32"/>
      <c r="X1" s="32"/>
      <c r="AB1" s="37" t="s">
        <v>261</v>
      </c>
      <c r="AC1" s="38" t="s">
        <v>262</v>
      </c>
      <c r="AE1" s="12"/>
      <c r="AF1" s="32"/>
      <c r="AK1" s="37" t="s">
        <v>261</v>
      </c>
      <c r="AL1" s="38" t="s">
        <v>262</v>
      </c>
      <c r="AM1" s="12"/>
      <c r="AR1" s="32"/>
      <c r="AT1" s="37" t="s">
        <v>261</v>
      </c>
      <c r="AU1" s="38" t="s">
        <v>262</v>
      </c>
      <c r="AV1" s="12"/>
      <c r="BA1" s="32"/>
      <c r="BC1" s="37" t="s">
        <v>261</v>
      </c>
      <c r="BD1" s="38" t="s">
        <v>262</v>
      </c>
      <c r="BE1" s="12"/>
      <c r="BI1" s="38"/>
      <c r="BJ1" s="32"/>
    </row>
    <row r="2" spans="3:62" ht="15" customHeight="1">
      <c r="C2" s="37"/>
      <c r="D2" s="38"/>
      <c r="E2" s="39" t="s">
        <v>49</v>
      </c>
      <c r="G2" s="12"/>
      <c r="J2" s="37"/>
      <c r="K2" s="38"/>
      <c r="L2" s="39" t="s">
        <v>49</v>
      </c>
      <c r="N2" s="32"/>
      <c r="Q2" s="37"/>
      <c r="R2" s="37"/>
      <c r="S2" s="37"/>
      <c r="T2" s="38"/>
      <c r="U2" s="39" t="s">
        <v>49</v>
      </c>
      <c r="W2" s="32"/>
      <c r="X2" s="32"/>
      <c r="AB2" s="37"/>
      <c r="AC2" s="38"/>
      <c r="AD2" s="39" t="s">
        <v>49</v>
      </c>
      <c r="AF2" s="32"/>
      <c r="AK2" s="37"/>
      <c r="AL2" s="38"/>
      <c r="AM2" s="39" t="s">
        <v>49</v>
      </c>
      <c r="AR2" s="32"/>
      <c r="AT2" s="37"/>
      <c r="AU2" s="38"/>
      <c r="AV2" s="39" t="s">
        <v>49</v>
      </c>
      <c r="BA2" s="32"/>
      <c r="BC2" s="37"/>
      <c r="BD2" s="38"/>
      <c r="BE2" s="39" t="s">
        <v>49</v>
      </c>
      <c r="BI2" s="38"/>
      <c r="BJ2" s="32"/>
    </row>
    <row r="3" spans="2:61" ht="19.5" customHeight="1" thickBot="1">
      <c r="B3" s="5"/>
      <c r="C3" s="40" t="s">
        <v>239</v>
      </c>
      <c r="D3" s="41" t="s">
        <v>252</v>
      </c>
      <c r="E3" s="12"/>
      <c r="G3" s="5" t="s">
        <v>48</v>
      </c>
      <c r="J3" s="40" t="s">
        <v>239</v>
      </c>
      <c r="K3" s="41" t="s">
        <v>252</v>
      </c>
      <c r="L3" s="12"/>
      <c r="N3" s="5"/>
      <c r="O3" s="5" t="s">
        <v>48</v>
      </c>
      <c r="Q3" s="40"/>
      <c r="R3" s="40"/>
      <c r="S3" s="40" t="s">
        <v>239</v>
      </c>
      <c r="T3" s="41" t="s">
        <v>249</v>
      </c>
      <c r="U3" s="12"/>
      <c r="W3" s="5"/>
      <c r="X3" s="5" t="s">
        <v>48</v>
      </c>
      <c r="AB3" s="40" t="s">
        <v>239</v>
      </c>
      <c r="AC3" s="41" t="s">
        <v>249</v>
      </c>
      <c r="AE3" s="12"/>
      <c r="AF3" s="5"/>
      <c r="AG3" s="5" t="s">
        <v>48</v>
      </c>
      <c r="AK3" s="40" t="s">
        <v>239</v>
      </c>
      <c r="AL3" s="41" t="s">
        <v>249</v>
      </c>
      <c r="AM3" s="12"/>
      <c r="AP3" s="5" t="s">
        <v>48</v>
      </c>
      <c r="AR3" s="5"/>
      <c r="AT3" s="40" t="s">
        <v>239</v>
      </c>
      <c r="AU3" s="41" t="s">
        <v>249</v>
      </c>
      <c r="AV3" s="12"/>
      <c r="AY3" s="5" t="s">
        <v>48</v>
      </c>
      <c r="BA3" s="5"/>
      <c r="BC3" s="40" t="s">
        <v>239</v>
      </c>
      <c r="BD3" s="41" t="s">
        <v>249</v>
      </c>
      <c r="BE3" s="12"/>
      <c r="BH3" s="5" t="s">
        <v>48</v>
      </c>
      <c r="BI3" s="41"/>
    </row>
    <row r="4" spans="1:60" s="44" customFormat="1" ht="45" customHeight="1">
      <c r="A4" s="84" t="s">
        <v>50</v>
      </c>
      <c r="B4" s="43" t="s">
        <v>85</v>
      </c>
      <c r="C4" s="69" t="s">
        <v>51</v>
      </c>
      <c r="D4" s="70" t="s">
        <v>52</v>
      </c>
      <c r="E4" s="42" t="s">
        <v>53</v>
      </c>
      <c r="F4" s="42" t="s">
        <v>54</v>
      </c>
      <c r="G4" s="69" t="s">
        <v>55</v>
      </c>
      <c r="H4" s="84" t="s">
        <v>50</v>
      </c>
      <c r="I4" s="42" t="s">
        <v>56</v>
      </c>
      <c r="J4" s="69" t="s">
        <v>57</v>
      </c>
      <c r="K4" s="70" t="s">
        <v>58</v>
      </c>
      <c r="L4" s="42" t="s">
        <v>59</v>
      </c>
      <c r="M4" s="42" t="s">
        <v>163</v>
      </c>
      <c r="N4" s="69" t="s">
        <v>60</v>
      </c>
      <c r="O4" s="69" t="s">
        <v>61</v>
      </c>
      <c r="P4" s="84" t="s">
        <v>50</v>
      </c>
      <c r="Q4" s="69" t="s">
        <v>162</v>
      </c>
      <c r="R4" s="69" t="s">
        <v>231</v>
      </c>
      <c r="S4" s="69" t="s">
        <v>232</v>
      </c>
      <c r="T4" s="70" t="s">
        <v>233</v>
      </c>
      <c r="U4" s="69" t="s">
        <v>70</v>
      </c>
      <c r="V4" s="69" t="s">
        <v>62</v>
      </c>
      <c r="W4" s="69" t="s">
        <v>65</v>
      </c>
      <c r="X4" s="69" t="s">
        <v>63</v>
      </c>
      <c r="Y4" s="84" t="s">
        <v>50</v>
      </c>
      <c r="Z4" s="107" t="s">
        <v>66</v>
      </c>
      <c r="AA4" s="69" t="s">
        <v>234</v>
      </c>
      <c r="AB4" s="69" t="s">
        <v>64</v>
      </c>
      <c r="AC4" s="70" t="s">
        <v>67</v>
      </c>
      <c r="AD4" s="69" t="s">
        <v>69</v>
      </c>
      <c r="AE4" s="70" t="s">
        <v>68</v>
      </c>
      <c r="AF4" s="69" t="s">
        <v>258</v>
      </c>
      <c r="AG4" s="69" t="s">
        <v>254</v>
      </c>
      <c r="AH4" s="84" t="s">
        <v>50</v>
      </c>
      <c r="AI4" s="69" t="s">
        <v>71</v>
      </c>
      <c r="AJ4" s="70" t="s">
        <v>84</v>
      </c>
      <c r="AK4" s="69" t="s">
        <v>160</v>
      </c>
      <c r="AL4" s="70" t="s">
        <v>72</v>
      </c>
      <c r="AM4" s="69" t="s">
        <v>259</v>
      </c>
      <c r="AN4" s="70" t="s">
        <v>238</v>
      </c>
      <c r="AO4" s="42" t="s">
        <v>237</v>
      </c>
      <c r="AP4" s="69" t="s">
        <v>236</v>
      </c>
      <c r="AQ4" s="84" t="s">
        <v>50</v>
      </c>
      <c r="AR4" s="42" t="s">
        <v>73</v>
      </c>
      <c r="AS4" s="69" t="s">
        <v>74</v>
      </c>
      <c r="AT4" s="69" t="s">
        <v>245</v>
      </c>
      <c r="AU4" s="70" t="s">
        <v>76</v>
      </c>
      <c r="AV4" s="69" t="s">
        <v>75</v>
      </c>
      <c r="AW4" s="70" t="s">
        <v>235</v>
      </c>
      <c r="AX4" s="69" t="s">
        <v>77</v>
      </c>
      <c r="AY4" s="69" t="s">
        <v>78</v>
      </c>
      <c r="AZ4" s="84" t="s">
        <v>50</v>
      </c>
      <c r="BA4" s="42" t="s">
        <v>79</v>
      </c>
      <c r="BB4" s="69" t="s">
        <v>80</v>
      </c>
      <c r="BC4" s="69" t="s">
        <v>81</v>
      </c>
      <c r="BD4" s="70" t="s">
        <v>82</v>
      </c>
      <c r="BE4" s="69" t="s">
        <v>83</v>
      </c>
      <c r="BF4" s="70" t="s">
        <v>205</v>
      </c>
      <c r="BG4" s="70" t="s">
        <v>206</v>
      </c>
      <c r="BH4" s="42" t="s">
        <v>207</v>
      </c>
    </row>
    <row r="5" spans="1:60" s="49" customFormat="1" ht="24.75" customHeight="1">
      <c r="A5" s="75" t="s">
        <v>209</v>
      </c>
      <c r="B5" s="48"/>
      <c r="C5" s="46"/>
      <c r="D5" s="47"/>
      <c r="E5" s="46"/>
      <c r="F5" s="47"/>
      <c r="G5" s="71"/>
      <c r="H5" s="75" t="s">
        <v>209</v>
      </c>
      <c r="I5" s="46"/>
      <c r="J5" s="46"/>
      <c r="K5" s="47"/>
      <c r="L5" s="46"/>
      <c r="M5" s="47"/>
      <c r="N5" s="46"/>
      <c r="O5" s="46"/>
      <c r="P5" s="75" t="s">
        <v>209</v>
      </c>
      <c r="Q5" s="46"/>
      <c r="R5" s="46"/>
      <c r="S5" s="46"/>
      <c r="T5" s="47"/>
      <c r="U5" s="46"/>
      <c r="V5" s="47"/>
      <c r="W5" s="46"/>
      <c r="X5" s="46"/>
      <c r="Y5" s="86" t="s">
        <v>209</v>
      </c>
      <c r="Z5" s="79"/>
      <c r="AA5" s="46"/>
      <c r="AB5" s="46"/>
      <c r="AC5" s="47"/>
      <c r="AD5" s="46"/>
      <c r="AE5" s="47"/>
      <c r="AF5" s="46"/>
      <c r="AG5" s="46"/>
      <c r="AH5" s="86" t="s">
        <v>209</v>
      </c>
      <c r="AI5" s="46"/>
      <c r="AJ5" s="47"/>
      <c r="AK5" s="46"/>
      <c r="AL5" s="47"/>
      <c r="AM5" s="46"/>
      <c r="AN5" s="47"/>
      <c r="AO5" s="47"/>
      <c r="AP5" s="46"/>
      <c r="AQ5" s="86" t="s">
        <v>209</v>
      </c>
      <c r="AR5" s="46"/>
      <c r="AS5" s="46"/>
      <c r="AT5" s="46"/>
      <c r="AU5" s="47"/>
      <c r="AV5" s="46"/>
      <c r="AW5" s="47"/>
      <c r="AX5" s="46"/>
      <c r="AY5" s="46"/>
      <c r="AZ5" s="86" t="s">
        <v>209</v>
      </c>
      <c r="BA5" s="46"/>
      <c r="BB5" s="46"/>
      <c r="BC5" s="46"/>
      <c r="BD5" s="47"/>
      <c r="BE5" s="46"/>
      <c r="BF5" s="47"/>
      <c r="BG5" s="47"/>
      <c r="BH5" s="48"/>
    </row>
    <row r="6" spans="1:60" ht="24.75" customHeight="1">
      <c r="A6" s="77" t="s">
        <v>210</v>
      </c>
      <c r="B6" s="48">
        <f>SUM(C6:BH6)</f>
        <v>821361</v>
      </c>
      <c r="C6" s="23">
        <f>'各校務基金收支預算'!$D$39</f>
        <v>11162</v>
      </c>
      <c r="D6" s="50">
        <f>'各校務基金收支預算'!$F$39</f>
        <v>5522</v>
      </c>
      <c r="E6" s="50">
        <f>'各校務基金收支預算'!$H$39</f>
        <v>39923</v>
      </c>
      <c r="F6" s="50">
        <f>'各校務基金收支預算'!$J$39</f>
        <v>27250</v>
      </c>
      <c r="G6" s="23">
        <f>'各校務基金收支預算'!$L$39</f>
        <v>48903</v>
      </c>
      <c r="H6" s="77" t="s">
        <v>210</v>
      </c>
      <c r="I6" s="23">
        <f>'各校務基金收支預算'!$O$39</f>
        <v>19966</v>
      </c>
      <c r="J6" s="23">
        <f>'各校務基金收支預算'!$Q$39</f>
        <v>6713</v>
      </c>
      <c r="K6" s="50">
        <f>'各校務基金收支預算'!$S$39</f>
        <v>1123</v>
      </c>
      <c r="L6" s="23">
        <f>'各校務基金收支預算'!$U$39</f>
        <v>41646</v>
      </c>
      <c r="M6" s="50">
        <f>'各校務基金收支預算'!$W$39</f>
        <v>12373</v>
      </c>
      <c r="N6" s="23">
        <f>'各校務基金收支預算'!$Y$39</f>
        <v>1551</v>
      </c>
      <c r="O6" s="23">
        <f>'各校務基金收支預算'!$AB$39</f>
        <v>18933</v>
      </c>
      <c r="P6" s="77" t="s">
        <v>210</v>
      </c>
      <c r="Q6" s="23">
        <f>'各校務基金收支預算'!$AD$39</f>
        <v>6442</v>
      </c>
      <c r="R6" s="23">
        <f>'各校務基金收支預算'!$AF$39</f>
        <v>1063</v>
      </c>
      <c r="S6" s="23">
        <f>'各校務基金收支預算'!$AH$39</f>
        <v>20028</v>
      </c>
      <c r="T6" s="50">
        <f>'各校務基金收支預算'!$AJ$39</f>
        <v>2469</v>
      </c>
      <c r="U6" s="50">
        <f>'各校務基金收支預算'!$AL$39</f>
        <v>17823</v>
      </c>
      <c r="V6" s="50">
        <f>'各校務基金收支預算'!$AN$39</f>
        <v>4136</v>
      </c>
      <c r="W6" s="23">
        <f>'各校務基金收支預算'!$AQ$39</f>
        <v>14682</v>
      </c>
      <c r="X6" s="23">
        <f>'各校務基金收支預算'!$AS$39</f>
        <v>715</v>
      </c>
      <c r="Y6" s="20" t="s">
        <v>210</v>
      </c>
      <c r="Z6" s="78">
        <f>'各校務基金收支預算'!$AU$39</f>
        <v>357</v>
      </c>
      <c r="AA6" s="23">
        <f>'各校務基金收支預算'!$AW$39</f>
        <v>6639</v>
      </c>
      <c r="AB6" s="23">
        <f>'各校務基金收支預算'!$AY$39</f>
        <v>7471</v>
      </c>
      <c r="AC6" s="50">
        <f>'各校務基金收支預算'!$BA$39</f>
        <v>16955</v>
      </c>
      <c r="AD6" s="23">
        <f>'各校務基金收支預算'!$BC$39</f>
        <v>4939</v>
      </c>
      <c r="AE6" s="50">
        <f>'各校務基金收支預算'!$BF$39</f>
        <v>32350</v>
      </c>
      <c r="AF6" s="23">
        <f>'各校務基金收支預算'!$BH$39</f>
        <v>13253</v>
      </c>
      <c r="AG6" s="23">
        <f>'各校務基金收支預算'!$BJ$39</f>
        <v>35432</v>
      </c>
      <c r="AH6" s="20" t="s">
        <v>210</v>
      </c>
      <c r="AI6" s="23">
        <f>'各校務基金收支預算'!$BL$39</f>
        <v>3411</v>
      </c>
      <c r="AJ6" s="50">
        <f>'各校務基金收支預算'!$BN$39</f>
        <v>4369</v>
      </c>
      <c r="AK6" s="23">
        <f>'各校務基金收支預算'!$BP$39</f>
        <v>7001</v>
      </c>
      <c r="AL6" s="50">
        <f>'各校務基金收支預算'!$BS$39</f>
        <v>192</v>
      </c>
      <c r="AM6" s="23">
        <f>'各校務基金收支預算'!$BU$39</f>
        <v>21964</v>
      </c>
      <c r="AN6" s="50">
        <f>'各校務基金收支預算'!$BW$39</f>
        <v>27400</v>
      </c>
      <c r="AO6" s="50">
        <f>'各校務基金收支預算'!$BY$39</f>
        <v>84293</v>
      </c>
      <c r="AP6" s="23">
        <f>'各校務基金收支預算'!$CA$39</f>
        <v>18962</v>
      </c>
      <c r="AQ6" s="20" t="s">
        <v>210</v>
      </c>
      <c r="AR6" s="23">
        <f>'各校務基金收支預算'!$CC$39</f>
        <v>23000</v>
      </c>
      <c r="AS6" s="23">
        <f>'各校務基金收支預算'!$CE$39</f>
        <v>2160</v>
      </c>
      <c r="AT6" s="23">
        <f>'各校務基金收支預算'!$CH$39</f>
        <v>31758</v>
      </c>
      <c r="AU6" s="50">
        <f>'各校務基金收支預算'!$CJ$39</f>
        <v>2752</v>
      </c>
      <c r="AV6" s="23">
        <f>'各校務基金收支預算'!$CL$39</f>
        <v>10940</v>
      </c>
      <c r="AW6" s="50">
        <f>'各校務基金收支預算'!$CN$39</f>
        <v>2289</v>
      </c>
      <c r="AX6" s="23">
        <f>'各校務基金收支預算'!$CP$39</f>
        <v>28026</v>
      </c>
      <c r="AY6" s="23">
        <f>'各校務基金收支預算'!$CR$39</f>
        <v>18619</v>
      </c>
      <c r="AZ6" s="20" t="s">
        <v>210</v>
      </c>
      <c r="BA6" s="23">
        <f>'各校務基金收支預算'!$CT$39</f>
        <v>30685</v>
      </c>
      <c r="BB6" s="23">
        <f>'各校務基金收支預算'!$CW$39</f>
        <v>14129</v>
      </c>
      <c r="BC6" s="23">
        <f>'各校務基金收支預算'!$CY$39</f>
        <v>4931</v>
      </c>
      <c r="BD6" s="50">
        <f>'各校務基金收支預算'!$DA$39</f>
        <v>18952</v>
      </c>
      <c r="BE6" s="23">
        <f>'各校務基金收支預算'!$DC$39</f>
        <v>14223</v>
      </c>
      <c r="BF6" s="50">
        <f>'各校務基金收支預算'!$DE$39</f>
        <v>12640</v>
      </c>
      <c r="BG6" s="50">
        <f>'各校務基金收支預算'!$DG$39</f>
        <v>3196</v>
      </c>
      <c r="BH6" s="105">
        <f>'各校務基金收支預算'!$DI$39</f>
        <v>15650</v>
      </c>
    </row>
    <row r="7" spans="1:60" ht="24.75" customHeight="1">
      <c r="A7" s="77" t="s">
        <v>211</v>
      </c>
      <c r="B7" s="48">
        <f>SUM(C7:BH7)</f>
        <v>878995</v>
      </c>
      <c r="C7" s="23">
        <v>0</v>
      </c>
      <c r="D7" s="50">
        <v>24000</v>
      </c>
      <c r="E7" s="23">
        <v>120000</v>
      </c>
      <c r="F7" s="50">
        <v>14178</v>
      </c>
      <c r="G7" s="23">
        <v>5000</v>
      </c>
      <c r="H7" s="77" t="s">
        <v>211</v>
      </c>
      <c r="I7" s="23">
        <v>100000</v>
      </c>
      <c r="J7" s="23">
        <v>20682</v>
      </c>
      <c r="K7" s="50">
        <v>20000</v>
      </c>
      <c r="L7" s="23">
        <v>62759</v>
      </c>
      <c r="M7" s="50">
        <v>34256</v>
      </c>
      <c r="N7" s="23">
        <v>20000</v>
      </c>
      <c r="O7" s="23">
        <v>3770</v>
      </c>
      <c r="P7" s="77" t="s">
        <v>211</v>
      </c>
      <c r="Q7" s="23">
        <v>3000</v>
      </c>
      <c r="R7" s="23">
        <v>103243</v>
      </c>
      <c r="S7" s="23">
        <v>100</v>
      </c>
      <c r="T7" s="50">
        <v>30311</v>
      </c>
      <c r="U7" s="23">
        <v>18082</v>
      </c>
      <c r="V7" s="50">
        <v>50246</v>
      </c>
      <c r="W7" s="23">
        <v>22420</v>
      </c>
      <c r="X7" s="23">
        <v>11000</v>
      </c>
      <c r="Y7" s="20" t="s">
        <v>211</v>
      </c>
      <c r="Z7" s="78">
        <v>8567</v>
      </c>
      <c r="AA7" s="23">
        <v>4220</v>
      </c>
      <c r="AB7" s="23">
        <v>45000</v>
      </c>
      <c r="AC7" s="50">
        <v>48033</v>
      </c>
      <c r="AD7" s="23">
        <v>500</v>
      </c>
      <c r="AE7" s="50">
        <v>6066</v>
      </c>
      <c r="AF7" s="23">
        <v>12075</v>
      </c>
      <c r="AG7" s="23">
        <v>15615</v>
      </c>
      <c r="AH7" s="20" t="s">
        <v>211</v>
      </c>
      <c r="AI7" s="23">
        <v>0</v>
      </c>
      <c r="AJ7" s="50">
        <v>6700</v>
      </c>
      <c r="AK7" s="23">
        <v>5000</v>
      </c>
      <c r="AL7" s="50">
        <v>10800</v>
      </c>
      <c r="AM7" s="23">
        <v>5677</v>
      </c>
      <c r="AN7" s="50">
        <v>12800</v>
      </c>
      <c r="AO7" s="50">
        <v>4422</v>
      </c>
      <c r="AP7" s="23">
        <v>8500</v>
      </c>
      <c r="AQ7" s="20" t="s">
        <v>211</v>
      </c>
      <c r="AR7" s="23">
        <v>6758</v>
      </c>
      <c r="AS7" s="23">
        <v>-45266</v>
      </c>
      <c r="AT7" s="23">
        <v>4500</v>
      </c>
      <c r="AU7" s="50">
        <v>1180</v>
      </c>
      <c r="AV7" s="23">
        <v>-2371</v>
      </c>
      <c r="AW7" s="50">
        <v>248</v>
      </c>
      <c r="AX7" s="23">
        <v>0</v>
      </c>
      <c r="AY7" s="23">
        <v>0</v>
      </c>
      <c r="AZ7" s="20" t="s">
        <v>211</v>
      </c>
      <c r="BA7" s="23">
        <v>2500</v>
      </c>
      <c r="BB7" s="23">
        <v>0</v>
      </c>
      <c r="BC7" s="23">
        <v>51194</v>
      </c>
      <c r="BD7" s="50">
        <v>1927</v>
      </c>
      <c r="BE7" s="23">
        <v>100</v>
      </c>
      <c r="BF7" s="50">
        <v>3</v>
      </c>
      <c r="BG7" s="50">
        <v>0</v>
      </c>
      <c r="BH7" s="105">
        <v>1200</v>
      </c>
    </row>
    <row r="8" spans="1:60" ht="24.75" customHeight="1">
      <c r="A8" s="80" t="s">
        <v>212</v>
      </c>
      <c r="B8" s="34">
        <f aca="true" t="shared" si="0" ref="B8:G8">SUM(B6:B7)</f>
        <v>1700356</v>
      </c>
      <c r="C8" s="18">
        <f t="shared" si="0"/>
        <v>11162</v>
      </c>
      <c r="D8" s="51">
        <f t="shared" si="0"/>
        <v>29522</v>
      </c>
      <c r="E8" s="18">
        <f t="shared" si="0"/>
        <v>159923</v>
      </c>
      <c r="F8" s="51">
        <f t="shared" si="0"/>
        <v>41428</v>
      </c>
      <c r="G8" s="18">
        <f t="shared" si="0"/>
        <v>53903</v>
      </c>
      <c r="H8" s="80" t="s">
        <v>212</v>
      </c>
      <c r="I8" s="18">
        <f aca="true" t="shared" si="1" ref="I8:O8">SUM(I6:I7)</f>
        <v>119966</v>
      </c>
      <c r="J8" s="18">
        <f t="shared" si="1"/>
        <v>27395</v>
      </c>
      <c r="K8" s="51">
        <f t="shared" si="1"/>
        <v>21123</v>
      </c>
      <c r="L8" s="18">
        <f t="shared" si="1"/>
        <v>104405</v>
      </c>
      <c r="M8" s="51">
        <f t="shared" si="1"/>
        <v>46629</v>
      </c>
      <c r="N8" s="18">
        <f t="shared" si="1"/>
        <v>21551</v>
      </c>
      <c r="O8" s="18">
        <f t="shared" si="1"/>
        <v>22703</v>
      </c>
      <c r="P8" s="80" t="s">
        <v>212</v>
      </c>
      <c r="Q8" s="18">
        <f aca="true" t="shared" si="2" ref="Q8:X8">SUM(Q6:Q7)</f>
        <v>9442</v>
      </c>
      <c r="R8" s="18">
        <f t="shared" si="2"/>
        <v>104306</v>
      </c>
      <c r="S8" s="18">
        <f t="shared" si="2"/>
        <v>20128</v>
      </c>
      <c r="T8" s="51">
        <f t="shared" si="2"/>
        <v>32780</v>
      </c>
      <c r="U8" s="18">
        <f t="shared" si="2"/>
        <v>35905</v>
      </c>
      <c r="V8" s="51">
        <f t="shared" si="2"/>
        <v>54382</v>
      </c>
      <c r="W8" s="18">
        <f>SUM(W6:W7)</f>
        <v>37102</v>
      </c>
      <c r="X8" s="18">
        <f t="shared" si="2"/>
        <v>11715</v>
      </c>
      <c r="Y8" s="87" t="s">
        <v>212</v>
      </c>
      <c r="Z8" s="35">
        <f aca="true" t="shared" si="3" ref="Z8:AG8">SUM(Z6:Z7)</f>
        <v>8924</v>
      </c>
      <c r="AA8" s="18">
        <f t="shared" si="3"/>
        <v>10859</v>
      </c>
      <c r="AB8" s="18">
        <f>SUM(AB6:AB7)</f>
        <v>52471</v>
      </c>
      <c r="AC8" s="51">
        <f t="shared" si="3"/>
        <v>64988</v>
      </c>
      <c r="AD8" s="18">
        <f>SUM(AD6:AD7)</f>
        <v>5439</v>
      </c>
      <c r="AE8" s="51">
        <f t="shared" si="3"/>
        <v>38416</v>
      </c>
      <c r="AF8" s="18">
        <f t="shared" si="3"/>
        <v>25328</v>
      </c>
      <c r="AG8" s="18">
        <f t="shared" si="3"/>
        <v>51047</v>
      </c>
      <c r="AH8" s="87" t="s">
        <v>212</v>
      </c>
      <c r="AI8" s="18">
        <f aca="true" t="shared" si="4" ref="AI8:AS8">SUM(AI6:AI7)</f>
        <v>3411</v>
      </c>
      <c r="AJ8" s="51">
        <f>SUM(AJ6:AJ7)</f>
        <v>11069</v>
      </c>
      <c r="AK8" s="18">
        <f t="shared" si="4"/>
        <v>12001</v>
      </c>
      <c r="AL8" s="51">
        <f t="shared" si="4"/>
        <v>10992</v>
      </c>
      <c r="AM8" s="18">
        <f>SUM(AM6:AM7)</f>
        <v>27641</v>
      </c>
      <c r="AN8" s="51">
        <f t="shared" si="4"/>
        <v>40200</v>
      </c>
      <c r="AO8" s="51">
        <f t="shared" si="4"/>
        <v>88715</v>
      </c>
      <c r="AP8" s="18">
        <f t="shared" si="4"/>
        <v>27462</v>
      </c>
      <c r="AQ8" s="87" t="s">
        <v>212</v>
      </c>
      <c r="AR8" s="18">
        <f t="shared" si="4"/>
        <v>29758</v>
      </c>
      <c r="AS8" s="18">
        <f t="shared" si="4"/>
        <v>-43106</v>
      </c>
      <c r="AT8" s="18">
        <f aca="true" t="shared" si="5" ref="AT8:BB8">SUM(AT6:AT7)</f>
        <v>36258</v>
      </c>
      <c r="AU8" s="51">
        <f t="shared" si="5"/>
        <v>3932</v>
      </c>
      <c r="AV8" s="18">
        <f t="shared" si="5"/>
        <v>8569</v>
      </c>
      <c r="AW8" s="51">
        <f t="shared" si="5"/>
        <v>2537</v>
      </c>
      <c r="AX8" s="18">
        <f t="shared" si="5"/>
        <v>28026</v>
      </c>
      <c r="AY8" s="18">
        <f t="shared" si="5"/>
        <v>18619</v>
      </c>
      <c r="AZ8" s="87" t="s">
        <v>212</v>
      </c>
      <c r="BA8" s="18">
        <f t="shared" si="5"/>
        <v>33185</v>
      </c>
      <c r="BB8" s="18">
        <f t="shared" si="5"/>
        <v>14129</v>
      </c>
      <c r="BC8" s="18">
        <f aca="true" t="shared" si="6" ref="BC8:BH8">SUM(BC6:BC7)</f>
        <v>56125</v>
      </c>
      <c r="BD8" s="51">
        <f t="shared" si="6"/>
        <v>20879</v>
      </c>
      <c r="BE8" s="18">
        <f t="shared" si="6"/>
        <v>14323</v>
      </c>
      <c r="BF8" s="51">
        <f t="shared" si="6"/>
        <v>12643</v>
      </c>
      <c r="BG8" s="51">
        <f t="shared" si="6"/>
        <v>3196</v>
      </c>
      <c r="BH8" s="34">
        <f t="shared" si="6"/>
        <v>16850</v>
      </c>
    </row>
    <row r="9" spans="1:60" s="49" customFormat="1" ht="24.75" customHeight="1">
      <c r="A9" s="81" t="s">
        <v>213</v>
      </c>
      <c r="B9" s="48"/>
      <c r="C9" s="46"/>
      <c r="D9" s="47"/>
      <c r="E9" s="46"/>
      <c r="F9" s="47"/>
      <c r="G9" s="46"/>
      <c r="H9" s="81" t="s">
        <v>213</v>
      </c>
      <c r="I9" s="46"/>
      <c r="J9" s="46"/>
      <c r="K9" s="47"/>
      <c r="L9" s="46"/>
      <c r="M9" s="47"/>
      <c r="N9" s="46"/>
      <c r="O9" s="46"/>
      <c r="P9" s="81" t="s">
        <v>213</v>
      </c>
      <c r="Q9" s="46"/>
      <c r="R9" s="46"/>
      <c r="S9" s="46"/>
      <c r="T9" s="47"/>
      <c r="U9" s="46"/>
      <c r="V9" s="47"/>
      <c r="W9" s="46"/>
      <c r="X9" s="46"/>
      <c r="Y9" s="15" t="s">
        <v>213</v>
      </c>
      <c r="Z9" s="79"/>
      <c r="AA9" s="46"/>
      <c r="AB9" s="46"/>
      <c r="AC9" s="47"/>
      <c r="AD9" s="46"/>
      <c r="AE9" s="47"/>
      <c r="AF9" s="46"/>
      <c r="AG9" s="46"/>
      <c r="AH9" s="15" t="s">
        <v>213</v>
      </c>
      <c r="AI9" s="46"/>
      <c r="AJ9" s="47"/>
      <c r="AK9" s="46"/>
      <c r="AL9" s="47"/>
      <c r="AM9" s="46"/>
      <c r="AN9" s="47"/>
      <c r="AO9" s="47"/>
      <c r="AP9" s="46"/>
      <c r="AQ9" s="15" t="s">
        <v>213</v>
      </c>
      <c r="AR9" s="46"/>
      <c r="AS9" s="46"/>
      <c r="AT9" s="46"/>
      <c r="AU9" s="47"/>
      <c r="AV9" s="46"/>
      <c r="AW9" s="47"/>
      <c r="AX9" s="46"/>
      <c r="AY9" s="46"/>
      <c r="AZ9" s="15" t="s">
        <v>213</v>
      </c>
      <c r="BA9" s="46"/>
      <c r="BB9" s="46"/>
      <c r="BC9" s="46"/>
      <c r="BD9" s="47"/>
      <c r="BE9" s="46"/>
      <c r="BF9" s="47"/>
      <c r="BG9" s="47"/>
      <c r="BH9" s="48"/>
    </row>
    <row r="10" spans="1:60" ht="24.75" customHeight="1">
      <c r="A10" s="77" t="s">
        <v>214</v>
      </c>
      <c r="B10" s="48">
        <f aca="true" t="shared" si="7" ref="B10:B17">SUM(C10:BH10)</f>
        <v>90</v>
      </c>
      <c r="C10" s="23">
        <v>0</v>
      </c>
      <c r="D10" s="50">
        <v>0</v>
      </c>
      <c r="E10" s="23">
        <v>0</v>
      </c>
      <c r="F10" s="50">
        <v>0</v>
      </c>
      <c r="G10" s="23">
        <v>0</v>
      </c>
      <c r="H10" s="77" t="s">
        <v>214</v>
      </c>
      <c r="I10" s="23">
        <v>0</v>
      </c>
      <c r="J10" s="23">
        <v>0</v>
      </c>
      <c r="K10" s="50">
        <v>0</v>
      </c>
      <c r="L10" s="23">
        <v>0</v>
      </c>
      <c r="M10" s="50">
        <v>0</v>
      </c>
      <c r="N10" s="23">
        <v>0</v>
      </c>
      <c r="O10" s="23">
        <v>0</v>
      </c>
      <c r="P10" s="77" t="s">
        <v>214</v>
      </c>
      <c r="Q10" s="23">
        <v>0</v>
      </c>
      <c r="R10" s="23">
        <v>0</v>
      </c>
      <c r="S10" s="23">
        <v>0</v>
      </c>
      <c r="T10" s="50">
        <v>0</v>
      </c>
      <c r="U10" s="23">
        <v>0</v>
      </c>
      <c r="V10" s="50">
        <v>0</v>
      </c>
      <c r="W10" s="23">
        <v>0</v>
      </c>
      <c r="X10" s="23">
        <v>0</v>
      </c>
      <c r="Y10" s="20" t="s">
        <v>214</v>
      </c>
      <c r="Z10" s="78">
        <v>0</v>
      </c>
      <c r="AA10" s="23">
        <v>0</v>
      </c>
      <c r="AB10" s="23">
        <v>0</v>
      </c>
      <c r="AC10" s="50">
        <v>0</v>
      </c>
      <c r="AD10" s="23">
        <v>0</v>
      </c>
      <c r="AE10" s="50">
        <v>0</v>
      </c>
      <c r="AF10" s="23">
        <v>0</v>
      </c>
      <c r="AG10" s="23">
        <v>0</v>
      </c>
      <c r="AH10" s="20" t="s">
        <v>214</v>
      </c>
      <c r="AI10" s="23">
        <v>0</v>
      </c>
      <c r="AJ10" s="50">
        <v>0</v>
      </c>
      <c r="AK10" s="23">
        <v>0</v>
      </c>
      <c r="AL10" s="50">
        <v>0</v>
      </c>
      <c r="AM10" s="23">
        <v>90</v>
      </c>
      <c r="AN10" s="50">
        <v>0</v>
      </c>
      <c r="AO10" s="50">
        <v>0</v>
      </c>
      <c r="AP10" s="23">
        <v>0</v>
      </c>
      <c r="AQ10" s="20" t="s">
        <v>214</v>
      </c>
      <c r="AR10" s="23">
        <v>0</v>
      </c>
      <c r="AS10" s="23">
        <v>0</v>
      </c>
      <c r="AT10" s="23">
        <v>0</v>
      </c>
      <c r="AU10" s="50">
        <v>0</v>
      </c>
      <c r="AV10" s="23">
        <v>0</v>
      </c>
      <c r="AW10" s="50">
        <v>0</v>
      </c>
      <c r="AX10" s="23">
        <v>0</v>
      </c>
      <c r="AY10" s="23">
        <v>0</v>
      </c>
      <c r="AZ10" s="20" t="s">
        <v>214</v>
      </c>
      <c r="BA10" s="23">
        <v>0</v>
      </c>
      <c r="BB10" s="23">
        <v>0</v>
      </c>
      <c r="BC10" s="23">
        <v>0</v>
      </c>
      <c r="BD10" s="50">
        <v>0</v>
      </c>
      <c r="BE10" s="23">
        <v>0</v>
      </c>
      <c r="BF10" s="50">
        <v>0</v>
      </c>
      <c r="BG10" s="50">
        <v>0</v>
      </c>
      <c r="BH10" s="105">
        <v>0</v>
      </c>
    </row>
    <row r="11" spans="1:60" ht="24.75" customHeight="1">
      <c r="A11" s="77" t="s">
        <v>215</v>
      </c>
      <c r="B11" s="48">
        <f t="shared" si="7"/>
        <v>11979</v>
      </c>
      <c r="C11" s="23">
        <v>0</v>
      </c>
      <c r="D11" s="50">
        <v>0</v>
      </c>
      <c r="E11" s="23">
        <v>0</v>
      </c>
      <c r="F11" s="50">
        <v>0</v>
      </c>
      <c r="G11" s="23">
        <v>0</v>
      </c>
      <c r="H11" s="77" t="s">
        <v>215</v>
      </c>
      <c r="I11" s="23">
        <v>0</v>
      </c>
      <c r="J11" s="23">
        <v>0</v>
      </c>
      <c r="K11" s="50">
        <v>0</v>
      </c>
      <c r="L11" s="23">
        <v>0</v>
      </c>
      <c r="M11" s="50">
        <v>0</v>
      </c>
      <c r="N11" s="23">
        <v>0</v>
      </c>
      <c r="O11" s="23">
        <v>0</v>
      </c>
      <c r="P11" s="77" t="s">
        <v>215</v>
      </c>
      <c r="Q11" s="23">
        <v>0</v>
      </c>
      <c r="R11" s="23">
        <v>0</v>
      </c>
      <c r="S11" s="23">
        <v>0</v>
      </c>
      <c r="T11" s="50">
        <v>0</v>
      </c>
      <c r="U11" s="23">
        <v>0</v>
      </c>
      <c r="V11" s="50">
        <v>0</v>
      </c>
      <c r="W11" s="23">
        <v>0</v>
      </c>
      <c r="X11" s="23">
        <v>0</v>
      </c>
      <c r="Y11" s="20" t="s">
        <v>215</v>
      </c>
      <c r="Z11" s="78">
        <v>0</v>
      </c>
      <c r="AA11" s="23">
        <v>0</v>
      </c>
      <c r="AB11" s="23">
        <v>0</v>
      </c>
      <c r="AC11" s="50">
        <v>0</v>
      </c>
      <c r="AD11" s="23">
        <v>0</v>
      </c>
      <c r="AE11" s="50">
        <v>0</v>
      </c>
      <c r="AF11" s="23">
        <v>0</v>
      </c>
      <c r="AG11" s="23">
        <v>0</v>
      </c>
      <c r="AH11" s="20" t="s">
        <v>215</v>
      </c>
      <c r="AI11" s="23">
        <v>0</v>
      </c>
      <c r="AJ11" s="50">
        <v>0</v>
      </c>
      <c r="AK11" s="23">
        <v>0</v>
      </c>
      <c r="AL11" s="50">
        <v>0</v>
      </c>
      <c r="AM11" s="23">
        <v>11979</v>
      </c>
      <c r="AN11" s="50">
        <v>0</v>
      </c>
      <c r="AO11" s="50">
        <v>0</v>
      </c>
      <c r="AP11" s="23">
        <v>0</v>
      </c>
      <c r="AQ11" s="20" t="s">
        <v>215</v>
      </c>
      <c r="AR11" s="23">
        <v>0</v>
      </c>
      <c r="AS11" s="23">
        <v>0</v>
      </c>
      <c r="AT11" s="23">
        <v>0</v>
      </c>
      <c r="AU11" s="50">
        <v>0</v>
      </c>
      <c r="AV11" s="23">
        <v>0</v>
      </c>
      <c r="AW11" s="50">
        <v>0</v>
      </c>
      <c r="AX11" s="23">
        <v>0</v>
      </c>
      <c r="AY11" s="23">
        <v>0</v>
      </c>
      <c r="AZ11" s="20" t="s">
        <v>215</v>
      </c>
      <c r="BA11" s="23">
        <v>0</v>
      </c>
      <c r="BB11" s="23">
        <v>0</v>
      </c>
      <c r="BC11" s="23">
        <v>0</v>
      </c>
      <c r="BD11" s="50">
        <v>0</v>
      </c>
      <c r="BE11" s="23">
        <v>0</v>
      </c>
      <c r="BF11" s="50">
        <v>0</v>
      </c>
      <c r="BG11" s="50">
        <v>0</v>
      </c>
      <c r="BH11" s="105">
        <v>0</v>
      </c>
    </row>
    <row r="12" spans="1:60" ht="24.75" customHeight="1">
      <c r="A12" s="77" t="s">
        <v>216</v>
      </c>
      <c r="B12" s="48">
        <f t="shared" si="7"/>
        <v>0</v>
      </c>
      <c r="C12" s="23">
        <v>0</v>
      </c>
      <c r="D12" s="50">
        <v>0</v>
      </c>
      <c r="E12" s="23">
        <v>0</v>
      </c>
      <c r="F12" s="50">
        <v>0</v>
      </c>
      <c r="G12" s="23">
        <v>0</v>
      </c>
      <c r="H12" s="77" t="s">
        <v>216</v>
      </c>
      <c r="I12" s="23">
        <v>0</v>
      </c>
      <c r="J12" s="23">
        <v>0</v>
      </c>
      <c r="K12" s="50">
        <v>0</v>
      </c>
      <c r="L12" s="23">
        <v>0</v>
      </c>
      <c r="M12" s="50">
        <v>0</v>
      </c>
      <c r="N12" s="23">
        <v>0</v>
      </c>
      <c r="O12" s="23">
        <v>0</v>
      </c>
      <c r="P12" s="77" t="s">
        <v>216</v>
      </c>
      <c r="Q12" s="23">
        <v>0</v>
      </c>
      <c r="R12" s="23">
        <v>0</v>
      </c>
      <c r="S12" s="23">
        <v>0</v>
      </c>
      <c r="T12" s="50">
        <v>0</v>
      </c>
      <c r="U12" s="23">
        <v>0</v>
      </c>
      <c r="V12" s="50">
        <v>0</v>
      </c>
      <c r="W12" s="23">
        <v>0</v>
      </c>
      <c r="X12" s="23">
        <v>0</v>
      </c>
      <c r="Y12" s="20" t="s">
        <v>216</v>
      </c>
      <c r="Z12" s="78">
        <v>0</v>
      </c>
      <c r="AA12" s="23">
        <v>0</v>
      </c>
      <c r="AB12" s="23">
        <v>0</v>
      </c>
      <c r="AC12" s="50">
        <v>0</v>
      </c>
      <c r="AD12" s="23">
        <v>0</v>
      </c>
      <c r="AE12" s="50">
        <v>0</v>
      </c>
      <c r="AF12" s="23">
        <v>0</v>
      </c>
      <c r="AG12" s="23">
        <v>0</v>
      </c>
      <c r="AH12" s="20" t="s">
        <v>216</v>
      </c>
      <c r="AI12" s="23">
        <v>0</v>
      </c>
      <c r="AJ12" s="50">
        <v>0</v>
      </c>
      <c r="AK12" s="23">
        <v>0</v>
      </c>
      <c r="AL12" s="50">
        <v>0</v>
      </c>
      <c r="AM12" s="23">
        <v>0</v>
      </c>
      <c r="AN12" s="50">
        <v>0</v>
      </c>
      <c r="AO12" s="50">
        <v>0</v>
      </c>
      <c r="AP12" s="23">
        <v>0</v>
      </c>
      <c r="AQ12" s="20" t="s">
        <v>216</v>
      </c>
      <c r="AR12" s="23">
        <v>0</v>
      </c>
      <c r="AS12" s="23">
        <v>0</v>
      </c>
      <c r="AT12" s="23">
        <v>0</v>
      </c>
      <c r="AU12" s="50">
        <v>0</v>
      </c>
      <c r="AV12" s="23">
        <v>0</v>
      </c>
      <c r="AW12" s="50">
        <v>0</v>
      </c>
      <c r="AX12" s="23">
        <v>0</v>
      </c>
      <c r="AY12" s="23">
        <v>0</v>
      </c>
      <c r="AZ12" s="20" t="s">
        <v>216</v>
      </c>
      <c r="BA12" s="23">
        <v>0</v>
      </c>
      <c r="BB12" s="23">
        <v>0</v>
      </c>
      <c r="BC12" s="23">
        <v>0</v>
      </c>
      <c r="BD12" s="50">
        <v>0</v>
      </c>
      <c r="BE12" s="23">
        <v>0</v>
      </c>
      <c r="BF12" s="50">
        <v>0</v>
      </c>
      <c r="BG12" s="50">
        <v>0</v>
      </c>
      <c r="BH12" s="105">
        <v>0</v>
      </c>
    </row>
    <row r="13" spans="1:60" ht="24.75" customHeight="1">
      <c r="A13" s="77" t="s">
        <v>217</v>
      </c>
      <c r="B13" s="48">
        <f t="shared" si="7"/>
        <v>842</v>
      </c>
      <c r="C13" s="23">
        <v>0</v>
      </c>
      <c r="D13" s="50">
        <v>0</v>
      </c>
      <c r="E13" s="23">
        <v>0</v>
      </c>
      <c r="F13" s="50">
        <v>0</v>
      </c>
      <c r="G13" s="23">
        <v>0</v>
      </c>
      <c r="H13" s="77" t="s">
        <v>217</v>
      </c>
      <c r="I13" s="23">
        <v>0</v>
      </c>
      <c r="J13" s="23">
        <v>0</v>
      </c>
      <c r="K13" s="50">
        <v>0</v>
      </c>
      <c r="L13" s="23">
        <v>0</v>
      </c>
      <c r="M13" s="50">
        <v>0</v>
      </c>
      <c r="N13" s="23">
        <v>0</v>
      </c>
      <c r="O13" s="23">
        <v>0</v>
      </c>
      <c r="P13" s="77" t="s">
        <v>217</v>
      </c>
      <c r="Q13" s="23">
        <v>0</v>
      </c>
      <c r="R13" s="23">
        <v>0</v>
      </c>
      <c r="S13" s="23">
        <v>0</v>
      </c>
      <c r="T13" s="50">
        <v>0</v>
      </c>
      <c r="U13" s="23">
        <v>300</v>
      </c>
      <c r="V13" s="50">
        <v>0</v>
      </c>
      <c r="W13" s="23">
        <v>432</v>
      </c>
      <c r="X13" s="23">
        <v>0</v>
      </c>
      <c r="Y13" s="20" t="s">
        <v>217</v>
      </c>
      <c r="Z13" s="78">
        <v>0</v>
      </c>
      <c r="AA13" s="23">
        <v>0</v>
      </c>
      <c r="AB13" s="23">
        <v>0</v>
      </c>
      <c r="AC13" s="50">
        <v>0</v>
      </c>
      <c r="AD13" s="23">
        <v>0</v>
      </c>
      <c r="AE13" s="50">
        <v>0</v>
      </c>
      <c r="AF13" s="23">
        <v>0</v>
      </c>
      <c r="AG13" s="23">
        <v>0</v>
      </c>
      <c r="AH13" s="20" t="s">
        <v>217</v>
      </c>
      <c r="AI13" s="23">
        <v>0</v>
      </c>
      <c r="AJ13" s="50">
        <v>0</v>
      </c>
      <c r="AK13" s="23">
        <v>0</v>
      </c>
      <c r="AL13" s="50">
        <v>0</v>
      </c>
      <c r="AM13" s="23">
        <v>0</v>
      </c>
      <c r="AN13" s="50">
        <v>0</v>
      </c>
      <c r="AO13" s="50">
        <v>0</v>
      </c>
      <c r="AP13" s="23">
        <v>0</v>
      </c>
      <c r="AQ13" s="20" t="s">
        <v>217</v>
      </c>
      <c r="AR13" s="23">
        <v>0</v>
      </c>
      <c r="AS13" s="23">
        <v>110</v>
      </c>
      <c r="AT13" s="23">
        <v>0</v>
      </c>
      <c r="AU13" s="50">
        <v>0</v>
      </c>
      <c r="AV13" s="23">
        <v>0</v>
      </c>
      <c r="AW13" s="50">
        <v>0</v>
      </c>
      <c r="AX13" s="23">
        <v>0</v>
      </c>
      <c r="AY13" s="23">
        <v>0</v>
      </c>
      <c r="AZ13" s="20" t="s">
        <v>217</v>
      </c>
      <c r="BA13" s="23">
        <v>0</v>
      </c>
      <c r="BB13" s="23">
        <v>0</v>
      </c>
      <c r="BC13" s="23">
        <v>0</v>
      </c>
      <c r="BD13" s="50">
        <v>0</v>
      </c>
      <c r="BE13" s="23">
        <v>0</v>
      </c>
      <c r="BF13" s="50">
        <v>0</v>
      </c>
      <c r="BG13" s="50">
        <v>0</v>
      </c>
      <c r="BH13" s="105">
        <v>0</v>
      </c>
    </row>
    <row r="14" spans="1:60" ht="22.5" customHeight="1">
      <c r="A14" s="77" t="s">
        <v>43</v>
      </c>
      <c r="B14" s="48">
        <f t="shared" si="7"/>
        <v>0</v>
      </c>
      <c r="C14" s="23">
        <v>0</v>
      </c>
      <c r="D14" s="50">
        <v>0</v>
      </c>
      <c r="E14" s="23">
        <v>0</v>
      </c>
      <c r="F14" s="50">
        <v>0</v>
      </c>
      <c r="G14" s="23">
        <v>0</v>
      </c>
      <c r="H14" s="77" t="s">
        <v>43</v>
      </c>
      <c r="I14" s="23">
        <v>0</v>
      </c>
      <c r="J14" s="23">
        <v>0</v>
      </c>
      <c r="K14" s="50">
        <v>0</v>
      </c>
      <c r="L14" s="23">
        <v>0</v>
      </c>
      <c r="M14" s="50">
        <v>0</v>
      </c>
      <c r="N14" s="23">
        <v>0</v>
      </c>
      <c r="O14" s="23">
        <v>0</v>
      </c>
      <c r="P14" s="77" t="s">
        <v>43</v>
      </c>
      <c r="Q14" s="23">
        <v>0</v>
      </c>
      <c r="R14" s="23">
        <v>0</v>
      </c>
      <c r="S14" s="23">
        <v>0</v>
      </c>
      <c r="T14" s="50">
        <v>0</v>
      </c>
      <c r="U14" s="23">
        <v>0</v>
      </c>
      <c r="V14" s="50">
        <v>0</v>
      </c>
      <c r="W14" s="23">
        <v>0</v>
      </c>
      <c r="X14" s="23">
        <v>0</v>
      </c>
      <c r="Y14" s="20" t="s">
        <v>43</v>
      </c>
      <c r="Z14" s="78">
        <v>0</v>
      </c>
      <c r="AA14" s="23">
        <v>0</v>
      </c>
      <c r="AB14" s="23">
        <v>0</v>
      </c>
      <c r="AC14" s="50">
        <v>0</v>
      </c>
      <c r="AD14" s="23">
        <v>0</v>
      </c>
      <c r="AE14" s="50">
        <v>0</v>
      </c>
      <c r="AF14" s="23">
        <v>0</v>
      </c>
      <c r="AG14" s="23">
        <v>0</v>
      </c>
      <c r="AH14" s="20" t="s">
        <v>43</v>
      </c>
      <c r="AI14" s="23">
        <v>0</v>
      </c>
      <c r="AJ14" s="50">
        <v>0</v>
      </c>
      <c r="AK14" s="23">
        <v>0</v>
      </c>
      <c r="AL14" s="50">
        <v>0</v>
      </c>
      <c r="AM14" s="23">
        <v>0</v>
      </c>
      <c r="AN14" s="50">
        <v>0</v>
      </c>
      <c r="AO14" s="50">
        <v>0</v>
      </c>
      <c r="AP14" s="23">
        <v>0</v>
      </c>
      <c r="AQ14" s="20" t="s">
        <v>43</v>
      </c>
      <c r="AR14" s="23">
        <v>0</v>
      </c>
      <c r="AS14" s="23">
        <v>0</v>
      </c>
      <c r="AT14" s="23">
        <v>0</v>
      </c>
      <c r="AU14" s="50">
        <v>0</v>
      </c>
      <c r="AV14" s="23">
        <v>0</v>
      </c>
      <c r="AW14" s="50">
        <v>0</v>
      </c>
      <c r="AX14" s="23">
        <v>0</v>
      </c>
      <c r="AY14" s="23">
        <v>0</v>
      </c>
      <c r="AZ14" s="20" t="s">
        <v>43</v>
      </c>
      <c r="BA14" s="23">
        <v>0</v>
      </c>
      <c r="BB14" s="23">
        <v>0</v>
      </c>
      <c r="BC14" s="23">
        <v>0</v>
      </c>
      <c r="BD14" s="50">
        <v>0</v>
      </c>
      <c r="BE14" s="23">
        <v>0</v>
      </c>
      <c r="BF14" s="50">
        <v>0</v>
      </c>
      <c r="BG14" s="50">
        <v>0</v>
      </c>
      <c r="BH14" s="105">
        <v>0</v>
      </c>
    </row>
    <row r="15" spans="1:60" s="49" customFormat="1" ht="22.5" customHeight="1">
      <c r="A15" s="77" t="s">
        <v>44</v>
      </c>
      <c r="B15" s="48">
        <f t="shared" si="7"/>
        <v>-40000</v>
      </c>
      <c r="C15" s="23">
        <v>0</v>
      </c>
      <c r="D15" s="50">
        <v>0</v>
      </c>
      <c r="E15" s="23">
        <v>0</v>
      </c>
      <c r="F15" s="50">
        <v>0</v>
      </c>
      <c r="G15" s="23">
        <v>0</v>
      </c>
      <c r="H15" s="77" t="s">
        <v>44</v>
      </c>
      <c r="I15" s="23">
        <v>0</v>
      </c>
      <c r="J15" s="23">
        <v>0</v>
      </c>
      <c r="K15" s="50">
        <v>0</v>
      </c>
      <c r="L15" s="23">
        <v>-40000</v>
      </c>
      <c r="M15" s="50">
        <v>0</v>
      </c>
      <c r="N15" s="23">
        <v>0</v>
      </c>
      <c r="O15" s="23">
        <v>0</v>
      </c>
      <c r="P15" s="77" t="s">
        <v>44</v>
      </c>
      <c r="Q15" s="23">
        <v>0</v>
      </c>
      <c r="R15" s="23">
        <v>0</v>
      </c>
      <c r="S15" s="23">
        <v>0</v>
      </c>
      <c r="T15" s="50">
        <v>0</v>
      </c>
      <c r="U15" s="23">
        <v>0</v>
      </c>
      <c r="V15" s="50">
        <v>0</v>
      </c>
      <c r="W15" s="23">
        <v>0</v>
      </c>
      <c r="X15" s="23">
        <v>0</v>
      </c>
      <c r="Y15" s="20" t="s">
        <v>44</v>
      </c>
      <c r="Z15" s="78">
        <v>0</v>
      </c>
      <c r="AA15" s="23">
        <v>0</v>
      </c>
      <c r="AB15" s="23">
        <v>0</v>
      </c>
      <c r="AC15" s="50">
        <v>0</v>
      </c>
      <c r="AD15" s="23">
        <v>0</v>
      </c>
      <c r="AE15" s="50">
        <v>0</v>
      </c>
      <c r="AF15" s="23">
        <v>0</v>
      </c>
      <c r="AG15" s="23">
        <v>0</v>
      </c>
      <c r="AH15" s="20" t="s">
        <v>44</v>
      </c>
      <c r="AI15" s="23">
        <v>0</v>
      </c>
      <c r="AJ15" s="50">
        <v>0</v>
      </c>
      <c r="AK15" s="23">
        <v>0</v>
      </c>
      <c r="AL15" s="50">
        <v>0</v>
      </c>
      <c r="AM15" s="23">
        <v>0</v>
      </c>
      <c r="AN15" s="50">
        <v>0</v>
      </c>
      <c r="AO15" s="50">
        <v>0</v>
      </c>
      <c r="AP15" s="23">
        <v>0</v>
      </c>
      <c r="AQ15" s="20" t="s">
        <v>44</v>
      </c>
      <c r="AR15" s="23">
        <v>0</v>
      </c>
      <c r="AS15" s="23">
        <v>0</v>
      </c>
      <c r="AT15" s="23">
        <v>0</v>
      </c>
      <c r="AU15" s="50">
        <v>0</v>
      </c>
      <c r="AV15" s="23">
        <v>0</v>
      </c>
      <c r="AW15" s="50">
        <v>0</v>
      </c>
      <c r="AX15" s="23">
        <v>0</v>
      </c>
      <c r="AY15" s="23">
        <v>0</v>
      </c>
      <c r="AZ15" s="20" t="s">
        <v>44</v>
      </c>
      <c r="BA15" s="23">
        <v>0</v>
      </c>
      <c r="BB15" s="23">
        <v>0</v>
      </c>
      <c r="BC15" s="23">
        <v>0</v>
      </c>
      <c r="BD15" s="50">
        <v>0</v>
      </c>
      <c r="BE15" s="23">
        <v>0</v>
      </c>
      <c r="BF15" s="50">
        <v>0</v>
      </c>
      <c r="BG15" s="50">
        <v>0</v>
      </c>
      <c r="BH15" s="105">
        <v>0</v>
      </c>
    </row>
    <row r="16" spans="1:60" ht="22.5" customHeight="1">
      <c r="A16" s="77" t="s">
        <v>218</v>
      </c>
      <c r="B16" s="48">
        <f t="shared" si="7"/>
        <v>-9350743</v>
      </c>
      <c r="C16" s="23">
        <v>-558225</v>
      </c>
      <c r="D16" s="50">
        <v>-406741</v>
      </c>
      <c r="E16" s="23">
        <v>-138063</v>
      </c>
      <c r="F16" s="50">
        <v>-295679</v>
      </c>
      <c r="G16" s="23">
        <v>-560179</v>
      </c>
      <c r="H16" s="77" t="s">
        <v>218</v>
      </c>
      <c r="I16" s="23">
        <v>-443846</v>
      </c>
      <c r="J16" s="23">
        <v>-364419</v>
      </c>
      <c r="K16" s="50">
        <v>-200970</v>
      </c>
      <c r="L16" s="23">
        <v>-159876</v>
      </c>
      <c r="M16" s="50">
        <v>-116465</v>
      </c>
      <c r="N16" s="23">
        <v>-151659</v>
      </c>
      <c r="O16" s="23">
        <v>-370172</v>
      </c>
      <c r="P16" s="77" t="s">
        <v>218</v>
      </c>
      <c r="Q16" s="23">
        <v>-213860</v>
      </c>
      <c r="R16" s="23">
        <v>-492641</v>
      </c>
      <c r="S16" s="23">
        <v>-300755</v>
      </c>
      <c r="T16" s="50">
        <v>-386880</v>
      </c>
      <c r="U16" s="23">
        <v>-46707</v>
      </c>
      <c r="V16" s="50">
        <v>-210000</v>
      </c>
      <c r="W16" s="23">
        <v>-332159</v>
      </c>
      <c r="X16" s="23">
        <v>-163000</v>
      </c>
      <c r="Y16" s="20" t="s">
        <v>218</v>
      </c>
      <c r="Z16" s="78">
        <v>-400421</v>
      </c>
      <c r="AA16" s="23">
        <v>-266000</v>
      </c>
      <c r="AB16" s="23">
        <v>-298550</v>
      </c>
      <c r="AC16" s="50">
        <v>-274769</v>
      </c>
      <c r="AD16" s="23">
        <v>-107500</v>
      </c>
      <c r="AE16" s="50">
        <v>-42250</v>
      </c>
      <c r="AF16" s="23">
        <v>-313175</v>
      </c>
      <c r="AG16" s="23">
        <v>-52291</v>
      </c>
      <c r="AH16" s="20" t="s">
        <v>218</v>
      </c>
      <c r="AI16" s="23">
        <v>-90937</v>
      </c>
      <c r="AJ16" s="50">
        <v>-25000</v>
      </c>
      <c r="AK16" s="23">
        <v>-12000</v>
      </c>
      <c r="AL16" s="50">
        <v>-144707</v>
      </c>
      <c r="AM16" s="23">
        <v>-44723</v>
      </c>
      <c r="AN16" s="50">
        <v>-94200</v>
      </c>
      <c r="AO16" s="50">
        <v>-38201</v>
      </c>
      <c r="AP16" s="23">
        <v>-120129</v>
      </c>
      <c r="AQ16" s="20" t="s">
        <v>218</v>
      </c>
      <c r="AR16" s="23">
        <v>-74000</v>
      </c>
      <c r="AS16" s="23">
        <v>-242011</v>
      </c>
      <c r="AT16" s="23">
        <v>-128680</v>
      </c>
      <c r="AU16" s="50">
        <v>-25000</v>
      </c>
      <c r="AV16" s="23">
        <v>-124596</v>
      </c>
      <c r="AW16" s="50">
        <v>-129000</v>
      </c>
      <c r="AX16" s="23">
        <v>-35800</v>
      </c>
      <c r="AY16" s="23">
        <v>-33053</v>
      </c>
      <c r="AZ16" s="20" t="s">
        <v>218</v>
      </c>
      <c r="BA16" s="23">
        <v>-96701</v>
      </c>
      <c r="BB16" s="23">
        <v>-26215</v>
      </c>
      <c r="BC16" s="23">
        <v>-24000</v>
      </c>
      <c r="BD16" s="50">
        <v>-58730</v>
      </c>
      <c r="BE16" s="23">
        <v>-39100</v>
      </c>
      <c r="BF16" s="50">
        <v>-28908</v>
      </c>
      <c r="BG16" s="50">
        <v>-35800</v>
      </c>
      <c r="BH16" s="105">
        <v>-12000</v>
      </c>
    </row>
    <row r="17" spans="1:60" ht="22.5" customHeight="1">
      <c r="A17" s="77" t="s">
        <v>45</v>
      </c>
      <c r="B17" s="48">
        <f t="shared" si="7"/>
        <v>-262163</v>
      </c>
      <c r="C17" s="23">
        <v>-7044</v>
      </c>
      <c r="D17" s="50">
        <v>-12000</v>
      </c>
      <c r="E17" s="23">
        <v>-5000</v>
      </c>
      <c r="F17" s="50">
        <v>-7551</v>
      </c>
      <c r="G17" s="23">
        <v>-39001</v>
      </c>
      <c r="H17" s="77" t="s">
        <v>45</v>
      </c>
      <c r="I17" s="23">
        <v>-10000</v>
      </c>
      <c r="J17" s="23">
        <v>0</v>
      </c>
      <c r="K17" s="50">
        <v>-3007</v>
      </c>
      <c r="L17" s="23">
        <v>-1701</v>
      </c>
      <c r="M17" s="50">
        <v>-6674</v>
      </c>
      <c r="N17" s="23">
        <v>-1000</v>
      </c>
      <c r="O17" s="23">
        <v>0</v>
      </c>
      <c r="P17" s="77" t="s">
        <v>45</v>
      </c>
      <c r="Q17" s="23">
        <v>-1000</v>
      </c>
      <c r="R17" s="23">
        <v>0</v>
      </c>
      <c r="S17" s="23">
        <v>-2000</v>
      </c>
      <c r="T17" s="50">
        <v>-500</v>
      </c>
      <c r="U17" s="23">
        <v>-200</v>
      </c>
      <c r="V17" s="50">
        <v>0</v>
      </c>
      <c r="W17" s="23">
        <v>-17481</v>
      </c>
      <c r="X17" s="23">
        <v>-3000</v>
      </c>
      <c r="Y17" s="20" t="s">
        <v>45</v>
      </c>
      <c r="Z17" s="78">
        <v>-3500</v>
      </c>
      <c r="AA17" s="23">
        <v>-10000</v>
      </c>
      <c r="AB17" s="23">
        <v>-5000</v>
      </c>
      <c r="AC17" s="50">
        <v>-27000</v>
      </c>
      <c r="AD17" s="23">
        <v>-5000</v>
      </c>
      <c r="AE17" s="50">
        <v>-5850</v>
      </c>
      <c r="AF17" s="23">
        <v>-1300</v>
      </c>
      <c r="AG17" s="23">
        <v>-8339</v>
      </c>
      <c r="AH17" s="20" t="s">
        <v>45</v>
      </c>
      <c r="AI17" s="23">
        <v>-500</v>
      </c>
      <c r="AJ17" s="50">
        <v>0</v>
      </c>
      <c r="AK17" s="23">
        <v>-2000</v>
      </c>
      <c r="AL17" s="50">
        <v>-200</v>
      </c>
      <c r="AM17" s="23">
        <v>-8401</v>
      </c>
      <c r="AN17" s="50">
        <v>-10000</v>
      </c>
      <c r="AO17" s="50">
        <v>-8000</v>
      </c>
      <c r="AP17" s="23">
        <v>-8351</v>
      </c>
      <c r="AQ17" s="20" t="s">
        <v>45</v>
      </c>
      <c r="AR17" s="23">
        <v>-5000</v>
      </c>
      <c r="AS17" s="23">
        <v>-5258</v>
      </c>
      <c r="AT17" s="23">
        <v>-1400</v>
      </c>
      <c r="AU17" s="50">
        <v>-1000</v>
      </c>
      <c r="AV17" s="23">
        <v>-5800</v>
      </c>
      <c r="AW17" s="50">
        <v>-1000</v>
      </c>
      <c r="AX17" s="23">
        <v>-3000</v>
      </c>
      <c r="AY17" s="23">
        <v>-3832</v>
      </c>
      <c r="AZ17" s="20" t="s">
        <v>45</v>
      </c>
      <c r="BA17" s="23">
        <v>-3500</v>
      </c>
      <c r="BB17" s="23">
        <v>-1000</v>
      </c>
      <c r="BC17" s="23">
        <v>-1274</v>
      </c>
      <c r="BD17" s="50">
        <v>-300</v>
      </c>
      <c r="BE17" s="23">
        <v>0</v>
      </c>
      <c r="BF17" s="50">
        <v>-6892</v>
      </c>
      <c r="BG17" s="50">
        <v>0</v>
      </c>
      <c r="BH17" s="105">
        <v>-2307</v>
      </c>
    </row>
    <row r="18" spans="1:60" s="9" customFormat="1" ht="24.75" customHeight="1">
      <c r="A18" s="80" t="s">
        <v>219</v>
      </c>
      <c r="B18" s="34">
        <f aca="true" t="shared" si="8" ref="B18:G18">SUM(B10:B17)</f>
        <v>-9639995</v>
      </c>
      <c r="C18" s="18">
        <f t="shared" si="8"/>
        <v>-565269</v>
      </c>
      <c r="D18" s="51">
        <f t="shared" si="8"/>
        <v>-418741</v>
      </c>
      <c r="E18" s="18">
        <f t="shared" si="8"/>
        <v>-143063</v>
      </c>
      <c r="F18" s="51">
        <f t="shared" si="8"/>
        <v>-303230</v>
      </c>
      <c r="G18" s="18">
        <f t="shared" si="8"/>
        <v>-599180</v>
      </c>
      <c r="H18" s="80" t="s">
        <v>219</v>
      </c>
      <c r="I18" s="18">
        <f aca="true" t="shared" si="9" ref="I18:O18">SUM(I10:I17)</f>
        <v>-453846</v>
      </c>
      <c r="J18" s="18">
        <f t="shared" si="9"/>
        <v>-364419</v>
      </c>
      <c r="K18" s="51">
        <f t="shared" si="9"/>
        <v>-203977</v>
      </c>
      <c r="L18" s="18">
        <f t="shared" si="9"/>
        <v>-201577</v>
      </c>
      <c r="M18" s="51">
        <f t="shared" si="9"/>
        <v>-123139</v>
      </c>
      <c r="N18" s="18">
        <f t="shared" si="9"/>
        <v>-152659</v>
      </c>
      <c r="O18" s="18">
        <f t="shared" si="9"/>
        <v>-370172</v>
      </c>
      <c r="P18" s="80" t="s">
        <v>219</v>
      </c>
      <c r="Q18" s="18">
        <f aca="true" t="shared" si="10" ref="Q18:X18">SUM(Q10:Q17)</f>
        <v>-214860</v>
      </c>
      <c r="R18" s="18">
        <f t="shared" si="10"/>
        <v>-492641</v>
      </c>
      <c r="S18" s="18">
        <f t="shared" si="10"/>
        <v>-302755</v>
      </c>
      <c r="T18" s="51">
        <f t="shared" si="10"/>
        <v>-387380</v>
      </c>
      <c r="U18" s="18">
        <f t="shared" si="10"/>
        <v>-46607</v>
      </c>
      <c r="V18" s="51">
        <f t="shared" si="10"/>
        <v>-210000</v>
      </c>
      <c r="W18" s="18">
        <f>SUM(W10:W17)</f>
        <v>-349208</v>
      </c>
      <c r="X18" s="18">
        <f t="shared" si="10"/>
        <v>-166000</v>
      </c>
      <c r="Y18" s="87" t="s">
        <v>219</v>
      </c>
      <c r="Z18" s="35">
        <f aca="true" t="shared" si="11" ref="Z18:AG18">SUM(Z10:Z17)</f>
        <v>-403921</v>
      </c>
      <c r="AA18" s="18">
        <f t="shared" si="11"/>
        <v>-276000</v>
      </c>
      <c r="AB18" s="18">
        <f>SUM(AB10:AB17)</f>
        <v>-303550</v>
      </c>
      <c r="AC18" s="51">
        <f t="shared" si="11"/>
        <v>-301769</v>
      </c>
      <c r="AD18" s="18">
        <f>SUM(AD10:AD17)</f>
        <v>-112500</v>
      </c>
      <c r="AE18" s="51">
        <f t="shared" si="11"/>
        <v>-48100</v>
      </c>
      <c r="AF18" s="18">
        <f t="shared" si="11"/>
        <v>-314475</v>
      </c>
      <c r="AG18" s="18">
        <f t="shared" si="11"/>
        <v>-60630</v>
      </c>
      <c r="AH18" s="87" t="s">
        <v>219</v>
      </c>
      <c r="AI18" s="18">
        <f aca="true" t="shared" si="12" ref="AI18:AS18">SUM(AI10:AI17)</f>
        <v>-91437</v>
      </c>
      <c r="AJ18" s="51">
        <f>SUM(AJ10:AJ17)</f>
        <v>-25000</v>
      </c>
      <c r="AK18" s="18">
        <f t="shared" si="12"/>
        <v>-14000</v>
      </c>
      <c r="AL18" s="51">
        <f t="shared" si="12"/>
        <v>-144907</v>
      </c>
      <c r="AM18" s="18">
        <f>SUM(AM10:AM17)</f>
        <v>-41055</v>
      </c>
      <c r="AN18" s="51">
        <f t="shared" si="12"/>
        <v>-104200</v>
      </c>
      <c r="AO18" s="51">
        <f t="shared" si="12"/>
        <v>-46201</v>
      </c>
      <c r="AP18" s="18">
        <f t="shared" si="12"/>
        <v>-128480</v>
      </c>
      <c r="AQ18" s="87" t="s">
        <v>219</v>
      </c>
      <c r="AR18" s="18">
        <f t="shared" si="12"/>
        <v>-79000</v>
      </c>
      <c r="AS18" s="18">
        <f t="shared" si="12"/>
        <v>-247159</v>
      </c>
      <c r="AT18" s="18">
        <f aca="true" t="shared" si="13" ref="AT18:BB18">SUM(AT10:AT17)</f>
        <v>-130080</v>
      </c>
      <c r="AU18" s="51">
        <f t="shared" si="13"/>
        <v>-26000</v>
      </c>
      <c r="AV18" s="18">
        <f t="shared" si="13"/>
        <v>-130396</v>
      </c>
      <c r="AW18" s="51">
        <f t="shared" si="13"/>
        <v>-130000</v>
      </c>
      <c r="AX18" s="18">
        <f t="shared" si="13"/>
        <v>-38800</v>
      </c>
      <c r="AY18" s="18">
        <f t="shared" si="13"/>
        <v>-36885</v>
      </c>
      <c r="AZ18" s="87" t="s">
        <v>219</v>
      </c>
      <c r="BA18" s="18">
        <f t="shared" si="13"/>
        <v>-100201</v>
      </c>
      <c r="BB18" s="18">
        <f t="shared" si="13"/>
        <v>-27215</v>
      </c>
      <c r="BC18" s="18">
        <f aca="true" t="shared" si="14" ref="BC18:BH18">SUM(BC10:BC17)</f>
        <v>-25274</v>
      </c>
      <c r="BD18" s="51">
        <f t="shared" si="14"/>
        <v>-59030</v>
      </c>
      <c r="BE18" s="18">
        <f t="shared" si="14"/>
        <v>-39100</v>
      </c>
      <c r="BF18" s="51">
        <f t="shared" si="14"/>
        <v>-35800</v>
      </c>
      <c r="BG18" s="51">
        <f t="shared" si="14"/>
        <v>-35800</v>
      </c>
      <c r="BH18" s="34">
        <f t="shared" si="14"/>
        <v>-14307</v>
      </c>
    </row>
    <row r="19" spans="1:60" s="49" customFormat="1" ht="24.75" customHeight="1">
      <c r="A19" s="81" t="s">
        <v>220</v>
      </c>
      <c r="B19" s="48"/>
      <c r="C19" s="46"/>
      <c r="D19" s="47"/>
      <c r="E19" s="46"/>
      <c r="F19" s="47"/>
      <c r="G19" s="46"/>
      <c r="H19" s="81" t="s">
        <v>220</v>
      </c>
      <c r="I19" s="46"/>
      <c r="J19" s="46"/>
      <c r="K19" s="47"/>
      <c r="L19" s="46"/>
      <c r="M19" s="47"/>
      <c r="N19" s="46"/>
      <c r="O19" s="46"/>
      <c r="P19" s="81" t="s">
        <v>220</v>
      </c>
      <c r="Q19" s="46"/>
      <c r="R19" s="46"/>
      <c r="S19" s="46"/>
      <c r="T19" s="47"/>
      <c r="U19" s="46"/>
      <c r="V19" s="47"/>
      <c r="W19" s="46"/>
      <c r="X19" s="46"/>
      <c r="Y19" s="15" t="s">
        <v>220</v>
      </c>
      <c r="Z19" s="79"/>
      <c r="AA19" s="46"/>
      <c r="AB19" s="46"/>
      <c r="AC19" s="47"/>
      <c r="AD19" s="46"/>
      <c r="AE19" s="47"/>
      <c r="AF19" s="46"/>
      <c r="AG19" s="46"/>
      <c r="AH19" s="15" t="s">
        <v>220</v>
      </c>
      <c r="AI19" s="46"/>
      <c r="AJ19" s="47"/>
      <c r="AK19" s="46"/>
      <c r="AL19" s="47"/>
      <c r="AM19" s="46"/>
      <c r="AN19" s="47"/>
      <c r="AO19" s="47"/>
      <c r="AP19" s="46"/>
      <c r="AQ19" s="15" t="s">
        <v>220</v>
      </c>
      <c r="AR19" s="46"/>
      <c r="AS19" s="46"/>
      <c r="AT19" s="46"/>
      <c r="AU19" s="47"/>
      <c r="AV19" s="46"/>
      <c r="AW19" s="47"/>
      <c r="AX19" s="46"/>
      <c r="AY19" s="46"/>
      <c r="AZ19" s="15" t="s">
        <v>220</v>
      </c>
      <c r="BA19" s="46"/>
      <c r="BB19" s="46"/>
      <c r="BC19" s="46"/>
      <c r="BD19" s="47"/>
      <c r="BE19" s="46"/>
      <c r="BF19" s="47"/>
      <c r="BG19" s="47"/>
      <c r="BH19" s="48"/>
    </row>
    <row r="20" spans="1:60" ht="22.5" customHeight="1">
      <c r="A20" s="77" t="s">
        <v>221</v>
      </c>
      <c r="B20" s="48">
        <f aca="true" t="shared" si="15" ref="B20:B26">SUM(C20:BH20)</f>
        <v>80774</v>
      </c>
      <c r="C20" s="23">
        <v>0</v>
      </c>
      <c r="D20" s="50">
        <v>0</v>
      </c>
      <c r="E20" s="23">
        <v>0</v>
      </c>
      <c r="F20" s="50">
        <v>0</v>
      </c>
      <c r="G20" s="23">
        <v>0</v>
      </c>
      <c r="H20" s="77" t="s">
        <v>221</v>
      </c>
      <c r="I20" s="23">
        <v>0</v>
      </c>
      <c r="J20" s="23">
        <v>0</v>
      </c>
      <c r="K20" s="50">
        <v>0</v>
      </c>
      <c r="L20" s="23">
        <v>0</v>
      </c>
      <c r="M20" s="50">
        <v>0</v>
      </c>
      <c r="N20" s="23">
        <v>0</v>
      </c>
      <c r="O20" s="23">
        <v>0</v>
      </c>
      <c r="P20" s="77" t="s">
        <v>221</v>
      </c>
      <c r="Q20" s="23">
        <v>0</v>
      </c>
      <c r="R20" s="23">
        <v>3000</v>
      </c>
      <c r="S20" s="23">
        <v>0</v>
      </c>
      <c r="T20" s="50">
        <v>0</v>
      </c>
      <c r="U20" s="23">
        <v>1000</v>
      </c>
      <c r="V20" s="50">
        <v>70000</v>
      </c>
      <c r="W20" s="23">
        <v>0</v>
      </c>
      <c r="X20" s="23">
        <v>0</v>
      </c>
      <c r="Y20" s="20" t="s">
        <v>221</v>
      </c>
      <c r="Z20" s="78">
        <v>0</v>
      </c>
      <c r="AA20" s="23">
        <v>0</v>
      </c>
      <c r="AB20" s="23">
        <v>0</v>
      </c>
      <c r="AC20" s="50">
        <v>0</v>
      </c>
      <c r="AD20" s="23">
        <v>0</v>
      </c>
      <c r="AE20" s="50">
        <v>0</v>
      </c>
      <c r="AF20" s="23">
        <v>0</v>
      </c>
      <c r="AG20" s="23">
        <v>0</v>
      </c>
      <c r="AH20" s="20" t="s">
        <v>221</v>
      </c>
      <c r="AI20" s="23">
        <v>0</v>
      </c>
      <c r="AJ20" s="50">
        <v>0</v>
      </c>
      <c r="AK20" s="23">
        <v>0</v>
      </c>
      <c r="AL20" s="50">
        <v>6000</v>
      </c>
      <c r="AM20" s="23">
        <v>0</v>
      </c>
      <c r="AN20" s="50">
        <v>0</v>
      </c>
      <c r="AO20" s="50">
        <v>500</v>
      </c>
      <c r="AP20" s="23">
        <v>0</v>
      </c>
      <c r="AQ20" s="20" t="s">
        <v>221</v>
      </c>
      <c r="AR20" s="23">
        <v>0</v>
      </c>
      <c r="AS20" s="23">
        <v>0</v>
      </c>
      <c r="AT20" s="23">
        <v>0</v>
      </c>
      <c r="AU20" s="50">
        <v>0</v>
      </c>
      <c r="AV20" s="23">
        <v>0</v>
      </c>
      <c r="AW20" s="50">
        <v>0</v>
      </c>
      <c r="AX20" s="23">
        <v>0</v>
      </c>
      <c r="AY20" s="23">
        <v>0</v>
      </c>
      <c r="AZ20" s="20" t="s">
        <v>221</v>
      </c>
      <c r="BA20" s="23">
        <v>0</v>
      </c>
      <c r="BB20" s="23">
        <v>0</v>
      </c>
      <c r="BC20" s="23">
        <v>274</v>
      </c>
      <c r="BD20" s="50">
        <v>0</v>
      </c>
      <c r="BE20" s="23">
        <v>0</v>
      </c>
      <c r="BF20" s="50">
        <v>0</v>
      </c>
      <c r="BG20" s="50">
        <v>0</v>
      </c>
      <c r="BH20" s="105">
        <v>0</v>
      </c>
    </row>
    <row r="21" spans="1:60" ht="22.5" customHeight="1">
      <c r="A21" s="77" t="s">
        <v>222</v>
      </c>
      <c r="B21" s="48">
        <f t="shared" si="15"/>
        <v>50000</v>
      </c>
      <c r="C21" s="23">
        <v>0</v>
      </c>
      <c r="D21" s="50">
        <v>0</v>
      </c>
      <c r="E21" s="23">
        <v>0</v>
      </c>
      <c r="F21" s="50">
        <v>0</v>
      </c>
      <c r="G21" s="23">
        <v>0</v>
      </c>
      <c r="H21" s="77" t="s">
        <v>222</v>
      </c>
      <c r="I21" s="23">
        <v>0</v>
      </c>
      <c r="J21" s="23">
        <v>0</v>
      </c>
      <c r="K21" s="50">
        <v>0</v>
      </c>
      <c r="L21" s="23">
        <v>50000</v>
      </c>
      <c r="M21" s="50">
        <v>0</v>
      </c>
      <c r="N21" s="23">
        <v>0</v>
      </c>
      <c r="O21" s="23">
        <v>0</v>
      </c>
      <c r="P21" s="77" t="s">
        <v>222</v>
      </c>
      <c r="Q21" s="23">
        <v>0</v>
      </c>
      <c r="R21" s="23">
        <v>0</v>
      </c>
      <c r="S21" s="23">
        <v>0</v>
      </c>
      <c r="T21" s="50">
        <v>0</v>
      </c>
      <c r="U21" s="23">
        <v>0</v>
      </c>
      <c r="V21" s="50">
        <v>0</v>
      </c>
      <c r="W21" s="23">
        <v>0</v>
      </c>
      <c r="X21" s="23">
        <v>0</v>
      </c>
      <c r="Y21" s="20" t="s">
        <v>222</v>
      </c>
      <c r="Z21" s="78">
        <v>0</v>
      </c>
      <c r="AA21" s="23">
        <v>0</v>
      </c>
      <c r="AB21" s="23">
        <v>0</v>
      </c>
      <c r="AC21" s="50">
        <v>0</v>
      </c>
      <c r="AD21" s="23">
        <v>0</v>
      </c>
      <c r="AE21" s="50">
        <v>0</v>
      </c>
      <c r="AF21" s="23">
        <v>0</v>
      </c>
      <c r="AG21" s="23">
        <v>0</v>
      </c>
      <c r="AH21" s="20" t="s">
        <v>222</v>
      </c>
      <c r="AI21" s="23">
        <v>0</v>
      </c>
      <c r="AJ21" s="50">
        <v>0</v>
      </c>
      <c r="AK21" s="23">
        <v>0</v>
      </c>
      <c r="AL21" s="50">
        <v>0</v>
      </c>
      <c r="AM21" s="23">
        <v>0</v>
      </c>
      <c r="AN21" s="50">
        <v>0</v>
      </c>
      <c r="AO21" s="50">
        <v>0</v>
      </c>
      <c r="AP21" s="23">
        <v>0</v>
      </c>
      <c r="AQ21" s="20" t="s">
        <v>222</v>
      </c>
      <c r="AR21" s="23">
        <v>0</v>
      </c>
      <c r="AS21" s="23">
        <v>0</v>
      </c>
      <c r="AT21" s="23">
        <v>0</v>
      </c>
      <c r="AU21" s="50">
        <v>0</v>
      </c>
      <c r="AV21" s="23">
        <v>0</v>
      </c>
      <c r="AW21" s="50">
        <v>0</v>
      </c>
      <c r="AX21" s="23">
        <v>0</v>
      </c>
      <c r="AY21" s="23">
        <v>0</v>
      </c>
      <c r="AZ21" s="20" t="s">
        <v>222</v>
      </c>
      <c r="BA21" s="23">
        <v>0</v>
      </c>
      <c r="BB21" s="23">
        <v>0</v>
      </c>
      <c r="BC21" s="23">
        <v>0</v>
      </c>
      <c r="BD21" s="50">
        <v>0</v>
      </c>
      <c r="BE21" s="23">
        <v>0</v>
      </c>
      <c r="BF21" s="50">
        <v>0</v>
      </c>
      <c r="BG21" s="50">
        <v>0</v>
      </c>
      <c r="BH21" s="105">
        <v>0</v>
      </c>
    </row>
    <row r="22" spans="1:60" ht="22.5" customHeight="1">
      <c r="A22" s="77" t="s">
        <v>223</v>
      </c>
      <c r="B22" s="48">
        <f t="shared" si="15"/>
        <v>8739567</v>
      </c>
      <c r="C22" s="23">
        <v>486912</v>
      </c>
      <c r="D22" s="50">
        <v>248701</v>
      </c>
      <c r="E22" s="23">
        <v>125000</v>
      </c>
      <c r="F22" s="50">
        <v>286027</v>
      </c>
      <c r="G22" s="23">
        <v>552292</v>
      </c>
      <c r="H22" s="77" t="s">
        <v>223</v>
      </c>
      <c r="I22" s="23">
        <v>348548</v>
      </c>
      <c r="J22" s="23">
        <v>269420</v>
      </c>
      <c r="K22" s="50">
        <v>193717</v>
      </c>
      <c r="L22" s="23">
        <v>108876</v>
      </c>
      <c r="M22" s="50">
        <v>117406</v>
      </c>
      <c r="N22" s="23">
        <v>132659</v>
      </c>
      <c r="O22" s="23">
        <v>369372</v>
      </c>
      <c r="P22" s="77" t="s">
        <v>223</v>
      </c>
      <c r="Q22" s="23">
        <v>213410</v>
      </c>
      <c r="R22" s="23">
        <v>491578</v>
      </c>
      <c r="S22" s="23">
        <v>296155</v>
      </c>
      <c r="T22" s="50">
        <v>385000</v>
      </c>
      <c r="U22" s="23">
        <v>32330</v>
      </c>
      <c r="V22" s="50">
        <v>167030</v>
      </c>
      <c r="W22" s="23">
        <v>349140</v>
      </c>
      <c r="X22" s="23">
        <v>151281</v>
      </c>
      <c r="Y22" s="20" t="s">
        <v>223</v>
      </c>
      <c r="Z22" s="78">
        <v>394937</v>
      </c>
      <c r="AA22" s="23">
        <v>250428</v>
      </c>
      <c r="AB22" s="23">
        <v>239135</v>
      </c>
      <c r="AC22" s="50">
        <v>282237</v>
      </c>
      <c r="AD22" s="23">
        <v>107500</v>
      </c>
      <c r="AE22" s="50">
        <v>48100</v>
      </c>
      <c r="AF22" s="23">
        <v>314475</v>
      </c>
      <c r="AG22" s="23">
        <v>54298</v>
      </c>
      <c r="AH22" s="20" t="s">
        <v>223</v>
      </c>
      <c r="AI22" s="23">
        <v>91437</v>
      </c>
      <c r="AJ22" s="50">
        <v>25000</v>
      </c>
      <c r="AK22" s="23">
        <v>14000</v>
      </c>
      <c r="AL22" s="50">
        <v>132665</v>
      </c>
      <c r="AM22" s="23">
        <v>53124</v>
      </c>
      <c r="AN22" s="50">
        <v>104200</v>
      </c>
      <c r="AO22" s="50">
        <v>46201</v>
      </c>
      <c r="AP22" s="23">
        <v>120895</v>
      </c>
      <c r="AQ22" s="20" t="s">
        <v>223</v>
      </c>
      <c r="AR22" s="23">
        <v>74000</v>
      </c>
      <c r="AS22" s="23">
        <v>242011</v>
      </c>
      <c r="AT22" s="23">
        <v>130000</v>
      </c>
      <c r="AU22" s="50">
        <v>26000</v>
      </c>
      <c r="AV22" s="23">
        <v>130396</v>
      </c>
      <c r="AW22" s="50">
        <v>130000</v>
      </c>
      <c r="AX22" s="23">
        <v>38000</v>
      </c>
      <c r="AY22" s="23">
        <v>36038</v>
      </c>
      <c r="AZ22" s="20" t="s">
        <v>223</v>
      </c>
      <c r="BA22" s="23">
        <v>99401</v>
      </c>
      <c r="BB22" s="23">
        <v>26205</v>
      </c>
      <c r="BC22" s="23">
        <v>25000</v>
      </c>
      <c r="BD22" s="50">
        <v>58730</v>
      </c>
      <c r="BE22" s="23">
        <v>38300</v>
      </c>
      <c r="BF22" s="50">
        <v>35000</v>
      </c>
      <c r="BG22" s="50">
        <v>35000</v>
      </c>
      <c r="BH22" s="105">
        <v>12000</v>
      </c>
    </row>
    <row r="23" spans="1:60" ht="22.5" customHeight="1">
      <c r="A23" s="77" t="s">
        <v>46</v>
      </c>
      <c r="B23" s="48">
        <f t="shared" si="15"/>
        <v>-52882</v>
      </c>
      <c r="C23" s="23">
        <v>0</v>
      </c>
      <c r="D23" s="50">
        <v>-5000</v>
      </c>
      <c r="E23" s="23">
        <v>0</v>
      </c>
      <c r="F23" s="50">
        <v>-30000</v>
      </c>
      <c r="G23" s="23">
        <v>0</v>
      </c>
      <c r="H23" s="77" t="s">
        <v>46</v>
      </c>
      <c r="I23" s="23">
        <v>0</v>
      </c>
      <c r="J23" s="23">
        <v>0</v>
      </c>
      <c r="K23" s="50">
        <v>0</v>
      </c>
      <c r="L23" s="23">
        <v>0</v>
      </c>
      <c r="M23" s="50">
        <v>0</v>
      </c>
      <c r="N23" s="23">
        <v>0</v>
      </c>
      <c r="O23" s="23">
        <v>0</v>
      </c>
      <c r="P23" s="77" t="s">
        <v>46</v>
      </c>
      <c r="Q23" s="23">
        <v>0</v>
      </c>
      <c r="R23" s="23">
        <v>0</v>
      </c>
      <c r="S23" s="23">
        <v>0</v>
      </c>
      <c r="T23" s="50">
        <v>-523</v>
      </c>
      <c r="U23" s="23">
        <v>-1577</v>
      </c>
      <c r="V23" s="50">
        <v>0</v>
      </c>
      <c r="W23" s="23">
        <v>-1712</v>
      </c>
      <c r="X23" s="23">
        <v>0</v>
      </c>
      <c r="Y23" s="20" t="s">
        <v>46</v>
      </c>
      <c r="Z23" s="78">
        <v>0</v>
      </c>
      <c r="AA23" s="23">
        <v>0</v>
      </c>
      <c r="AB23" s="23">
        <v>0</v>
      </c>
      <c r="AC23" s="50">
        <v>0</v>
      </c>
      <c r="AD23" s="23">
        <v>0</v>
      </c>
      <c r="AE23" s="50">
        <v>0</v>
      </c>
      <c r="AF23" s="23">
        <v>0</v>
      </c>
      <c r="AG23" s="23">
        <v>0</v>
      </c>
      <c r="AH23" s="20" t="s">
        <v>46</v>
      </c>
      <c r="AI23" s="23">
        <v>0</v>
      </c>
      <c r="AJ23" s="50">
        <v>0</v>
      </c>
      <c r="AK23" s="23">
        <v>0</v>
      </c>
      <c r="AL23" s="50">
        <v>-5000</v>
      </c>
      <c r="AM23" s="23">
        <v>0</v>
      </c>
      <c r="AN23" s="50">
        <v>0</v>
      </c>
      <c r="AO23" s="50">
        <v>0</v>
      </c>
      <c r="AP23" s="23">
        <v>0</v>
      </c>
      <c r="AQ23" s="20" t="s">
        <v>46</v>
      </c>
      <c r="AR23" s="23">
        <v>0</v>
      </c>
      <c r="AS23" s="23">
        <v>-205</v>
      </c>
      <c r="AT23" s="23">
        <v>0</v>
      </c>
      <c r="AU23" s="50">
        <v>0</v>
      </c>
      <c r="AV23" s="23">
        <v>-150</v>
      </c>
      <c r="AW23" s="50">
        <v>0</v>
      </c>
      <c r="AX23" s="23">
        <v>0</v>
      </c>
      <c r="AY23" s="23">
        <v>0</v>
      </c>
      <c r="AZ23" s="20" t="s">
        <v>46</v>
      </c>
      <c r="BA23" s="23">
        <v>0</v>
      </c>
      <c r="BB23" s="23">
        <v>0</v>
      </c>
      <c r="BC23" s="23">
        <v>0</v>
      </c>
      <c r="BD23" s="50">
        <v>-6715</v>
      </c>
      <c r="BE23" s="23">
        <v>0</v>
      </c>
      <c r="BF23" s="50">
        <v>0</v>
      </c>
      <c r="BG23" s="50">
        <v>0</v>
      </c>
      <c r="BH23" s="105">
        <v>-2000</v>
      </c>
    </row>
    <row r="24" spans="1:60" ht="22.5" customHeight="1">
      <c r="A24" s="77" t="s">
        <v>47</v>
      </c>
      <c r="B24" s="48">
        <f t="shared" si="15"/>
        <v>-2987</v>
      </c>
      <c r="C24" s="23">
        <v>0</v>
      </c>
      <c r="D24" s="50">
        <v>0</v>
      </c>
      <c r="E24" s="23">
        <v>0</v>
      </c>
      <c r="F24" s="50">
        <v>0</v>
      </c>
      <c r="G24" s="23">
        <v>0</v>
      </c>
      <c r="H24" s="77" t="s">
        <v>47</v>
      </c>
      <c r="I24" s="23">
        <v>0</v>
      </c>
      <c r="J24" s="23">
        <v>0</v>
      </c>
      <c r="K24" s="50">
        <v>0</v>
      </c>
      <c r="L24" s="23">
        <v>0</v>
      </c>
      <c r="M24" s="50">
        <v>0</v>
      </c>
      <c r="N24" s="23">
        <v>0</v>
      </c>
      <c r="O24" s="23">
        <v>-2987</v>
      </c>
      <c r="P24" s="77" t="s">
        <v>47</v>
      </c>
      <c r="Q24" s="23">
        <v>0</v>
      </c>
      <c r="R24" s="23">
        <v>0</v>
      </c>
      <c r="S24" s="23">
        <v>0</v>
      </c>
      <c r="T24" s="50">
        <v>0</v>
      </c>
      <c r="U24" s="23">
        <v>0</v>
      </c>
      <c r="V24" s="50">
        <v>0</v>
      </c>
      <c r="W24" s="23">
        <v>0</v>
      </c>
      <c r="X24" s="23">
        <v>0</v>
      </c>
      <c r="Y24" s="20" t="s">
        <v>47</v>
      </c>
      <c r="Z24" s="78">
        <v>0</v>
      </c>
      <c r="AA24" s="23">
        <v>0</v>
      </c>
      <c r="AB24" s="23">
        <v>0</v>
      </c>
      <c r="AC24" s="50">
        <v>0</v>
      </c>
      <c r="AD24" s="23">
        <v>0</v>
      </c>
      <c r="AE24" s="50">
        <v>0</v>
      </c>
      <c r="AF24" s="23">
        <v>0</v>
      </c>
      <c r="AG24" s="23">
        <v>0</v>
      </c>
      <c r="AH24" s="20" t="s">
        <v>47</v>
      </c>
      <c r="AI24" s="23">
        <v>0</v>
      </c>
      <c r="AJ24" s="50">
        <v>0</v>
      </c>
      <c r="AK24" s="23">
        <v>0</v>
      </c>
      <c r="AL24" s="50">
        <v>0</v>
      </c>
      <c r="AM24" s="23">
        <v>0</v>
      </c>
      <c r="AN24" s="50">
        <v>0</v>
      </c>
      <c r="AO24" s="50">
        <v>0</v>
      </c>
      <c r="AP24" s="23">
        <v>0</v>
      </c>
      <c r="AQ24" s="20" t="s">
        <v>47</v>
      </c>
      <c r="AR24" s="23">
        <v>0</v>
      </c>
      <c r="AS24" s="23">
        <v>0</v>
      </c>
      <c r="AT24" s="23">
        <v>0</v>
      </c>
      <c r="AU24" s="50">
        <v>0</v>
      </c>
      <c r="AV24" s="23">
        <v>0</v>
      </c>
      <c r="AW24" s="50">
        <v>0</v>
      </c>
      <c r="AX24" s="23">
        <v>0</v>
      </c>
      <c r="AY24" s="23">
        <v>0</v>
      </c>
      <c r="AZ24" s="20" t="s">
        <v>47</v>
      </c>
      <c r="BA24" s="23">
        <v>0</v>
      </c>
      <c r="BB24" s="23">
        <v>0</v>
      </c>
      <c r="BC24" s="23">
        <v>0</v>
      </c>
      <c r="BD24" s="50">
        <v>0</v>
      </c>
      <c r="BE24" s="23">
        <v>0</v>
      </c>
      <c r="BF24" s="50">
        <v>0</v>
      </c>
      <c r="BG24" s="50">
        <v>0</v>
      </c>
      <c r="BH24" s="105">
        <v>0</v>
      </c>
    </row>
    <row r="25" spans="1:60" ht="22.5" customHeight="1">
      <c r="A25" s="77" t="s">
        <v>224</v>
      </c>
      <c r="B25" s="48">
        <f t="shared" si="15"/>
        <v>0</v>
      </c>
      <c r="C25" s="23">
        <v>0</v>
      </c>
      <c r="D25" s="50">
        <v>0</v>
      </c>
      <c r="E25" s="23">
        <v>0</v>
      </c>
      <c r="F25" s="50">
        <v>0</v>
      </c>
      <c r="G25" s="23">
        <v>0</v>
      </c>
      <c r="H25" s="77" t="s">
        <v>224</v>
      </c>
      <c r="I25" s="23">
        <v>0</v>
      </c>
      <c r="J25" s="23">
        <v>0</v>
      </c>
      <c r="K25" s="50">
        <v>0</v>
      </c>
      <c r="L25" s="23">
        <v>0</v>
      </c>
      <c r="M25" s="50">
        <v>0</v>
      </c>
      <c r="N25" s="23">
        <v>0</v>
      </c>
      <c r="O25" s="23">
        <v>0</v>
      </c>
      <c r="P25" s="77" t="s">
        <v>224</v>
      </c>
      <c r="Q25" s="23">
        <v>0</v>
      </c>
      <c r="R25" s="23">
        <v>0</v>
      </c>
      <c r="S25" s="23">
        <v>0</v>
      </c>
      <c r="T25" s="50">
        <v>0</v>
      </c>
      <c r="U25" s="23">
        <v>0</v>
      </c>
      <c r="V25" s="50">
        <v>0</v>
      </c>
      <c r="W25" s="23">
        <v>0</v>
      </c>
      <c r="X25" s="23">
        <v>0</v>
      </c>
      <c r="Y25" s="20" t="s">
        <v>224</v>
      </c>
      <c r="Z25" s="78">
        <v>0</v>
      </c>
      <c r="AA25" s="23">
        <v>0</v>
      </c>
      <c r="AB25" s="23">
        <v>0</v>
      </c>
      <c r="AC25" s="50">
        <v>0</v>
      </c>
      <c r="AD25" s="23">
        <v>0</v>
      </c>
      <c r="AE25" s="50">
        <v>0</v>
      </c>
      <c r="AF25" s="23">
        <v>0</v>
      </c>
      <c r="AG25" s="23">
        <v>0</v>
      </c>
      <c r="AH25" s="20" t="s">
        <v>224</v>
      </c>
      <c r="AI25" s="23">
        <v>0</v>
      </c>
      <c r="AJ25" s="50">
        <v>0</v>
      </c>
      <c r="AK25" s="23">
        <v>0</v>
      </c>
      <c r="AL25" s="50">
        <v>0</v>
      </c>
      <c r="AM25" s="23">
        <v>0</v>
      </c>
      <c r="AN25" s="50">
        <v>0</v>
      </c>
      <c r="AO25" s="50">
        <v>0</v>
      </c>
      <c r="AP25" s="23">
        <v>0</v>
      </c>
      <c r="AQ25" s="20" t="s">
        <v>224</v>
      </c>
      <c r="AR25" s="23">
        <v>0</v>
      </c>
      <c r="AS25" s="23">
        <v>0</v>
      </c>
      <c r="AT25" s="23">
        <v>0</v>
      </c>
      <c r="AU25" s="50">
        <v>0</v>
      </c>
      <c r="AV25" s="23">
        <v>0</v>
      </c>
      <c r="AW25" s="50">
        <v>0</v>
      </c>
      <c r="AX25" s="23">
        <v>0</v>
      </c>
      <c r="AY25" s="23">
        <v>0</v>
      </c>
      <c r="AZ25" s="20" t="s">
        <v>224</v>
      </c>
      <c r="BA25" s="23">
        <v>0</v>
      </c>
      <c r="BB25" s="23">
        <v>0</v>
      </c>
      <c r="BC25" s="23">
        <v>0</v>
      </c>
      <c r="BD25" s="50">
        <v>0</v>
      </c>
      <c r="BE25" s="23">
        <v>0</v>
      </c>
      <c r="BF25" s="50">
        <v>0</v>
      </c>
      <c r="BG25" s="50">
        <v>0</v>
      </c>
      <c r="BH25" s="105">
        <v>0</v>
      </c>
    </row>
    <row r="26" spans="1:60" ht="22.5" customHeight="1">
      <c r="A26" s="77" t="s">
        <v>225</v>
      </c>
      <c r="B26" s="48">
        <f t="shared" si="15"/>
        <v>0</v>
      </c>
      <c r="C26" s="23">
        <v>0</v>
      </c>
      <c r="D26" s="50">
        <v>0</v>
      </c>
      <c r="E26" s="23">
        <v>0</v>
      </c>
      <c r="F26" s="50">
        <v>0</v>
      </c>
      <c r="G26" s="23">
        <v>0</v>
      </c>
      <c r="H26" s="77" t="s">
        <v>225</v>
      </c>
      <c r="I26" s="23">
        <v>0</v>
      </c>
      <c r="J26" s="23">
        <v>0</v>
      </c>
      <c r="K26" s="50">
        <v>0</v>
      </c>
      <c r="L26" s="23">
        <v>0</v>
      </c>
      <c r="M26" s="50">
        <v>0</v>
      </c>
      <c r="N26" s="23">
        <v>0</v>
      </c>
      <c r="O26" s="23">
        <v>0</v>
      </c>
      <c r="P26" s="77" t="s">
        <v>225</v>
      </c>
      <c r="Q26" s="23">
        <v>0</v>
      </c>
      <c r="R26" s="23">
        <v>0</v>
      </c>
      <c r="S26" s="23">
        <v>0</v>
      </c>
      <c r="T26" s="50">
        <v>0</v>
      </c>
      <c r="U26" s="23">
        <v>0</v>
      </c>
      <c r="V26" s="50">
        <v>0</v>
      </c>
      <c r="W26" s="23">
        <v>0</v>
      </c>
      <c r="X26" s="23">
        <v>0</v>
      </c>
      <c r="Y26" s="20" t="s">
        <v>225</v>
      </c>
      <c r="Z26" s="78">
        <v>0</v>
      </c>
      <c r="AA26" s="23">
        <v>0</v>
      </c>
      <c r="AB26" s="23">
        <v>0</v>
      </c>
      <c r="AC26" s="50">
        <v>0</v>
      </c>
      <c r="AD26" s="23">
        <v>0</v>
      </c>
      <c r="AE26" s="50">
        <v>0</v>
      </c>
      <c r="AF26" s="23">
        <v>0</v>
      </c>
      <c r="AG26" s="23">
        <v>0</v>
      </c>
      <c r="AH26" s="20" t="s">
        <v>225</v>
      </c>
      <c r="AI26" s="23">
        <v>0</v>
      </c>
      <c r="AJ26" s="50">
        <v>0</v>
      </c>
      <c r="AK26" s="23">
        <v>0</v>
      </c>
      <c r="AL26" s="50">
        <v>0</v>
      </c>
      <c r="AM26" s="23">
        <v>0</v>
      </c>
      <c r="AN26" s="50">
        <v>0</v>
      </c>
      <c r="AO26" s="50">
        <v>0</v>
      </c>
      <c r="AP26" s="23">
        <v>0</v>
      </c>
      <c r="AQ26" s="20" t="s">
        <v>225</v>
      </c>
      <c r="AR26" s="23">
        <v>0</v>
      </c>
      <c r="AS26" s="23">
        <v>0</v>
      </c>
      <c r="AT26" s="23">
        <v>0</v>
      </c>
      <c r="AU26" s="50">
        <v>0</v>
      </c>
      <c r="AV26" s="23">
        <v>0</v>
      </c>
      <c r="AW26" s="50">
        <v>0</v>
      </c>
      <c r="AX26" s="23">
        <v>0</v>
      </c>
      <c r="AY26" s="23">
        <v>0</v>
      </c>
      <c r="AZ26" s="20" t="s">
        <v>225</v>
      </c>
      <c r="BA26" s="23">
        <v>0</v>
      </c>
      <c r="BB26" s="23">
        <v>0</v>
      </c>
      <c r="BC26" s="23">
        <v>0</v>
      </c>
      <c r="BD26" s="50">
        <v>0</v>
      </c>
      <c r="BE26" s="23">
        <v>0</v>
      </c>
      <c r="BF26" s="50">
        <v>0</v>
      </c>
      <c r="BG26" s="50">
        <v>0</v>
      </c>
      <c r="BH26" s="105">
        <v>0</v>
      </c>
    </row>
    <row r="27" spans="1:60" s="9" customFormat="1" ht="24.75" customHeight="1">
      <c r="A27" s="80" t="s">
        <v>226</v>
      </c>
      <c r="B27" s="34">
        <f>SUM(B20:B26)</f>
        <v>8814472</v>
      </c>
      <c r="C27" s="18">
        <f>SUM(C20:C26)</f>
        <v>486912</v>
      </c>
      <c r="D27" s="51">
        <f>SUM(D20:D26)</f>
        <v>243701</v>
      </c>
      <c r="E27" s="18">
        <f>SUM(E20:E26)</f>
        <v>125000</v>
      </c>
      <c r="F27" s="51">
        <f>SUM(F20:F25)</f>
        <v>256027</v>
      </c>
      <c r="G27" s="52">
        <f>SUM(G20:G26)</f>
        <v>552292</v>
      </c>
      <c r="H27" s="80" t="s">
        <v>226</v>
      </c>
      <c r="I27" s="18">
        <f aca="true" t="shared" si="16" ref="I27:O27">SUM(I20:I26)</f>
        <v>348548</v>
      </c>
      <c r="J27" s="18">
        <f t="shared" si="16"/>
        <v>269420</v>
      </c>
      <c r="K27" s="51">
        <f t="shared" si="16"/>
        <v>193717</v>
      </c>
      <c r="L27" s="18">
        <f t="shared" si="16"/>
        <v>158876</v>
      </c>
      <c r="M27" s="51">
        <f t="shared" si="16"/>
        <v>117406</v>
      </c>
      <c r="N27" s="18">
        <f t="shared" si="16"/>
        <v>132659</v>
      </c>
      <c r="O27" s="18">
        <f t="shared" si="16"/>
        <v>366385</v>
      </c>
      <c r="P27" s="80" t="s">
        <v>226</v>
      </c>
      <c r="Q27" s="18">
        <f aca="true" t="shared" si="17" ref="Q27:X27">SUM(Q20:Q26)</f>
        <v>213410</v>
      </c>
      <c r="R27" s="18">
        <f t="shared" si="17"/>
        <v>494578</v>
      </c>
      <c r="S27" s="18">
        <f t="shared" si="17"/>
        <v>296155</v>
      </c>
      <c r="T27" s="51">
        <f t="shared" si="17"/>
        <v>384477</v>
      </c>
      <c r="U27" s="18">
        <f t="shared" si="17"/>
        <v>31753</v>
      </c>
      <c r="V27" s="51">
        <f t="shared" si="17"/>
        <v>237030</v>
      </c>
      <c r="W27" s="18">
        <f>SUM(W20:W26)</f>
        <v>347428</v>
      </c>
      <c r="X27" s="18">
        <f t="shared" si="17"/>
        <v>151281</v>
      </c>
      <c r="Y27" s="87" t="s">
        <v>226</v>
      </c>
      <c r="Z27" s="35">
        <f aca="true" t="shared" si="18" ref="Z27:AG27">SUM(Z20:Z26)</f>
        <v>394937</v>
      </c>
      <c r="AA27" s="18">
        <f t="shared" si="18"/>
        <v>250428</v>
      </c>
      <c r="AB27" s="18">
        <f>SUM(AB20:AB26)</f>
        <v>239135</v>
      </c>
      <c r="AC27" s="51">
        <f t="shared" si="18"/>
        <v>282237</v>
      </c>
      <c r="AD27" s="18">
        <f>SUM(AD20:AD26)</f>
        <v>107500</v>
      </c>
      <c r="AE27" s="51">
        <f t="shared" si="18"/>
        <v>48100</v>
      </c>
      <c r="AF27" s="18">
        <f t="shared" si="18"/>
        <v>314475</v>
      </c>
      <c r="AG27" s="18">
        <f t="shared" si="18"/>
        <v>54298</v>
      </c>
      <c r="AH27" s="87" t="s">
        <v>226</v>
      </c>
      <c r="AI27" s="18">
        <f aca="true" t="shared" si="19" ref="AI27:AS27">SUM(AI20:AI26)</f>
        <v>91437</v>
      </c>
      <c r="AJ27" s="51">
        <f>SUM(AJ20:AJ26)</f>
        <v>25000</v>
      </c>
      <c r="AK27" s="18">
        <f t="shared" si="19"/>
        <v>14000</v>
      </c>
      <c r="AL27" s="51">
        <f t="shared" si="19"/>
        <v>133665</v>
      </c>
      <c r="AM27" s="18">
        <f>SUM(AM20:AM26)</f>
        <v>53124</v>
      </c>
      <c r="AN27" s="51">
        <f t="shared" si="19"/>
        <v>104200</v>
      </c>
      <c r="AO27" s="51">
        <f t="shared" si="19"/>
        <v>46701</v>
      </c>
      <c r="AP27" s="18">
        <f t="shared" si="19"/>
        <v>120895</v>
      </c>
      <c r="AQ27" s="87" t="s">
        <v>226</v>
      </c>
      <c r="AR27" s="18">
        <f t="shared" si="19"/>
        <v>74000</v>
      </c>
      <c r="AS27" s="18">
        <f t="shared" si="19"/>
        <v>241806</v>
      </c>
      <c r="AT27" s="18">
        <f aca="true" t="shared" si="20" ref="AT27:BB27">SUM(AT20:AT26)</f>
        <v>130000</v>
      </c>
      <c r="AU27" s="51">
        <f t="shared" si="20"/>
        <v>26000</v>
      </c>
      <c r="AV27" s="18">
        <f t="shared" si="20"/>
        <v>130246</v>
      </c>
      <c r="AW27" s="51">
        <f t="shared" si="20"/>
        <v>130000</v>
      </c>
      <c r="AX27" s="18">
        <f t="shared" si="20"/>
        <v>38000</v>
      </c>
      <c r="AY27" s="18">
        <f t="shared" si="20"/>
        <v>36038</v>
      </c>
      <c r="AZ27" s="87" t="s">
        <v>226</v>
      </c>
      <c r="BA27" s="18">
        <f t="shared" si="20"/>
        <v>99401</v>
      </c>
      <c r="BB27" s="18">
        <f t="shared" si="20"/>
        <v>26205</v>
      </c>
      <c r="BC27" s="18">
        <f aca="true" t="shared" si="21" ref="BC27:BH27">SUM(BC20:BC26)</f>
        <v>25274</v>
      </c>
      <c r="BD27" s="51">
        <f t="shared" si="21"/>
        <v>52015</v>
      </c>
      <c r="BE27" s="18">
        <f t="shared" si="21"/>
        <v>38300</v>
      </c>
      <c r="BF27" s="51">
        <f t="shared" si="21"/>
        <v>35000</v>
      </c>
      <c r="BG27" s="51">
        <f t="shared" si="21"/>
        <v>35000</v>
      </c>
      <c r="BH27" s="34">
        <f t="shared" si="21"/>
        <v>10000</v>
      </c>
    </row>
    <row r="28" spans="1:60" s="9" customFormat="1" ht="24.75" customHeight="1">
      <c r="A28" s="85" t="s">
        <v>227</v>
      </c>
      <c r="B28" s="34">
        <f>SUM(C28:BH28)</f>
        <v>0</v>
      </c>
      <c r="C28" s="18">
        <v>0</v>
      </c>
      <c r="D28" s="51">
        <v>0</v>
      </c>
      <c r="E28" s="18">
        <v>0</v>
      </c>
      <c r="F28" s="51">
        <v>0</v>
      </c>
      <c r="G28" s="52">
        <v>0</v>
      </c>
      <c r="H28" s="85" t="s">
        <v>227</v>
      </c>
      <c r="I28" s="18">
        <v>0</v>
      </c>
      <c r="J28" s="18">
        <v>0</v>
      </c>
      <c r="K28" s="51">
        <v>0</v>
      </c>
      <c r="L28" s="18">
        <v>0</v>
      </c>
      <c r="M28" s="51">
        <v>0</v>
      </c>
      <c r="N28" s="18">
        <v>0</v>
      </c>
      <c r="O28" s="18">
        <v>0</v>
      </c>
      <c r="P28" s="85" t="s">
        <v>227</v>
      </c>
      <c r="Q28" s="18">
        <v>0</v>
      </c>
      <c r="R28" s="18">
        <v>0</v>
      </c>
      <c r="S28" s="18">
        <v>0</v>
      </c>
      <c r="T28" s="51">
        <v>0</v>
      </c>
      <c r="U28" s="18">
        <v>0</v>
      </c>
      <c r="V28" s="51">
        <v>0</v>
      </c>
      <c r="W28" s="18">
        <v>0</v>
      </c>
      <c r="X28" s="18">
        <v>0</v>
      </c>
      <c r="Y28" s="88" t="s">
        <v>227</v>
      </c>
      <c r="Z28" s="35">
        <v>0</v>
      </c>
      <c r="AA28" s="18">
        <v>0</v>
      </c>
      <c r="AB28" s="18">
        <v>0</v>
      </c>
      <c r="AC28" s="51">
        <v>0</v>
      </c>
      <c r="AD28" s="18">
        <v>0</v>
      </c>
      <c r="AE28" s="51">
        <v>0</v>
      </c>
      <c r="AF28" s="18">
        <v>0</v>
      </c>
      <c r="AG28" s="18">
        <v>0</v>
      </c>
      <c r="AH28" s="88" t="s">
        <v>227</v>
      </c>
      <c r="AI28" s="18">
        <v>0</v>
      </c>
      <c r="AJ28" s="51">
        <v>0</v>
      </c>
      <c r="AK28" s="18">
        <v>0</v>
      </c>
      <c r="AL28" s="51">
        <v>0</v>
      </c>
      <c r="AM28" s="18">
        <v>0</v>
      </c>
      <c r="AN28" s="51">
        <v>0</v>
      </c>
      <c r="AO28" s="51">
        <v>0</v>
      </c>
      <c r="AP28" s="18">
        <v>0</v>
      </c>
      <c r="AQ28" s="88" t="s">
        <v>227</v>
      </c>
      <c r="AR28" s="18">
        <v>0</v>
      </c>
      <c r="AS28" s="18">
        <v>0</v>
      </c>
      <c r="AT28" s="18">
        <v>0</v>
      </c>
      <c r="AU28" s="51">
        <v>0</v>
      </c>
      <c r="AV28" s="18">
        <v>0</v>
      </c>
      <c r="AW28" s="51">
        <v>0</v>
      </c>
      <c r="AX28" s="18">
        <v>0</v>
      </c>
      <c r="AY28" s="18">
        <v>0</v>
      </c>
      <c r="AZ28" s="88" t="s">
        <v>227</v>
      </c>
      <c r="BA28" s="18">
        <v>0</v>
      </c>
      <c r="BB28" s="18">
        <v>0</v>
      </c>
      <c r="BC28" s="18">
        <v>0</v>
      </c>
      <c r="BD28" s="51">
        <v>0</v>
      </c>
      <c r="BE28" s="18">
        <v>0</v>
      </c>
      <c r="BF28" s="51">
        <v>0</v>
      </c>
      <c r="BG28" s="51">
        <v>0</v>
      </c>
      <c r="BH28" s="34">
        <v>0</v>
      </c>
    </row>
    <row r="29" spans="1:60" s="9" customFormat="1" ht="24.75" customHeight="1">
      <c r="A29" s="81" t="s">
        <v>228</v>
      </c>
      <c r="B29" s="34">
        <f>SUM(B27:B28,B8,B18)</f>
        <v>874833</v>
      </c>
      <c r="C29" s="18">
        <f>SUM(C8,C18,C27)</f>
        <v>-67195</v>
      </c>
      <c r="D29" s="51">
        <f>SUM(D8,D18,D27)</f>
        <v>-145518</v>
      </c>
      <c r="E29" s="18">
        <f>SUM(E8,E18,E27)</f>
        <v>141860</v>
      </c>
      <c r="F29" s="51">
        <f>SUM(F8,F18,F27)</f>
        <v>-5775</v>
      </c>
      <c r="G29" s="18">
        <f>SUM(G8,G18,G27)</f>
        <v>7015</v>
      </c>
      <c r="H29" s="81" t="s">
        <v>228</v>
      </c>
      <c r="I29" s="18">
        <f aca="true" t="shared" si="22" ref="I29:O29">SUM(I8,I18,I27)</f>
        <v>14668</v>
      </c>
      <c r="J29" s="18">
        <f t="shared" si="22"/>
        <v>-67604</v>
      </c>
      <c r="K29" s="51">
        <f t="shared" si="22"/>
        <v>10863</v>
      </c>
      <c r="L29" s="18">
        <f t="shared" si="22"/>
        <v>61704</v>
      </c>
      <c r="M29" s="51">
        <f t="shared" si="22"/>
        <v>40896</v>
      </c>
      <c r="N29" s="18">
        <f t="shared" si="22"/>
        <v>1551</v>
      </c>
      <c r="O29" s="18">
        <f t="shared" si="22"/>
        <v>18916</v>
      </c>
      <c r="P29" s="81" t="s">
        <v>228</v>
      </c>
      <c r="Q29" s="18">
        <f aca="true" t="shared" si="23" ref="Q29:X29">SUM(Q8,Q18,Q27)</f>
        <v>7992</v>
      </c>
      <c r="R29" s="18">
        <f t="shared" si="23"/>
        <v>106243</v>
      </c>
      <c r="S29" s="18">
        <f t="shared" si="23"/>
        <v>13528</v>
      </c>
      <c r="T29" s="51">
        <f t="shared" si="23"/>
        <v>29877</v>
      </c>
      <c r="U29" s="18">
        <f t="shared" si="23"/>
        <v>21051</v>
      </c>
      <c r="V29" s="51">
        <f t="shared" si="23"/>
        <v>81412</v>
      </c>
      <c r="W29" s="18">
        <f>SUM(W8,W18,W27)</f>
        <v>35322</v>
      </c>
      <c r="X29" s="18">
        <f t="shared" si="23"/>
        <v>-3004</v>
      </c>
      <c r="Y29" s="15" t="s">
        <v>228</v>
      </c>
      <c r="Z29" s="35">
        <f aca="true" t="shared" si="24" ref="Z29:AG29">SUM(Z8,Z18,Z27)</f>
        <v>-60</v>
      </c>
      <c r="AA29" s="18">
        <f t="shared" si="24"/>
        <v>-14713</v>
      </c>
      <c r="AB29" s="18">
        <f>SUM(AB8,AB18,AB27)</f>
        <v>-11944</v>
      </c>
      <c r="AC29" s="51">
        <f t="shared" si="24"/>
        <v>45456</v>
      </c>
      <c r="AD29" s="18">
        <f>SUM(AD8,AD18,AD27)</f>
        <v>439</v>
      </c>
      <c r="AE29" s="51">
        <f t="shared" si="24"/>
        <v>38416</v>
      </c>
      <c r="AF29" s="18">
        <f t="shared" si="24"/>
        <v>25328</v>
      </c>
      <c r="AG29" s="18">
        <f t="shared" si="24"/>
        <v>44715</v>
      </c>
      <c r="AH29" s="15" t="s">
        <v>228</v>
      </c>
      <c r="AI29" s="18">
        <f aca="true" t="shared" si="25" ref="AI29:AS29">SUM(AI8,AI18,AI27)</f>
        <v>3411</v>
      </c>
      <c r="AJ29" s="51">
        <f>SUM(AJ8,AJ18,AJ27)</f>
        <v>11069</v>
      </c>
      <c r="AK29" s="18">
        <f t="shared" si="25"/>
        <v>12001</v>
      </c>
      <c r="AL29" s="51">
        <f t="shared" si="25"/>
        <v>-250</v>
      </c>
      <c r="AM29" s="18">
        <f>SUM(AM8,AM18,AM27)</f>
        <v>39710</v>
      </c>
      <c r="AN29" s="51">
        <f t="shared" si="25"/>
        <v>40200</v>
      </c>
      <c r="AO29" s="51">
        <f t="shared" si="25"/>
        <v>89215</v>
      </c>
      <c r="AP29" s="18">
        <f t="shared" si="25"/>
        <v>19877</v>
      </c>
      <c r="AQ29" s="15" t="s">
        <v>228</v>
      </c>
      <c r="AR29" s="18">
        <f t="shared" si="25"/>
        <v>24758</v>
      </c>
      <c r="AS29" s="18">
        <f t="shared" si="25"/>
        <v>-48459</v>
      </c>
      <c r="AT29" s="18">
        <f aca="true" t="shared" si="26" ref="AT29:BB29">SUM(AT8,AT18,AT27)</f>
        <v>36178</v>
      </c>
      <c r="AU29" s="51">
        <f t="shared" si="26"/>
        <v>3932</v>
      </c>
      <c r="AV29" s="18">
        <f t="shared" si="26"/>
        <v>8419</v>
      </c>
      <c r="AW29" s="51">
        <f t="shared" si="26"/>
        <v>2537</v>
      </c>
      <c r="AX29" s="18">
        <f t="shared" si="26"/>
        <v>27226</v>
      </c>
      <c r="AY29" s="18">
        <f t="shared" si="26"/>
        <v>17772</v>
      </c>
      <c r="AZ29" s="15" t="s">
        <v>228</v>
      </c>
      <c r="BA29" s="18">
        <f t="shared" si="26"/>
        <v>32385</v>
      </c>
      <c r="BB29" s="18">
        <f t="shared" si="26"/>
        <v>13119</v>
      </c>
      <c r="BC29" s="18">
        <f aca="true" t="shared" si="27" ref="BC29:BH29">SUM(BC8,BC18,BC27)</f>
        <v>56125</v>
      </c>
      <c r="BD29" s="51">
        <f t="shared" si="27"/>
        <v>13864</v>
      </c>
      <c r="BE29" s="18">
        <f t="shared" si="27"/>
        <v>13523</v>
      </c>
      <c r="BF29" s="51">
        <f t="shared" si="27"/>
        <v>11843</v>
      </c>
      <c r="BG29" s="51">
        <f t="shared" si="27"/>
        <v>2396</v>
      </c>
      <c r="BH29" s="34">
        <f t="shared" si="27"/>
        <v>12543</v>
      </c>
    </row>
    <row r="30" spans="1:60" s="9" customFormat="1" ht="24.75" customHeight="1">
      <c r="A30" s="81" t="s">
        <v>229</v>
      </c>
      <c r="B30" s="34">
        <f>SUM(C30:BH30)</f>
        <v>27491201</v>
      </c>
      <c r="C30" s="52">
        <v>2049164</v>
      </c>
      <c r="D30" s="53">
        <v>1393875</v>
      </c>
      <c r="E30" s="52">
        <v>1256698</v>
      </c>
      <c r="F30" s="53">
        <v>1437891</v>
      </c>
      <c r="G30" s="52">
        <v>2603189</v>
      </c>
      <c r="H30" s="81" t="s">
        <v>229</v>
      </c>
      <c r="I30" s="52">
        <v>1634644</v>
      </c>
      <c r="J30" s="52">
        <v>1325246</v>
      </c>
      <c r="K30" s="53">
        <v>403736</v>
      </c>
      <c r="L30" s="52">
        <v>1090737</v>
      </c>
      <c r="M30" s="53">
        <v>1165041</v>
      </c>
      <c r="N30" s="52">
        <v>449823</v>
      </c>
      <c r="O30" s="52">
        <v>297290</v>
      </c>
      <c r="P30" s="81" t="s">
        <v>229</v>
      </c>
      <c r="Q30" s="52">
        <v>481471</v>
      </c>
      <c r="R30" s="52">
        <v>179899</v>
      </c>
      <c r="S30" s="52">
        <v>328842</v>
      </c>
      <c r="T30" s="53">
        <v>20348</v>
      </c>
      <c r="U30" s="52">
        <v>761924</v>
      </c>
      <c r="V30" s="53">
        <v>610743</v>
      </c>
      <c r="W30" s="52">
        <v>765179</v>
      </c>
      <c r="X30" s="52">
        <v>518666</v>
      </c>
      <c r="Y30" s="15" t="s">
        <v>229</v>
      </c>
      <c r="Z30" s="82">
        <v>446581</v>
      </c>
      <c r="AA30" s="52">
        <v>166814</v>
      </c>
      <c r="AB30" s="52">
        <v>586029</v>
      </c>
      <c r="AC30" s="53">
        <v>1123172</v>
      </c>
      <c r="AD30" s="52">
        <v>681734</v>
      </c>
      <c r="AE30" s="53">
        <v>567427</v>
      </c>
      <c r="AF30" s="52">
        <v>218327</v>
      </c>
      <c r="AG30" s="52">
        <v>266586</v>
      </c>
      <c r="AH30" s="15" t="s">
        <v>229</v>
      </c>
      <c r="AI30" s="52">
        <v>178033</v>
      </c>
      <c r="AJ30" s="53">
        <v>213778</v>
      </c>
      <c r="AK30" s="52">
        <v>460164</v>
      </c>
      <c r="AL30" s="53">
        <v>379663</v>
      </c>
      <c r="AM30" s="52">
        <v>159043</v>
      </c>
      <c r="AN30" s="53">
        <v>352525</v>
      </c>
      <c r="AO30" s="53">
        <v>137952</v>
      </c>
      <c r="AP30" s="52">
        <v>222688</v>
      </c>
      <c r="AQ30" s="15" t="s">
        <v>229</v>
      </c>
      <c r="AR30" s="52">
        <v>164286</v>
      </c>
      <c r="AS30" s="52">
        <v>189538</v>
      </c>
      <c r="AT30" s="52">
        <v>222018</v>
      </c>
      <c r="AU30" s="53">
        <v>64244</v>
      </c>
      <c r="AV30" s="52">
        <v>167473</v>
      </c>
      <c r="AW30" s="53">
        <v>150853</v>
      </c>
      <c r="AX30" s="52">
        <v>259008</v>
      </c>
      <c r="AY30" s="52">
        <v>201231</v>
      </c>
      <c r="AZ30" s="15" t="s">
        <v>229</v>
      </c>
      <c r="BA30" s="52">
        <v>272267</v>
      </c>
      <c r="BB30" s="52">
        <v>244944</v>
      </c>
      <c r="BC30" s="52">
        <v>170623</v>
      </c>
      <c r="BD30" s="53">
        <v>233472</v>
      </c>
      <c r="BE30" s="52">
        <v>193155</v>
      </c>
      <c r="BF30" s="53">
        <v>11959</v>
      </c>
      <c r="BG30" s="53">
        <v>1058</v>
      </c>
      <c r="BH30" s="106">
        <v>10150</v>
      </c>
    </row>
    <row r="31" spans="1:60" s="9" customFormat="1" ht="24.75" customHeight="1">
      <c r="A31" s="81" t="s">
        <v>230</v>
      </c>
      <c r="B31" s="34">
        <f>B30+B29</f>
        <v>28366034</v>
      </c>
      <c r="C31" s="52">
        <f>C29+C30</f>
        <v>1981969</v>
      </c>
      <c r="D31" s="53">
        <f>D29+D30</f>
        <v>1248357</v>
      </c>
      <c r="E31" s="52">
        <f>E29+E30</f>
        <v>1398558</v>
      </c>
      <c r="F31" s="53">
        <f>F30+F29</f>
        <v>1432116</v>
      </c>
      <c r="G31" s="52">
        <f>G29+G30</f>
        <v>2610204</v>
      </c>
      <c r="H31" s="81" t="s">
        <v>230</v>
      </c>
      <c r="I31" s="52">
        <f aca="true" t="shared" si="28" ref="I31:O31">I29+I30</f>
        <v>1649312</v>
      </c>
      <c r="J31" s="52">
        <f t="shared" si="28"/>
        <v>1257642</v>
      </c>
      <c r="K31" s="53">
        <f t="shared" si="28"/>
        <v>414599</v>
      </c>
      <c r="L31" s="52">
        <f t="shared" si="28"/>
        <v>1152441</v>
      </c>
      <c r="M31" s="53">
        <f t="shared" si="28"/>
        <v>1205937</v>
      </c>
      <c r="N31" s="52">
        <f t="shared" si="28"/>
        <v>451374</v>
      </c>
      <c r="O31" s="52">
        <f t="shared" si="28"/>
        <v>316206</v>
      </c>
      <c r="P31" s="81" t="s">
        <v>230</v>
      </c>
      <c r="Q31" s="52">
        <f aca="true" t="shared" si="29" ref="Q31:X31">Q29+Q30</f>
        <v>489463</v>
      </c>
      <c r="R31" s="52">
        <f t="shared" si="29"/>
        <v>286142</v>
      </c>
      <c r="S31" s="52">
        <f t="shared" si="29"/>
        <v>342370</v>
      </c>
      <c r="T31" s="53">
        <f t="shared" si="29"/>
        <v>50225</v>
      </c>
      <c r="U31" s="52">
        <f t="shared" si="29"/>
        <v>782975</v>
      </c>
      <c r="V31" s="53">
        <f t="shared" si="29"/>
        <v>692155</v>
      </c>
      <c r="W31" s="52">
        <f>W29+W30</f>
        <v>800501</v>
      </c>
      <c r="X31" s="52">
        <f t="shared" si="29"/>
        <v>515662</v>
      </c>
      <c r="Y31" s="15" t="s">
        <v>230</v>
      </c>
      <c r="Z31" s="82">
        <f aca="true" t="shared" si="30" ref="Z31:AG31">Z29+Z30</f>
        <v>446521</v>
      </c>
      <c r="AA31" s="52">
        <f t="shared" si="30"/>
        <v>152101</v>
      </c>
      <c r="AB31" s="52">
        <f>AB29+AB30</f>
        <v>574085</v>
      </c>
      <c r="AC31" s="53">
        <f t="shared" si="30"/>
        <v>1168628</v>
      </c>
      <c r="AD31" s="52">
        <f>AD29+AD30</f>
        <v>682173</v>
      </c>
      <c r="AE31" s="53">
        <f t="shared" si="30"/>
        <v>605843</v>
      </c>
      <c r="AF31" s="52">
        <f t="shared" si="30"/>
        <v>243655</v>
      </c>
      <c r="AG31" s="52">
        <f t="shared" si="30"/>
        <v>311301</v>
      </c>
      <c r="AH31" s="15" t="s">
        <v>230</v>
      </c>
      <c r="AI31" s="52">
        <f aca="true" t="shared" si="31" ref="AI31:AS31">AI29+AI30</f>
        <v>181444</v>
      </c>
      <c r="AJ31" s="53">
        <f>AJ29+AJ30</f>
        <v>224847</v>
      </c>
      <c r="AK31" s="52">
        <f t="shared" si="31"/>
        <v>472165</v>
      </c>
      <c r="AL31" s="53">
        <f t="shared" si="31"/>
        <v>379413</v>
      </c>
      <c r="AM31" s="52">
        <f>AM29+AM30</f>
        <v>198753</v>
      </c>
      <c r="AN31" s="53">
        <f t="shared" si="31"/>
        <v>392725</v>
      </c>
      <c r="AO31" s="53">
        <f t="shared" si="31"/>
        <v>227167</v>
      </c>
      <c r="AP31" s="52">
        <f t="shared" si="31"/>
        <v>242565</v>
      </c>
      <c r="AQ31" s="15" t="s">
        <v>230</v>
      </c>
      <c r="AR31" s="52">
        <f t="shared" si="31"/>
        <v>189044</v>
      </c>
      <c r="AS31" s="52">
        <f t="shared" si="31"/>
        <v>141079</v>
      </c>
      <c r="AT31" s="52">
        <f aca="true" t="shared" si="32" ref="AT31:BB31">AT29+AT30</f>
        <v>258196</v>
      </c>
      <c r="AU31" s="53">
        <f t="shared" si="32"/>
        <v>68176</v>
      </c>
      <c r="AV31" s="52">
        <f t="shared" si="32"/>
        <v>175892</v>
      </c>
      <c r="AW31" s="53">
        <f t="shared" si="32"/>
        <v>153390</v>
      </c>
      <c r="AX31" s="52">
        <f t="shared" si="32"/>
        <v>286234</v>
      </c>
      <c r="AY31" s="52">
        <f t="shared" si="32"/>
        <v>219003</v>
      </c>
      <c r="AZ31" s="15" t="s">
        <v>230</v>
      </c>
      <c r="BA31" s="52">
        <f t="shared" si="32"/>
        <v>304652</v>
      </c>
      <c r="BB31" s="52">
        <f t="shared" si="32"/>
        <v>258063</v>
      </c>
      <c r="BC31" s="52">
        <f aca="true" t="shared" si="33" ref="BC31:BH31">BC29+BC30</f>
        <v>226748</v>
      </c>
      <c r="BD31" s="53">
        <f t="shared" si="33"/>
        <v>247336</v>
      </c>
      <c r="BE31" s="52">
        <f t="shared" si="33"/>
        <v>206678</v>
      </c>
      <c r="BF31" s="53">
        <f t="shared" si="33"/>
        <v>23802</v>
      </c>
      <c r="BG31" s="53">
        <f t="shared" si="33"/>
        <v>3454</v>
      </c>
      <c r="BH31" s="106">
        <f t="shared" si="33"/>
        <v>22693</v>
      </c>
    </row>
    <row r="32" spans="1:60" ht="12" customHeight="1" thickBot="1">
      <c r="A32" s="83"/>
      <c r="B32" s="8"/>
      <c r="C32" s="55"/>
      <c r="D32" s="54"/>
      <c r="E32" s="55"/>
      <c r="F32" s="54"/>
      <c r="G32" s="55"/>
      <c r="H32" s="83"/>
      <c r="I32" s="55"/>
      <c r="J32" s="55"/>
      <c r="K32" s="54"/>
      <c r="L32" s="55"/>
      <c r="M32" s="54"/>
      <c r="N32" s="55"/>
      <c r="O32" s="55"/>
      <c r="P32" s="83"/>
      <c r="Q32" s="55"/>
      <c r="R32" s="55"/>
      <c r="S32" s="55"/>
      <c r="T32" s="54"/>
      <c r="U32" s="55"/>
      <c r="V32" s="54"/>
      <c r="W32" s="55"/>
      <c r="X32" s="55"/>
      <c r="Y32" s="25"/>
      <c r="Z32" s="89"/>
      <c r="AA32" s="55"/>
      <c r="AB32" s="55"/>
      <c r="AC32" s="54"/>
      <c r="AD32" s="55"/>
      <c r="AE32" s="54"/>
      <c r="AF32" s="55"/>
      <c r="AG32" s="55"/>
      <c r="AH32" s="25"/>
      <c r="AI32" s="55"/>
      <c r="AJ32" s="54"/>
      <c r="AK32" s="55"/>
      <c r="AL32" s="54"/>
      <c r="AM32" s="55"/>
      <c r="AN32" s="54"/>
      <c r="AO32" s="54"/>
      <c r="AP32" s="55"/>
      <c r="AQ32" s="25"/>
      <c r="AR32" s="55"/>
      <c r="AS32" s="55"/>
      <c r="AT32" s="55"/>
      <c r="AU32" s="54"/>
      <c r="AV32" s="55"/>
      <c r="AW32" s="54"/>
      <c r="AX32" s="55"/>
      <c r="AY32" s="55"/>
      <c r="AZ32" s="25"/>
      <c r="BA32" s="55"/>
      <c r="BB32" s="55"/>
      <c r="BC32" s="55"/>
      <c r="BD32" s="54"/>
      <c r="BE32" s="55"/>
      <c r="BF32" s="54"/>
      <c r="BG32" s="54"/>
      <c r="BH32" s="8"/>
    </row>
  </sheetData>
  <printOptions/>
  <pageMargins left="0.3937007874015748" right="0.3937007874015748" top="0.7874015748031497" bottom="0.7874015748031497" header="0.433070866141732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</dc:title>
  <dc:subject>19</dc:subject>
  <dc:creator>行政院主計處</dc:creator>
  <cp:keywords/>
  <dc:description> </dc:description>
  <cp:lastModifiedBy>Administrator</cp:lastModifiedBy>
  <cp:lastPrinted>2001-08-12T08:31:16Z</cp:lastPrinted>
  <dcterms:created xsi:type="dcterms:W3CDTF">1998-12-29T01:31:19Z</dcterms:created>
  <dcterms:modified xsi:type="dcterms:W3CDTF">2008-11-11T04:48:51Z</dcterms:modified>
  <cp:category>I13</cp:category>
  <cp:version/>
  <cp:contentType/>
  <cp:contentStatus/>
</cp:coreProperties>
</file>