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6555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<sst xmlns="http://schemas.openxmlformats.org/spreadsheetml/2006/main" count="54" uniqueCount="37">
  <si>
    <t>單位：新臺幣千元</t>
  </si>
  <si>
    <t>科目</t>
  </si>
  <si>
    <t>本年度預算數</t>
  </si>
  <si>
    <t>上年度預算數</t>
  </si>
  <si>
    <t>金額</t>
  </si>
  <si>
    <t>％</t>
  </si>
  <si>
    <t>比較增(+)減(-)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</si>
  <si>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</si>
  <si>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中華民國九十一年度</t>
  </si>
  <si>
    <r>
      <t>比較增(+)減</t>
    </r>
    <r>
      <rPr>
        <b/>
        <sz val="11"/>
        <rFont val="細明體"/>
        <family val="3"/>
      </rPr>
      <t>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</si>
  <si>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</si>
  <si>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資源回收管理基金－信託基金部分收支餘絀表</t>
  </si>
  <si>
    <t>資源回收管理基金－信託基金部分餘絀撥補表</t>
  </si>
  <si>
    <t>資源回收管理基金－信託基金部分現金流量表</t>
  </si>
  <si>
    <t>業務活動之現金流量</t>
  </si>
  <si>
    <t>　本期賸餘（短絀－）</t>
  </si>
  <si>
    <t>　調整非現金項目</t>
  </si>
  <si>
    <t>　　業務活動之淨現金流入（流出－）</t>
  </si>
  <si>
    <t>現金及約當現金之淨增（淨減－）</t>
  </si>
  <si>
    <t>期初現金及約當現金</t>
  </si>
  <si>
    <t>期末現金及約當現金</t>
  </si>
  <si>
    <t>本期賸餘（短絀－）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</si>
  <si>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</si>
  <si>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</si>
  <si>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</si>
  <si>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</si>
  <si>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</si>
  <si>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</si>
  <si>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</si>
  <si>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</si>
  <si>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</si>
  <si>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</si>
  <si>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　回收清除處理收入</t>
  </si>
  <si>
    <t>收入</t>
  </si>
  <si>
    <t>　利息收入</t>
  </si>
  <si>
    <t>支出</t>
  </si>
  <si>
    <t>　回收清除處理補貼費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</si>
</sst>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76" fontId="13" fillId="0" borderId="4" xfId="0" applyNumberFormat="1" applyFont="1" applyBorder="1" applyAlignment="1">
      <alignment vertical="center"/>
    </xf>
    <xf numFmtId="181" fontId="13" fillId="0" borderId="4" xfId="0" applyNumberFormat="1" applyFont="1" applyBorder="1" applyAlignment="1">
      <alignment vertical="center"/>
    </xf>
    <xf numFmtId="180" fontId="13" fillId="0" borderId="4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76" fontId="4" fillId="0" borderId="4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77" fontId="13" fillId="0" borderId="6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81" fontId="13" fillId="0" borderId="6" xfId="0" applyNumberFormat="1" applyFont="1" applyBorder="1" applyAlignment="1">
      <alignment vertical="center"/>
    </xf>
    <xf numFmtId="180" fontId="13" fillId="0" borderId="6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78" fontId="13" fillId="0" borderId="4" xfId="0" applyNumberFormat="1" applyFont="1" applyBorder="1" applyAlignment="1">
      <alignment vertical="center"/>
    </xf>
    <xf numFmtId="179" fontId="13" fillId="0" borderId="4" xfId="0" applyNumberFormat="1" applyFont="1" applyBorder="1" applyAlignment="1">
      <alignment vertical="center"/>
    </xf>
    <xf numFmtId="182" fontId="13" fillId="0" borderId="4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178" fontId="4" fillId="0" borderId="4" xfId="0" applyNumberFormat="1" applyFont="1" applyBorder="1" applyAlignment="1" applyProtection="1">
      <alignment vertical="center"/>
      <protection locked="0"/>
    </xf>
    <xf numFmtId="179" fontId="4" fillId="0" borderId="4" xfId="0" applyNumberFormat="1" applyFont="1" applyBorder="1" applyAlignment="1" applyProtection="1">
      <alignment vertical="center"/>
      <protection locked="0"/>
    </xf>
    <xf numFmtId="182" fontId="4" fillId="0" borderId="4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8" fontId="13" fillId="0" borderId="6" xfId="0" applyNumberFormat="1" applyFont="1" applyBorder="1" applyAlignment="1">
      <alignment vertical="center"/>
    </xf>
    <xf numFmtId="179" fontId="13" fillId="0" borderId="6" xfId="0" applyNumberFormat="1" applyFont="1" applyBorder="1" applyAlignment="1">
      <alignment vertical="center"/>
    </xf>
    <xf numFmtId="182" fontId="13" fillId="0" borderId="6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80" fontId="13" fillId="0" borderId="7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19" fillId="0" borderId="0" xfId="0" applyFont="1" applyAlignment="1">
      <alignment/>
    </xf>
    <xf numFmtId="179" fontId="13" fillId="0" borderId="9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19" fillId="0" borderId="9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zoomScale="75" zoomScaleNormal="75" workbookViewId="0" topLeftCell="A1">
      <selection activeCell="A1" sqref="A1:G1"/>
    </sheetView>
  </sheetViews>
  <sheetFormatPr defaultColWidth="9.00390625" defaultRowHeight="16.5"/>
  <cols>
    <col min="1" max="1" width="22.50390625" style="0" customWidth="1"/>
    <col min="2" max="2" width="13.625" style="0" customWidth="1"/>
    <col min="3" max="3" width="10.625" style="0" customWidth="1"/>
    <col min="4" max="4" width="13.625" style="0" customWidth="1"/>
    <col min="5" max="5" width="10.625" style="0" customWidth="1"/>
    <col min="6" max="6" width="13.625" style="0" customWidth="1"/>
    <col min="7" max="7" width="10.625" style="0" customWidth="1"/>
  </cols>
  <sheetData>
    <row r="1" spans="1:7" ht="27.75" customHeight="1">
      <c r="A1" s="57" t="s">
        <v>11</v>
      </c>
      <c r="B1" s="57"/>
      <c r="C1" s="57"/>
      <c r="D1" s="57"/>
      <c r="E1" s="57"/>
      <c r="F1" s="57"/>
      <c r="G1" s="57"/>
    </row>
    <row r="2" spans="3:7" ht="21.75" customHeight="1" thickBot="1">
      <c r="C2" s="55" t="s">
        <v>8</v>
      </c>
      <c r="E2" s="1"/>
      <c r="G2" s="2" t="s">
        <v>0</v>
      </c>
    </row>
    <row r="3" spans="1:7" ht="34.5" customHeight="1">
      <c r="A3" s="58" t="s">
        <v>1</v>
      </c>
      <c r="B3" s="62" t="s">
        <v>2</v>
      </c>
      <c r="C3" s="62"/>
      <c r="D3" s="62" t="s">
        <v>3</v>
      </c>
      <c r="E3" s="62"/>
      <c r="F3" s="60" t="s">
        <v>9</v>
      </c>
      <c r="G3" s="61"/>
    </row>
    <row r="4" spans="1:7" ht="19.5" customHeight="1">
      <c r="A4" s="59"/>
      <c r="B4" s="3" t="s">
        <v>4</v>
      </c>
      <c r="C4" s="4" t="s">
        <v>5</v>
      </c>
      <c r="D4" s="3" t="s">
        <v>4</v>
      </c>
      <c r="E4" s="4" t="s">
        <v>5</v>
      </c>
      <c r="F4" s="3" t="s">
        <v>4</v>
      </c>
      <c r="G4" s="51" t="s">
        <v>5</v>
      </c>
    </row>
    <row r="5" spans="1:7" ht="18.75" customHeight="1">
      <c r="A5" s="6" t="s">
        <v>33</v>
      </c>
      <c r="B5" s="7">
        <f>IF(SUM(B6:B7)=0,0,SUM(B6:B7))</f>
        <v>5142590</v>
      </c>
      <c r="C5" s="8">
        <f aca="true" t="shared" si="0" ref="C5:C10">IF(OR($B$5=0,B5=0),0,IF(ROUND((B5/$B$5*10000),0)=0,0,ROUND((B5/$B$5)*100,2)))</f>
        <v>100</v>
      </c>
      <c r="D5" s="7">
        <f>IF(SUM(D6:D7)=0,0,SUM(D6:D7))</f>
        <v>4538839</v>
      </c>
      <c r="E5" s="8">
        <f aca="true" t="shared" si="1" ref="E5:E10">IF(OR($D$5=0,D5=0),0,IF(ROUND((D5/$D$5*10000),0)=0,0,ROUND((D5/$D$5)*100,2)))</f>
        <v>100</v>
      </c>
      <c r="F5" s="9">
        <f aca="true" t="shared" si="2" ref="F5:F10">-D5+B5</f>
        <v>603751</v>
      </c>
      <c r="G5" s="52">
        <f aca="true" t="shared" si="3" ref="G5:G10">IF(OR(B5=0,D5=0),0,IF(ROUND((D5/B5*10000),0)=0,0,ABS(ROUND((F5/D5)*100,2))))</f>
        <v>13.3</v>
      </c>
    </row>
    <row r="6" spans="1:7" ht="18.75" customHeight="1">
      <c r="A6" s="11" t="s">
        <v>32</v>
      </c>
      <c r="B6" s="12">
        <v>4917513</v>
      </c>
      <c r="C6" s="13">
        <f t="shared" si="0"/>
        <v>95.62</v>
      </c>
      <c r="D6" s="12">
        <v>4248029</v>
      </c>
      <c r="E6" s="13">
        <f t="shared" si="1"/>
        <v>93.59</v>
      </c>
      <c r="F6" s="14">
        <f t="shared" si="2"/>
        <v>669484</v>
      </c>
      <c r="G6" s="53">
        <f t="shared" si="3"/>
        <v>15.76</v>
      </c>
    </row>
    <row r="7" spans="1:7" ht="18.75" customHeight="1">
      <c r="A7" s="11" t="s">
        <v>34</v>
      </c>
      <c r="B7" s="12">
        <v>225077</v>
      </c>
      <c r="C7" s="13">
        <f t="shared" si="0"/>
        <v>4.38</v>
      </c>
      <c r="D7" s="12">
        <v>290810</v>
      </c>
      <c r="E7" s="13">
        <f t="shared" si="1"/>
        <v>6.41</v>
      </c>
      <c r="F7" s="14">
        <f t="shared" si="2"/>
        <v>-65733</v>
      </c>
      <c r="G7" s="53">
        <f t="shared" si="3"/>
        <v>22.6</v>
      </c>
    </row>
    <row r="8" spans="1:7" ht="18.75" customHeight="1">
      <c r="A8" s="6" t="s">
        <v>35</v>
      </c>
      <c r="B8" s="7">
        <f>IF(SUM(B9:B9)=0,0,SUM(B9:B9))</f>
        <v>4953798</v>
      </c>
      <c r="C8" s="8">
        <f t="shared" si="0"/>
        <v>96.33</v>
      </c>
      <c r="D8" s="7">
        <f>IF(SUM(D9:D9)=0,0,SUM(D9:D9))</f>
        <v>4176238</v>
      </c>
      <c r="E8" s="8">
        <f t="shared" si="1"/>
        <v>92.01</v>
      </c>
      <c r="F8" s="9">
        <f t="shared" si="2"/>
        <v>777560</v>
      </c>
      <c r="G8" s="52">
        <f t="shared" si="3"/>
        <v>18.62</v>
      </c>
    </row>
    <row r="9" spans="1:7" ht="18.75" customHeight="1">
      <c r="A9" s="11" t="s">
        <v>36</v>
      </c>
      <c r="B9" s="12">
        <v>4953798</v>
      </c>
      <c r="C9" s="13">
        <f t="shared" si="0"/>
        <v>96.33</v>
      </c>
      <c r="D9" s="12">
        <v>4176238</v>
      </c>
      <c r="E9" s="13">
        <f t="shared" si="1"/>
        <v>92.01</v>
      </c>
      <c r="F9" s="14">
        <f t="shared" si="2"/>
        <v>777560</v>
      </c>
      <c r="G9" s="53">
        <f t="shared" si="3"/>
        <v>18.62</v>
      </c>
    </row>
    <row r="10" spans="1:7" ht="18.75" customHeight="1">
      <c r="A10" s="6" t="s">
        <v>21</v>
      </c>
      <c r="B10" s="7">
        <f>IF(B5-B8=0,0,B5-B8)</f>
        <v>188792</v>
      </c>
      <c r="C10" s="8">
        <f t="shared" si="0"/>
        <v>3.67</v>
      </c>
      <c r="D10" s="7">
        <f>IF(D5-D8=0,0,D5-D8)</f>
        <v>362601</v>
      </c>
      <c r="E10" s="8">
        <f t="shared" si="1"/>
        <v>7.99</v>
      </c>
      <c r="F10" s="9">
        <f t="shared" si="2"/>
        <v>-173809</v>
      </c>
      <c r="G10" s="52">
        <f t="shared" si="3"/>
        <v>47.93</v>
      </c>
    </row>
    <row r="11" spans="1:7" ht="18.75" customHeight="1">
      <c r="A11" s="6"/>
      <c r="B11" s="7"/>
      <c r="C11" s="8"/>
      <c r="D11" s="7"/>
      <c r="E11" s="8"/>
      <c r="F11" s="9"/>
      <c r="G11" s="52"/>
    </row>
    <row r="12" spans="1:7" ht="18.75" customHeight="1">
      <c r="A12" s="6"/>
      <c r="B12" s="7"/>
      <c r="C12" s="8"/>
      <c r="D12" s="7"/>
      <c r="E12" s="8"/>
      <c r="F12" s="9"/>
      <c r="G12" s="52"/>
    </row>
    <row r="13" spans="1:7" ht="18.75" customHeight="1">
      <c r="A13" s="6"/>
      <c r="B13" s="7"/>
      <c r="C13" s="8"/>
      <c r="D13" s="7"/>
      <c r="E13" s="8"/>
      <c r="F13" s="9"/>
      <c r="G13" s="52"/>
    </row>
    <row r="14" spans="1:7" ht="18.75" customHeight="1">
      <c r="A14" s="6"/>
      <c r="B14" s="7"/>
      <c r="C14" s="8"/>
      <c r="D14" s="7"/>
      <c r="E14" s="8"/>
      <c r="F14" s="9"/>
      <c r="G14" s="52"/>
    </row>
    <row r="15" spans="1:7" ht="18.75" customHeight="1">
      <c r="A15" s="6"/>
      <c r="B15" s="7"/>
      <c r="C15" s="8"/>
      <c r="D15" s="7"/>
      <c r="E15" s="8"/>
      <c r="F15" s="9"/>
      <c r="G15" s="52"/>
    </row>
    <row r="16" spans="1:7" ht="18.75" customHeight="1">
      <c r="A16" s="6"/>
      <c r="B16" s="7"/>
      <c r="C16" s="8"/>
      <c r="D16" s="7"/>
      <c r="E16" s="8"/>
      <c r="F16" s="9"/>
      <c r="G16" s="52"/>
    </row>
    <row r="17" spans="1:7" ht="18.75" customHeight="1">
      <c r="A17" s="6"/>
      <c r="B17" s="7"/>
      <c r="C17" s="8"/>
      <c r="D17" s="7"/>
      <c r="E17" s="8"/>
      <c r="F17" s="9"/>
      <c r="G17" s="52"/>
    </row>
    <row r="18" spans="1:7" ht="18.75" customHeight="1">
      <c r="A18" s="6"/>
      <c r="B18" s="7"/>
      <c r="C18" s="8"/>
      <c r="D18" s="7"/>
      <c r="E18" s="8"/>
      <c r="F18" s="9"/>
      <c r="G18" s="52"/>
    </row>
    <row r="19" spans="1:7" ht="18.75" customHeight="1">
      <c r="A19" s="6"/>
      <c r="B19" s="7"/>
      <c r="C19" s="8"/>
      <c r="D19" s="7"/>
      <c r="E19" s="8"/>
      <c r="F19" s="9"/>
      <c r="G19" s="52"/>
    </row>
    <row r="20" spans="1:7" ht="18.75" customHeight="1">
      <c r="A20" s="6"/>
      <c r="B20" s="7"/>
      <c r="C20" s="8"/>
      <c r="D20" s="7"/>
      <c r="E20" s="8"/>
      <c r="F20" s="9"/>
      <c r="G20" s="52"/>
    </row>
    <row r="21" spans="1:7" ht="18.75" customHeight="1">
      <c r="A21" s="6"/>
      <c r="B21" s="7"/>
      <c r="C21" s="8"/>
      <c r="D21" s="7"/>
      <c r="E21" s="8"/>
      <c r="F21" s="9"/>
      <c r="G21" s="52"/>
    </row>
    <row r="22" spans="1:7" ht="18.75" customHeight="1">
      <c r="A22" s="6"/>
      <c r="B22" s="7"/>
      <c r="C22" s="8"/>
      <c r="D22" s="7"/>
      <c r="E22" s="8"/>
      <c r="F22" s="9"/>
      <c r="G22" s="52"/>
    </row>
    <row r="23" spans="1:7" ht="18.75" customHeight="1">
      <c r="A23" s="6"/>
      <c r="B23" s="7"/>
      <c r="C23" s="8"/>
      <c r="D23" s="7"/>
      <c r="E23" s="8"/>
      <c r="F23" s="9"/>
      <c r="G23" s="52"/>
    </row>
    <row r="24" spans="1:7" ht="18.75" customHeight="1">
      <c r="A24" s="6"/>
      <c r="B24" s="7"/>
      <c r="C24" s="8"/>
      <c r="D24" s="7"/>
      <c r="E24" s="8"/>
      <c r="F24" s="9"/>
      <c r="G24" s="52"/>
    </row>
    <row r="25" spans="1:7" ht="18.75" customHeight="1">
      <c r="A25" s="6"/>
      <c r="B25" s="7"/>
      <c r="C25" s="8"/>
      <c r="D25" s="7"/>
      <c r="E25" s="8"/>
      <c r="F25" s="9"/>
      <c r="G25" s="52"/>
    </row>
    <row r="26" spans="1:7" ht="18.75" customHeight="1">
      <c r="A26" s="6"/>
      <c r="B26" s="7"/>
      <c r="C26" s="8"/>
      <c r="D26" s="7"/>
      <c r="E26" s="8"/>
      <c r="F26" s="9"/>
      <c r="G26" s="52"/>
    </row>
    <row r="27" spans="1:7" ht="18.75" customHeight="1">
      <c r="A27" s="6"/>
      <c r="B27" s="7"/>
      <c r="C27" s="8"/>
      <c r="D27" s="7"/>
      <c r="E27" s="8"/>
      <c r="F27" s="9"/>
      <c r="G27" s="52"/>
    </row>
    <row r="28" spans="1:7" ht="18.75" customHeight="1">
      <c r="A28" s="6"/>
      <c r="B28" s="7"/>
      <c r="C28" s="8"/>
      <c r="D28" s="7"/>
      <c r="E28" s="8"/>
      <c r="F28" s="9"/>
      <c r="G28" s="52"/>
    </row>
    <row r="29" spans="1:7" ht="18.75" customHeight="1">
      <c r="A29" s="6"/>
      <c r="B29" s="7"/>
      <c r="C29" s="8"/>
      <c r="D29" s="7"/>
      <c r="E29" s="8"/>
      <c r="F29" s="9"/>
      <c r="G29" s="52"/>
    </row>
    <row r="30" spans="1:7" ht="18.75" customHeight="1">
      <c r="A30" s="6"/>
      <c r="B30" s="7"/>
      <c r="C30" s="8"/>
      <c r="D30" s="7"/>
      <c r="E30" s="8"/>
      <c r="F30" s="9"/>
      <c r="G30" s="52"/>
    </row>
    <row r="31" spans="1:7" ht="18.75" customHeight="1">
      <c r="A31" s="6"/>
      <c r="B31" s="7"/>
      <c r="C31" s="8"/>
      <c r="D31" s="7"/>
      <c r="E31" s="8"/>
      <c r="F31" s="9"/>
      <c r="G31" s="52"/>
    </row>
    <row r="32" spans="1:7" ht="18.75" customHeight="1">
      <c r="A32" s="6"/>
      <c r="B32" s="7"/>
      <c r="C32" s="8"/>
      <c r="D32" s="7"/>
      <c r="E32" s="8"/>
      <c r="F32" s="9"/>
      <c r="G32" s="52"/>
    </row>
    <row r="33" spans="1:7" ht="18.75" customHeight="1">
      <c r="A33" s="6"/>
      <c r="B33" s="7"/>
      <c r="C33" s="8"/>
      <c r="D33" s="7"/>
      <c r="E33" s="8"/>
      <c r="F33" s="9"/>
      <c r="G33" s="52"/>
    </row>
    <row r="34" spans="1:7" ht="18.75" customHeight="1">
      <c r="A34" s="6"/>
      <c r="B34" s="7"/>
      <c r="C34" s="8"/>
      <c r="D34" s="7"/>
      <c r="E34" s="8"/>
      <c r="F34" s="9"/>
      <c r="G34" s="52"/>
    </row>
    <row r="35" spans="1:7" ht="18.75" customHeight="1">
      <c r="A35" s="6"/>
      <c r="B35" s="7"/>
      <c r="C35" s="8"/>
      <c r="D35" s="7"/>
      <c r="E35" s="8"/>
      <c r="F35" s="9"/>
      <c r="G35" s="52"/>
    </row>
    <row r="36" spans="1:7" ht="18.75" customHeight="1">
      <c r="A36" s="6"/>
      <c r="B36" s="7"/>
      <c r="C36" s="8"/>
      <c r="D36" s="7"/>
      <c r="E36" s="8"/>
      <c r="F36" s="9"/>
      <c r="G36" s="52"/>
    </row>
    <row r="37" spans="1:7" ht="18.75" customHeight="1">
      <c r="A37" s="6"/>
      <c r="B37" s="7"/>
      <c r="C37" s="8"/>
      <c r="D37" s="7"/>
      <c r="E37" s="8"/>
      <c r="F37" s="9"/>
      <c r="G37" s="52"/>
    </row>
    <row r="38" spans="1:7" ht="18.75" customHeight="1">
      <c r="A38" s="6"/>
      <c r="B38" s="7"/>
      <c r="C38" s="8"/>
      <c r="D38" s="7"/>
      <c r="E38" s="8"/>
      <c r="F38" s="9"/>
      <c r="G38" s="52"/>
    </row>
    <row r="39" spans="1:7" ht="18.75" customHeight="1" collapsed="1" thickBot="1">
      <c r="A39" s="16"/>
      <c r="B39" s="17"/>
      <c r="C39" s="18"/>
      <c r="D39" s="17"/>
      <c r="E39" s="18"/>
      <c r="F39" s="19"/>
      <c r="G39" s="54"/>
    </row>
  </sheetData>
  <mergeCells count="5">
    <mergeCell ref="A1:G1"/>
    <mergeCell ref="A3:A4"/>
    <mergeCell ref="F3:G3"/>
    <mergeCell ref="B3:C3"/>
    <mergeCell ref="D3:E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3"/>
  <sheetViews>
    <sheetView workbookViewId="0" topLeftCell="A1">
      <pane xSplit="1" ySplit="4" topLeftCell="B21" activePane="bottomRight" state="frozen"/>
      <selection pane="topLeft" activeCell="F6" sqref="F5:F6"/>
      <selection pane="topRight" activeCell="F6" sqref="F5:F6"/>
      <selection pane="bottomLeft" activeCell="F6" sqref="F5:F6"/>
      <selection pane="bottomRight" activeCell="B9" sqref="B9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625" style="0" customWidth="1"/>
    <col min="7" max="7" width="9.625" style="0" customWidth="1"/>
  </cols>
  <sheetData>
    <row r="1" spans="1:8" ht="30" customHeight="1">
      <c r="A1" s="63" t="s">
        <v>12</v>
      </c>
      <c r="B1" s="63"/>
      <c r="C1" s="63"/>
      <c r="D1" s="63"/>
      <c r="E1" s="63"/>
      <c r="F1" s="63"/>
      <c r="G1" s="63"/>
      <c r="H1" s="22"/>
    </row>
    <row r="2" spans="1:7" ht="18" customHeight="1" thickBot="1">
      <c r="A2" s="23"/>
      <c r="B2" s="67" t="s">
        <v>7</v>
      </c>
      <c r="C2" s="67"/>
      <c r="D2" s="67"/>
      <c r="E2" s="67"/>
      <c r="F2" s="25"/>
      <c r="G2" s="2" t="s">
        <v>0</v>
      </c>
    </row>
    <row r="3" spans="1:7" ht="19.5" customHeight="1">
      <c r="A3" s="64" t="s">
        <v>1</v>
      </c>
      <c r="B3" s="62" t="s">
        <v>2</v>
      </c>
      <c r="C3" s="62"/>
      <c r="D3" s="62" t="s">
        <v>3</v>
      </c>
      <c r="E3" s="62"/>
      <c r="F3" s="62" t="s">
        <v>6</v>
      </c>
      <c r="G3" s="66"/>
    </row>
    <row r="4" spans="1:7" ht="19.5" customHeight="1">
      <c r="A4" s="65"/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5" t="s">
        <v>5</v>
      </c>
    </row>
    <row r="5" spans="1:7" ht="45" customHeight="1">
      <c r="A5" s="6" t="s">
        <v>22</v>
      </c>
      <c r="B5" s="26">
        <f>IF(SUM(B6:B7)=0,0,SUM(B6:B7))</f>
        <v>7087362</v>
      </c>
      <c r="C5" s="10">
        <f aca="true" t="shared" si="0" ref="C5:C14">IF(OR(B5=0,$B$5=0),0,IF(ROUND(B5/$B$5*10000,0)=0,0,ROUND(B5/$B$5*100,2)))</f>
        <v>100</v>
      </c>
      <c r="D5" s="27">
        <f>IF(SUM(D6:D7)=0,0,SUM(D6:D7))</f>
        <v>6645547</v>
      </c>
      <c r="E5" s="10">
        <f aca="true" t="shared" si="1" ref="E5:E14">IF(OR(D5=0,$D$5=0),0,IF(ROUND(D5/$D$5*10000,0)=0,0,ROUND(D5/$D$5*100,2)))</f>
        <v>100</v>
      </c>
      <c r="F5" s="28">
        <f>IF(SUM(F6:F7)=0,0,SUM(F6:F7))</f>
        <v>441815</v>
      </c>
      <c r="G5" s="29">
        <f aca="true" t="shared" si="2" ref="G5:G14">IF(OR(D5=0,F5=0),0,IF(ROUND(F5/D5*10000,0)=0,0,ABS(ROUND(F5/D5*100,2))))</f>
        <v>6.65</v>
      </c>
    </row>
    <row r="6" spans="1:7" ht="30.75" customHeight="1">
      <c r="A6" s="11" t="s">
        <v>23</v>
      </c>
      <c r="B6" s="31">
        <f>+'收支預算表'!B10</f>
        <v>188792</v>
      </c>
      <c r="C6" s="15">
        <f t="shared" si="0"/>
        <v>2.66</v>
      </c>
      <c r="D6" s="31">
        <v>362601</v>
      </c>
      <c r="E6" s="15">
        <f t="shared" si="1"/>
        <v>5.46</v>
      </c>
      <c r="F6" s="32">
        <f>IF((B6-D6)=0,0,(B6-D6))</f>
        <v>-173809</v>
      </c>
      <c r="G6" s="33">
        <f t="shared" si="2"/>
        <v>47.93</v>
      </c>
    </row>
    <row r="7" spans="1:7" ht="30.75" customHeight="1">
      <c r="A7" s="11" t="s">
        <v>24</v>
      </c>
      <c r="B7" s="30">
        <f>7135219+D6-599250</f>
        <v>6898570</v>
      </c>
      <c r="C7" s="15">
        <f t="shared" si="0"/>
        <v>97.34</v>
      </c>
      <c r="D7" s="31">
        <v>6282946</v>
      </c>
      <c r="E7" s="15">
        <f t="shared" si="1"/>
        <v>94.54</v>
      </c>
      <c r="F7" s="32">
        <f>IF((B7-D7)=0,0,(B7-D7))</f>
        <v>615624</v>
      </c>
      <c r="G7" s="33">
        <f t="shared" si="2"/>
        <v>9.8</v>
      </c>
    </row>
    <row r="8" spans="1:7" ht="45" customHeight="1">
      <c r="A8" s="6" t="s">
        <v>25</v>
      </c>
      <c r="B8" s="26">
        <f>IF(SUM(B9:B13)=0,0,SUM(B9:B13))</f>
        <v>0</v>
      </c>
      <c r="C8" s="10">
        <f t="shared" si="0"/>
        <v>0</v>
      </c>
      <c r="D8" s="27">
        <f>IF(SUM(D9:D13)=0,0,SUM(D9:D13))</f>
        <v>0</v>
      </c>
      <c r="E8" s="10">
        <f t="shared" si="1"/>
        <v>0</v>
      </c>
      <c r="F8" s="28">
        <f>IF(SUM(F9:F13)=0,0,SUM(F9:F13))</f>
        <v>0</v>
      </c>
      <c r="G8" s="29">
        <f t="shared" si="2"/>
        <v>0</v>
      </c>
    </row>
    <row r="9" spans="1:7" ht="30.75" customHeight="1">
      <c r="A9" s="11" t="s">
        <v>26</v>
      </c>
      <c r="B9" s="30">
        <v>0</v>
      </c>
      <c r="C9" s="15">
        <f t="shared" si="0"/>
        <v>0</v>
      </c>
      <c r="D9" s="31">
        <v>0</v>
      </c>
      <c r="E9" s="15">
        <f t="shared" si="1"/>
        <v>0</v>
      </c>
      <c r="F9" s="32">
        <f>IF((B9-D9)=0,0,(B9-D9))</f>
        <v>0</v>
      </c>
      <c r="G9" s="33">
        <f t="shared" si="2"/>
        <v>0</v>
      </c>
    </row>
    <row r="10" spans="1:7" ht="30.75" customHeight="1">
      <c r="A10" s="11" t="s">
        <v>27</v>
      </c>
      <c r="B10" s="30">
        <v>0</v>
      </c>
      <c r="C10" s="15">
        <f t="shared" si="0"/>
        <v>0</v>
      </c>
      <c r="D10" s="31">
        <v>0</v>
      </c>
      <c r="E10" s="15">
        <f t="shared" si="1"/>
        <v>0</v>
      </c>
      <c r="F10" s="32">
        <f>IF((B10-D10)=0,0,(B10-D10))</f>
        <v>0</v>
      </c>
      <c r="G10" s="33">
        <f t="shared" si="2"/>
        <v>0</v>
      </c>
    </row>
    <row r="11" spans="1:7" ht="30.75" customHeight="1">
      <c r="A11" s="11" t="s">
        <v>28</v>
      </c>
      <c r="B11" s="30">
        <v>0</v>
      </c>
      <c r="C11" s="15">
        <f t="shared" si="0"/>
        <v>0</v>
      </c>
      <c r="D11" s="31">
        <v>0</v>
      </c>
      <c r="E11" s="15">
        <f t="shared" si="1"/>
        <v>0</v>
      </c>
      <c r="F11" s="32">
        <f>IF((B11-D11)=0,0,(B11-D11))</f>
        <v>0</v>
      </c>
      <c r="G11" s="33">
        <f t="shared" si="2"/>
        <v>0</v>
      </c>
    </row>
    <row r="12" spans="1:7" ht="30.75" customHeight="1">
      <c r="A12" s="11" t="s">
        <v>29</v>
      </c>
      <c r="B12" s="30">
        <v>0</v>
      </c>
      <c r="C12" s="15">
        <f t="shared" si="0"/>
        <v>0</v>
      </c>
      <c r="D12" s="31">
        <v>0</v>
      </c>
      <c r="E12" s="15">
        <f t="shared" si="1"/>
        <v>0</v>
      </c>
      <c r="F12" s="32">
        <f>IF((B12-D12)=0,0,(B12-D12))</f>
        <v>0</v>
      </c>
      <c r="G12" s="33">
        <f t="shared" si="2"/>
        <v>0</v>
      </c>
    </row>
    <row r="13" spans="1:7" ht="30.75" customHeight="1">
      <c r="A13" s="11" t="s">
        <v>30</v>
      </c>
      <c r="B13" s="30">
        <v>0</v>
      </c>
      <c r="C13" s="15">
        <f t="shared" si="0"/>
        <v>0</v>
      </c>
      <c r="D13" s="31">
        <v>0</v>
      </c>
      <c r="E13" s="15">
        <f t="shared" si="1"/>
        <v>0</v>
      </c>
      <c r="F13" s="32">
        <f>IF((B13-D13)=0,0,(B13-D13))</f>
        <v>0</v>
      </c>
      <c r="G13" s="33">
        <f t="shared" si="2"/>
        <v>0</v>
      </c>
    </row>
    <row r="14" spans="1:7" ht="45" customHeight="1">
      <c r="A14" s="6" t="s">
        <v>31</v>
      </c>
      <c r="B14" s="26">
        <f>IF((B5-B8)=0,0,(B5-B8))</f>
        <v>7087362</v>
      </c>
      <c r="C14" s="10">
        <f t="shared" si="0"/>
        <v>100</v>
      </c>
      <c r="D14" s="27">
        <f>IF((D5-D8)=0,0,(D5-D8))</f>
        <v>6645547</v>
      </c>
      <c r="E14" s="10">
        <f t="shared" si="1"/>
        <v>100</v>
      </c>
      <c r="F14" s="28">
        <f>IF((F5-F8)=0,0,(F5-F8))</f>
        <v>441815</v>
      </c>
      <c r="G14" s="29">
        <f t="shared" si="2"/>
        <v>6.65</v>
      </c>
    </row>
    <row r="15" spans="1:7" ht="45" customHeight="1">
      <c r="A15" s="6"/>
      <c r="B15" s="26"/>
      <c r="C15" s="10"/>
      <c r="D15" s="27"/>
      <c r="E15" s="10"/>
      <c r="F15" s="28"/>
      <c r="G15" s="29"/>
    </row>
    <row r="16" spans="1:7" ht="30" customHeight="1">
      <c r="A16" s="11"/>
      <c r="B16" s="30"/>
      <c r="C16" s="15"/>
      <c r="D16" s="31"/>
      <c r="E16" s="15"/>
      <c r="F16" s="32"/>
      <c r="G16" s="33"/>
    </row>
    <row r="17" spans="1:7" ht="30" customHeight="1">
      <c r="A17" s="11"/>
      <c r="B17" s="30"/>
      <c r="C17" s="15"/>
      <c r="D17" s="31"/>
      <c r="E17" s="15"/>
      <c r="F17" s="32"/>
      <c r="G17" s="33"/>
    </row>
    <row r="18" spans="1:7" ht="45" customHeight="1">
      <c r="A18" s="6"/>
      <c r="B18" s="26"/>
      <c r="C18" s="10"/>
      <c r="D18" s="27"/>
      <c r="E18" s="10"/>
      <c r="F18" s="28"/>
      <c r="G18" s="29"/>
    </row>
    <row r="19" spans="1:7" ht="30" customHeight="1">
      <c r="A19" s="11"/>
      <c r="B19" s="30"/>
      <c r="C19" s="15"/>
      <c r="D19" s="31"/>
      <c r="E19" s="15"/>
      <c r="F19" s="32"/>
      <c r="G19" s="33"/>
    </row>
    <row r="20" spans="1:7" ht="30" customHeight="1">
      <c r="A20" s="11"/>
      <c r="B20" s="30"/>
      <c r="C20" s="15"/>
      <c r="D20" s="31"/>
      <c r="E20" s="15"/>
      <c r="F20" s="32"/>
      <c r="G20" s="33"/>
    </row>
    <row r="21" spans="1:7" ht="30" customHeight="1">
      <c r="A21" s="11"/>
      <c r="B21" s="30"/>
      <c r="C21" s="15"/>
      <c r="D21" s="31"/>
      <c r="E21" s="15"/>
      <c r="F21" s="32"/>
      <c r="G21" s="33"/>
    </row>
    <row r="22" spans="1:7" ht="30" customHeight="1">
      <c r="A22" s="11"/>
      <c r="B22" s="30"/>
      <c r="C22" s="15"/>
      <c r="D22" s="31"/>
      <c r="E22" s="15"/>
      <c r="F22" s="32"/>
      <c r="G22" s="33"/>
    </row>
    <row r="23" spans="1:7" ht="45" customHeight="1" thickBot="1">
      <c r="A23" s="16"/>
      <c r="B23" s="34"/>
      <c r="C23" s="20"/>
      <c r="D23" s="35"/>
      <c r="E23" s="20"/>
      <c r="F23" s="36"/>
      <c r="G23" s="37"/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4"/>
  <sheetViews>
    <sheetView tabSelected="1" workbookViewId="0" topLeftCell="A25">
      <selection activeCell="A33" sqref="A33"/>
    </sheetView>
  </sheetViews>
  <sheetFormatPr defaultColWidth="9.00390625" defaultRowHeight="16.5"/>
  <cols>
    <col min="1" max="1" width="44.375" style="0" customWidth="1"/>
    <col min="2" max="2" width="25.625" style="0" customWidth="1"/>
    <col min="3" max="3" width="24.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63" t="s">
        <v>13</v>
      </c>
      <c r="B1" s="63"/>
      <c r="C1" s="63"/>
      <c r="D1" s="21"/>
      <c r="E1" s="21"/>
      <c r="F1" s="21"/>
      <c r="G1" s="21"/>
      <c r="H1" s="22"/>
    </row>
    <row r="2" spans="1:6" ht="18" customHeight="1" thickBot="1">
      <c r="A2" s="72" t="s">
        <v>10</v>
      </c>
      <c r="B2" s="72"/>
      <c r="C2" s="38" t="s">
        <v>0</v>
      </c>
      <c r="D2" s="24"/>
      <c r="E2" s="24"/>
      <c r="F2" s="25"/>
    </row>
    <row r="3" spans="1:3" ht="18.75" customHeight="1">
      <c r="A3" s="58" t="s">
        <v>1</v>
      </c>
      <c r="B3" s="68" t="s">
        <v>2</v>
      </c>
      <c r="C3" s="69"/>
    </row>
    <row r="4" spans="1:3" ht="19.5" customHeight="1">
      <c r="A4" s="59"/>
      <c r="B4" s="70"/>
      <c r="C4" s="71"/>
    </row>
    <row r="5" spans="1:3" ht="22.5" customHeight="1">
      <c r="A5" s="39" t="s">
        <v>14</v>
      </c>
      <c r="B5" s="40"/>
      <c r="C5" s="40"/>
    </row>
    <row r="6" spans="1:3" ht="21.75" customHeight="1">
      <c r="A6" s="41" t="s">
        <v>15</v>
      </c>
      <c r="B6" s="42">
        <f>+'收支預算表'!B10</f>
        <v>188792</v>
      </c>
      <c r="C6" s="43"/>
    </row>
    <row r="7" spans="1:3" ht="21.75" customHeight="1">
      <c r="A7" s="41" t="s">
        <v>16</v>
      </c>
      <c r="B7" s="42">
        <v>0</v>
      </c>
      <c r="C7" s="43"/>
    </row>
    <row r="8" spans="1:3" ht="22.5" customHeight="1">
      <c r="A8" s="44" t="s">
        <v>17</v>
      </c>
      <c r="B8" s="45"/>
      <c r="C8" s="45">
        <f>IF(SUM(B6:B7)=0,0,SUM(B6:B7))</f>
        <v>188792</v>
      </c>
    </row>
    <row r="9" spans="1:3" ht="21" customHeight="1">
      <c r="A9" s="46" t="s">
        <v>18</v>
      </c>
      <c r="B9" s="45"/>
      <c r="C9" s="45">
        <f>IF(SUM(C8,,C24)=0,0,SUM(C8,C24))</f>
        <v>188792</v>
      </c>
    </row>
    <row r="10" spans="1:3" ht="21" customHeight="1">
      <c r="A10" s="46" t="s">
        <v>19</v>
      </c>
      <c r="B10" s="45"/>
      <c r="C10" s="48">
        <v>6805914</v>
      </c>
    </row>
    <row r="11" spans="1:3" ht="21" customHeight="1">
      <c r="A11" s="46" t="s">
        <v>20</v>
      </c>
      <c r="B11" s="49"/>
      <c r="C11" s="49">
        <f>C10+C9</f>
        <v>6994706</v>
      </c>
    </row>
    <row r="12" spans="1:3" ht="21" customHeight="1">
      <c r="A12" s="41"/>
      <c r="B12" s="42"/>
      <c r="C12" s="43"/>
    </row>
    <row r="13" spans="1:3" ht="21" customHeight="1">
      <c r="A13" s="41"/>
      <c r="B13" s="42"/>
      <c r="C13" s="43"/>
    </row>
    <row r="14" ht="22.5" customHeight="1"/>
    <row r="15" ht="22.5" customHeight="1"/>
    <row r="16" spans="1:3" ht="22.5" customHeight="1">
      <c r="A16" s="41"/>
      <c r="B16" s="42"/>
      <c r="C16" s="43"/>
    </row>
    <row r="17" spans="1:3" ht="22.5" customHeight="1">
      <c r="A17" s="41"/>
      <c r="B17" s="42"/>
      <c r="C17" s="43"/>
    </row>
    <row r="18" spans="1:3" ht="21" customHeight="1">
      <c r="A18" s="41"/>
      <c r="B18" s="42"/>
      <c r="C18" s="43"/>
    </row>
    <row r="19" spans="1:3" ht="21" customHeight="1">
      <c r="A19" s="41"/>
      <c r="B19" s="42"/>
      <c r="C19" s="43"/>
    </row>
    <row r="20" spans="1:3" ht="21.75" customHeight="1">
      <c r="A20" s="41"/>
      <c r="B20" s="42"/>
      <c r="C20" s="43"/>
    </row>
    <row r="21" spans="1:3" ht="21.75" customHeight="1">
      <c r="A21" s="41"/>
      <c r="B21" s="42"/>
      <c r="C21" s="43"/>
    </row>
    <row r="22" spans="1:3" ht="21.75" customHeight="1">
      <c r="A22" s="41"/>
      <c r="B22" s="42"/>
      <c r="C22" s="43"/>
    </row>
    <row r="23" ht="21.75" customHeight="1"/>
    <row r="24" spans="1:3" ht="21.75" customHeight="1">
      <c r="A24" s="47"/>
      <c r="B24" s="45"/>
      <c r="C24" s="4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4.75" customHeight="1"/>
    <row r="32" ht="24.75" customHeight="1"/>
    <row r="33" spans="1:3" ht="24.75" customHeight="1">
      <c r="A33" s="46"/>
      <c r="B33" s="49"/>
      <c r="C33" s="49"/>
    </row>
    <row r="34" spans="1:3" ht="24.75" customHeight="1" thickBot="1">
      <c r="A34" s="50"/>
      <c r="B34" s="56"/>
      <c r="C34" s="56"/>
    </row>
  </sheetData>
  <mergeCells count="4">
    <mergeCell ref="A1:C1"/>
    <mergeCell ref="A3:A4"/>
    <mergeCell ref="B3:C4"/>
    <mergeCell ref="A2:B2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>04</dc:subject>
  <dc:creator>行政院主計處</dc:creator>
  <cp:keywords/>
  <dc:description> </dc:description>
  <cp:lastModifiedBy>Administrator</cp:lastModifiedBy>
  <cp:lastPrinted>2001-08-16T11:19:43Z</cp:lastPrinted>
  <dcterms:created xsi:type="dcterms:W3CDTF">2001-07-11T06:52:26Z</dcterms:created>
  <dcterms:modified xsi:type="dcterms:W3CDTF">2008-11-11T04:16:55Z</dcterms:modified>
  <cp:category>I13</cp:category>
  <cp:version/>
  <cp:contentType/>
  <cp:contentStatus/>
</cp:coreProperties>
</file>