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75" windowWidth="10665" windowHeight="7455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<sst xmlns="http://schemas.openxmlformats.org/spreadsheetml/2006/main" count="643" uniqueCount="203">
  <si>
    <t>%</t>
  </si>
  <si>
    <t>中央銀行</t>
  </si>
  <si>
    <t>營運資金</t>
  </si>
  <si>
    <t>銀行借款</t>
  </si>
  <si>
    <t>公司債</t>
  </si>
  <si>
    <t>其他</t>
  </si>
  <si>
    <t>出售不適用資產</t>
  </si>
  <si>
    <t>增資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</si>
  <si>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</si>
  <si>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</si>
  <si>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</si>
  <si>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</si>
  <si>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</si>
  <si>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</si>
  <si>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高雄硫酸錏股份有限公司</t>
  </si>
  <si>
    <t>臺灣省農工企業股份有限公司</t>
  </si>
  <si>
    <t>唐榮鐵工廠股份有限公司</t>
  </si>
  <si>
    <t>臺灣省自來水股份有限公司</t>
  </si>
  <si>
    <t>中國輸出入銀行</t>
  </si>
  <si>
    <t>中央信託局</t>
  </si>
  <si>
    <t>中央再保險股份有限公司</t>
  </si>
  <si>
    <t>中央存款保險股份有限公司</t>
  </si>
  <si>
    <t>臺灣銀行</t>
  </si>
  <si>
    <t>臺灣土地銀行</t>
  </si>
  <si>
    <t>合作金庫銀行股份有限公司</t>
  </si>
  <si>
    <t>財政部印刷廠</t>
  </si>
  <si>
    <t>臺灣省菸酒公賣局</t>
  </si>
  <si>
    <t>臺儒文化事業股份有限公司</t>
  </si>
  <si>
    <t>交通部郵政總局</t>
  </si>
  <si>
    <t>中華電信股份有限公司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</si>
  <si>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</si>
  <si>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</si>
  <si>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</si>
  <si>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</si>
  <si>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</si>
  <si>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</si>
  <si>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</si>
  <si>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</si>
  <si>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總計</t>
  </si>
  <si>
    <t xml:space="preserve">　　  非　　計　　畫　　型　　
    </t>
  </si>
  <si>
    <t xml:space="preserve">   一、繼　　續　　計　　畫
    </t>
  </si>
  <si>
    <t xml:space="preserve">          3.尖山埤水庫風景區開
             發後續計畫</t>
  </si>
  <si>
    <t xml:space="preserve">          4.加拿大養豬投資計畫</t>
  </si>
  <si>
    <t xml:space="preserve">          6.設置量販店投資計畫
             (雲林北港店)</t>
  </si>
  <si>
    <t xml:space="preserve">          7.設置量販店投資計畫
             (屏東店)</t>
  </si>
  <si>
    <t xml:space="preserve">          8.蝴蝶蘭第二期擴產外
             銷計畫</t>
  </si>
  <si>
    <t xml:space="preserve">          9.生物科技工廠投資計
             畫(第一期)</t>
  </si>
  <si>
    <t xml:space="preserve">        10.新建肉品加工廠投資
             計畫</t>
  </si>
  <si>
    <t xml:space="preserve">   二、新　　興　　計　　畫
    </t>
  </si>
  <si>
    <t xml:space="preserve">          2.營運設施汰換更新計
             畫</t>
  </si>
  <si>
    <t xml:space="preserve">          3.彰化溪湖倉儲批發投
             資計畫</t>
  </si>
  <si>
    <t xml:space="preserve">          4.雲林虎尾倉儲批發投
             資計畫</t>
  </si>
  <si>
    <t xml:space="preserve">          5.月眉觀光休閒養生園
             投資計畫</t>
  </si>
  <si>
    <t xml:space="preserve">          6.苗栗工商綜合區興建
             複合型商業設施投資
             計畫</t>
  </si>
  <si>
    <t xml:space="preserve">   三、非　　計　　畫　　型
    </t>
  </si>
  <si>
    <t xml:space="preserve">          1.桃廠重油轉化工場投
             資計畫</t>
  </si>
  <si>
    <t xml:space="preserve">          2.臺北地區天然氣環線
             汰換計畫</t>
  </si>
  <si>
    <t xml:space="preserve">          3.營運設施汰換更新計
             畫</t>
  </si>
  <si>
    <t xml:space="preserve">          4.高雄煉油廠增建汽電
             共生設備計畫</t>
  </si>
  <si>
    <t xml:space="preserve">          5.加油站增建、改建及
             改善投資計畫</t>
  </si>
  <si>
    <t xml:space="preserve">          6.大林廠柴油加氫脫硫
             工場及航空燃油處理
             裝置投資計畫</t>
  </si>
  <si>
    <t xml:space="preserve">          7.油氣管線及監控設備
             改善暨永安廠北堤新
             建投資計畫</t>
  </si>
  <si>
    <t xml:space="preserve">          8.桃廠烷化工場計畫</t>
  </si>
  <si>
    <t xml:space="preserve">        10.大林廠正烷烴裝置投
             資計畫</t>
  </si>
  <si>
    <t xml:space="preserve">          1.永安低溫物流中心投
             資計畫</t>
  </si>
  <si>
    <t xml:space="preserve">          3.大林煉油廠增設汽電
             共生設備計畫</t>
  </si>
  <si>
    <t xml:space="preserve">          4.石化事業部乙烯冷凍
             槽興建計畫</t>
  </si>
  <si>
    <t xml:space="preserve">          1.臺中第五～八部機火
             力發電工程計畫</t>
  </si>
  <si>
    <t xml:space="preserve">          2.興達中期灰塘工程</t>
  </si>
  <si>
    <t xml:space="preserve">          3.鯉魚潭水庫士林水力
             發電工程計畫</t>
  </si>
  <si>
    <t xml:space="preserve">          4.金門水頭塔山發電工
             程計畫</t>
  </si>
  <si>
    <t xml:space="preserve">          5.和平溪碧海水力發電
             工程計畫</t>
  </si>
  <si>
    <t xml:space="preserve">          6.汽力機組空氣污染改
             善工程計畫</t>
  </si>
  <si>
    <t xml:space="preserve">          7.通霄發電廠第一至五
             號機改燃天然氣工程
             計畫</t>
  </si>
  <si>
    <t xml:space="preserve">          8.新武界隧道及栗栖溪
             引水工程計畫</t>
  </si>
  <si>
    <t xml:space="preserve">          9.南部複循環發電工程
             修正計畫</t>
  </si>
  <si>
    <t xml:space="preserve">        10.臺中第九、十號機發
             電工程計畫</t>
  </si>
  <si>
    <t xml:space="preserve">        11.大潭燃氣火力發電計
             畫</t>
  </si>
  <si>
    <t xml:space="preserve">        13.營運設施汰換更新計
             畫（一般發電部分）</t>
  </si>
  <si>
    <t xml:space="preserve">        14.營運設施汰換更新計
             畫（核能發電部分）</t>
  </si>
  <si>
    <t xml:space="preserve">        15.營運設施汰換更新計
             畫（輸電部分）</t>
  </si>
  <si>
    <t xml:space="preserve">        16.營運設施汰換更新計
             畫（配電部分）</t>
  </si>
  <si>
    <t xml:space="preserve">        17.金門塔山電廠擴建計
             畫</t>
  </si>
  <si>
    <t xml:space="preserve">        18.第四配電計畫</t>
  </si>
  <si>
    <t xml:space="preserve">        19.林口發電廠第二期灰
             塘工程</t>
  </si>
  <si>
    <t xml:space="preserve">        20.興達電廠灰塘興建室
             內煤場計畫</t>
  </si>
  <si>
    <t xml:space="preserve">        21.高屏電廠竹門機組更
             新計畫</t>
  </si>
  <si>
    <t xml:space="preserve">        22.第六輸變電計畫</t>
  </si>
  <si>
    <t xml:space="preserve">          1.明潭電廠濁水機組更
             新計畫</t>
  </si>
  <si>
    <t xml:space="preserve">          2.西寶水力發電計畫</t>
  </si>
  <si>
    <t xml:space="preserve">          3.馬祖珠山電廠發電工
             程計畫</t>
  </si>
  <si>
    <t xml:space="preserve">          2.自來水中程發展計畫
             (第三期)</t>
  </si>
  <si>
    <t xml:space="preserve">          3.埋設供水管線、機電
             設備及抽水機新設、
             汰換計畫</t>
  </si>
  <si>
    <t xml:space="preserve">          4.淨水設備改善計畫</t>
  </si>
  <si>
    <t xml:space="preserve">          5.花蓮地區自來水供水
             工程計畫</t>
  </si>
  <si>
    <t xml:space="preserve">          6.柑子林取水口下游供
             水計畫</t>
  </si>
  <si>
    <t xml:space="preserve">          7.集集攔河堰下游自來
             水工程計畫</t>
  </si>
  <si>
    <t xml:space="preserve">          8.大高雄地區自來水後
             續改善計畫</t>
  </si>
  <si>
    <t xml:space="preserve">          9.板新供水改善計畫</t>
  </si>
  <si>
    <t xml:space="preserve">          1.屏東縣萬丹鄉、新埤
             鄉、潮州鎮供水工程
             計畫</t>
  </si>
  <si>
    <t xml:space="preserve">          嘉北分行行舍新建工程</t>
  </si>
  <si>
    <t xml:space="preserve">   二、非　　計　　畫　　型
    </t>
  </si>
  <si>
    <t xml:space="preserve">          1.郵政局屋及設備更新
             計畫</t>
  </si>
  <si>
    <t xml:space="preserve">          2.運郵車輛汰換更新計
             畫</t>
  </si>
  <si>
    <t xml:space="preserve">          3.購建儲匯局所計畫</t>
  </si>
  <si>
    <t xml:space="preserve">          4.郵政資訊作業發展計
             畫</t>
  </si>
  <si>
    <t xml:space="preserve">          5.資訊設備汰換更新計
             畫</t>
  </si>
  <si>
    <t xml:space="preserve">   一、新　　興　　計　　畫
    </t>
  </si>
  <si>
    <t xml:space="preserve">          1.固定網路通信計畫</t>
  </si>
  <si>
    <t xml:space="preserve">          2.行動通信計畫</t>
  </si>
  <si>
    <t xml:space="preserve">          3.數據通信計畫</t>
  </si>
  <si>
    <t xml:space="preserve">          5.電信科技研究發展計
             畫</t>
  </si>
  <si>
    <t xml:space="preserve">          6.電信人力培訓計畫</t>
  </si>
  <si>
    <t xml:space="preserve">          1.鐵路平交道防護設備
             改善計畫</t>
  </si>
  <si>
    <t xml:space="preserve">          2.鐵路行車保安設備改
             善計畫</t>
  </si>
  <si>
    <t xml:space="preserve">          3.增添客車後續計畫</t>
  </si>
  <si>
    <t xml:space="preserve">          5.新購中型柴油機車十
             六輛</t>
  </si>
  <si>
    <t xml:space="preserve">          8.空調客車軔機改善工
             程</t>
  </si>
  <si>
    <t xml:space="preserve">          9.新購柴電機車二十輛</t>
  </si>
  <si>
    <t xml:space="preserve">        10.沿線鋼樑橋改建計畫</t>
  </si>
  <si>
    <t xml:space="preserve">        11.各工務分駐所、道班
             房、倉庫改建</t>
  </si>
  <si>
    <t xml:space="preserve">        12.電力設備改善計畫</t>
  </si>
  <si>
    <t xml:space="preserve">        13.號誌分駐所改建計畫</t>
  </si>
  <si>
    <t xml:space="preserve">        14.空調客車設備改善</t>
  </si>
  <si>
    <t xml:space="preserve">        16.營運設施汰換更新計
             畫(車輛改善部分)</t>
  </si>
  <si>
    <t xml:space="preserve">        17.購置推拉式電車組行
             車保安管理系統</t>
  </si>
  <si>
    <t xml:space="preserve">        18.新購救險吊車及附屬
             設備</t>
  </si>
  <si>
    <t xml:space="preserve">        19.自建羅斯福路總公司
             辦公大樓</t>
  </si>
  <si>
    <t xml:space="preserve">        20.購置新板橋車站大樓
             第十八層1/2</t>
  </si>
  <si>
    <t xml:space="preserve">        21.新建鳳山大樓</t>
  </si>
  <si>
    <t xml:space="preserve">          4.基隆港修造工廠遷建
             及原址改建貨櫃碼頭
             工程計畫</t>
  </si>
  <si>
    <t xml:space="preserve">          1.臺中港港區及聯外道
             路新建工程</t>
  </si>
  <si>
    <t xml:space="preserve">          2.臺中港北側淤沙區整
             治第二期工程</t>
  </si>
  <si>
    <t xml:space="preserve">          4.臺中港航道浚深拓寬
             工程</t>
  </si>
  <si>
    <t xml:space="preserve">          5.臺中港梧棲大排改道
             取直工程</t>
  </si>
  <si>
    <t xml:space="preserve">          6.臺中港港口第二期擴
             建工程</t>
  </si>
  <si>
    <t xml:space="preserve">          1.安平港商港區土地徵
             收暨第一期工程計畫</t>
  </si>
  <si>
    <t xml:space="preserve">          2.一港口南岸景觀工程
             計畫</t>
  </si>
  <si>
    <t xml:space="preserve">          2.一號碼頭旅客服務中
             心新建工程計畫</t>
  </si>
  <si>
    <t xml:space="preserve">          3.高雄港區聯外道路系
             統改善計畫</t>
  </si>
  <si>
    <t>外借資金</t>
  </si>
  <si>
    <t xml:space="preserve">      
</t>
  </si>
  <si>
    <t xml:space="preserve">AA </t>
  </si>
  <si>
    <t xml:space="preserve">  AA</t>
  </si>
  <si>
    <r>
      <t>１３４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固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定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資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產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建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設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改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良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擴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充</t>
    </r>
    <r>
      <rPr>
        <b/>
        <sz val="22"/>
        <rFont val="Times New Roman"/>
        <family val="1"/>
      </rPr>
      <t xml:space="preserve"> </t>
    </r>
  </si>
  <si>
    <r>
      <t>與 資 金 來 源 綜 計 表</t>
    </r>
    <r>
      <rPr>
        <sz val="13"/>
        <rFont val="華康粗明體"/>
        <family val="3"/>
      </rPr>
      <t>(資金來源)</t>
    </r>
  </si>
  <si>
    <t>單位：新臺幣千元</t>
  </si>
  <si>
    <t>機關及計畫名稱</t>
  </si>
  <si>
    <t>自                     有                     資                     金</t>
  </si>
  <si>
    <t>合計</t>
  </si>
  <si>
    <t>國內借款</t>
  </si>
  <si>
    <t>國  外  借  款</t>
  </si>
  <si>
    <t>小               計</t>
  </si>
  <si>
    <t>小計</t>
  </si>
  <si>
    <t>金      額</t>
  </si>
  <si>
    <t>%</t>
  </si>
  <si>
    <t>行   政   院   主   管</t>
  </si>
  <si>
    <t>經   濟   部   主   管</t>
  </si>
  <si>
    <t xml:space="preserve">          1.臺中市崇德路綜合大
             樓開發計畫</t>
  </si>
  <si>
    <t xml:space="preserve">          2.臺南市文化中心西側
             綜合商業設施開發計
             畫</t>
  </si>
  <si>
    <t xml:space="preserve">          5.臺南仁德工商綜合區
             開發計畫</t>
  </si>
  <si>
    <t xml:space="preserve">          1.臺糖協助改善學生宿
             舍環境計畫</t>
  </si>
  <si>
    <t xml:space="preserve">１３４ 固 定 資 產 建 設 改 良 擴 充 </t>
  </si>
  <si>
    <r>
      <t>與 資 金 來 源 綜 計 表</t>
    </r>
    <r>
      <rPr>
        <sz val="13"/>
        <rFont val="華康粗明體"/>
        <family val="3"/>
      </rPr>
      <t>(資金來源)（續）</t>
    </r>
  </si>
  <si>
    <t xml:space="preserve">   一、繼　　續　　計　　畫
    </t>
  </si>
  <si>
    <t xml:space="preserve">          9.高雄煉油廠161KV變
             電設備計畫</t>
  </si>
  <si>
    <t xml:space="preserve">          2.第三階段民間燃氣電
             廠天然氣供應計畫</t>
  </si>
  <si>
    <t xml:space="preserve">        12.澎湖尖山電廠擴建工
             程計畫</t>
  </si>
  <si>
    <t xml:space="preserve">          1.抽換逾齡管線實施計
             畫</t>
  </si>
  <si>
    <t xml:space="preserve">          2.臺北縣樹林市後村堰
             至鳶山堰間水庫集水
             區部分淹沒土地收購
             計畫</t>
  </si>
  <si>
    <t>財   政   部   主   管</t>
  </si>
  <si>
    <t>教   育   部   主   管</t>
  </si>
  <si>
    <t>交   通   部   主   管</t>
  </si>
  <si>
    <t xml:space="preserve">          4.高速公路電子收費計
             畫</t>
  </si>
  <si>
    <t xml:space="preserve">          4.臺灣鐵路更新軌道結
             構計畫</t>
  </si>
  <si>
    <t xml:space="preserve">          6.換裝TR54型轉向架
             </t>
  </si>
  <si>
    <t xml:space="preserve">          7.DR2800、DR2850型柴
             聯車動力及內裝更新
             </t>
  </si>
  <si>
    <t xml:space="preserve">        15.EMU200型車廂更新
             </t>
  </si>
  <si>
    <t xml:space="preserve">        22.臺鐵東線購置城際及
             區間客車計畫</t>
  </si>
  <si>
    <t xml:space="preserve">        23.臺鐵汰換機車及貨車
             計畫</t>
  </si>
  <si>
    <t xml:space="preserve">          花蓮機務段通勤電車日
          檢庫新建工程</t>
  </si>
  <si>
    <t xml:space="preserve">          1.臺北港（原淡水港）
             外廓防波堤興建工程
             計畫</t>
  </si>
  <si>
    <t xml:space="preserve">          2.臺北港（原淡水港）
             第二期第一個五年工
             程計畫</t>
  </si>
  <si>
    <t xml:space="preserve">          3.臺北港第二期聯外道
             路（臨港道路銜接西
             濱快速道路段）工程
             計畫</t>
  </si>
  <si>
    <t xml:space="preserve">          基隆港東十七號碼頭整
          建工程計畫</t>
  </si>
  <si>
    <t xml:space="preserve">          3.臺中港南填方區(I)圍
             堤工程</t>
  </si>
  <si>
    <t xml:space="preserve">          3.32-2庫改建靶場工程
             計畫</t>
  </si>
  <si>
    <t xml:space="preserve">          1.63至64號碼頭改建工
             程計畫</t>
  </si>
  <si>
    <t xml:space="preserve">          購建3200匹馬力拖船
</t>
  </si>
  <si>
    <t>行政院國軍退除役官兵
輔導委員會主管</t>
  </si>
  <si>
    <t xml:space="preserve">          1.彰濱工業區事業廢棄物
             資源回收處理廠</t>
  </si>
  <si>
    <t xml:space="preserve">          2.大發事業廢棄物處理廠</t>
  </si>
  <si>
    <t>行政院勞工委員會主管</t>
  </si>
  <si>
    <r>
      <t>行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政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院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衛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生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署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主</t>
    </r>
    <r>
      <rPr>
        <b/>
        <sz val="11"/>
        <rFont val="Times New Roman"/>
        <family val="1"/>
      </rPr>
      <t xml:space="preserve"> </t>
    </r>
    <r>
      <rPr>
        <b/>
        <sz val="11"/>
        <rFont val="華康中黑體"/>
        <family val="3"/>
      </rPr>
      <t>管</t>
    </r>
  </si>
  <si>
    <r>
      <t>註：1.自有資金「其他」欄內列</t>
    </r>
    <r>
      <rPr>
        <sz val="10"/>
        <rFont val="Times New Roman"/>
        <family val="1"/>
      </rPr>
      <t>4,006,761</t>
    </r>
    <r>
      <rPr>
        <sz val="10"/>
        <rFont val="新細明體"/>
        <family val="1"/>
      </rPr>
      <t>千元，主要係臺灣電力公司自營運單位撥入設備淨值</t>
    </r>
    <r>
      <rPr>
        <sz val="10"/>
        <rFont val="Times New Roman"/>
        <family val="1"/>
      </rPr>
      <t>35,901</t>
    </r>
    <r>
      <rPr>
        <sz val="10"/>
        <rFont val="新細明體"/>
        <family val="1"/>
      </rPr>
      <t>千元、施工用機具折舊及無</t>
    </r>
  </si>
  <si>
    <r>
      <t>形資產攤銷資本化</t>
    </r>
    <r>
      <rPr>
        <sz val="10"/>
        <rFont val="Times New Roman"/>
        <family val="1"/>
      </rPr>
      <t>85,451</t>
    </r>
    <r>
      <rPr>
        <sz val="10"/>
        <rFont val="新細明體"/>
        <family val="1"/>
      </rPr>
      <t>千元，交通部基隆港務局、交通部臺中港務局、交通部高雄港務局及交通部花蓮港務局分別獲自航</t>
    </r>
  </si>
  <si>
    <r>
      <t xml:space="preserve">          港建設基金之補助款</t>
    </r>
    <r>
      <rPr>
        <sz val="10"/>
        <rFont val="Times New Roman"/>
        <family val="1"/>
      </rPr>
      <t xml:space="preserve"> 1,152,383</t>
    </r>
    <r>
      <rPr>
        <sz val="10"/>
        <rFont val="新細明體"/>
        <family val="1"/>
      </rPr>
      <t>千元、</t>
    </r>
    <r>
      <rPr>
        <sz val="10"/>
        <rFont val="Times New Roman"/>
        <family val="1"/>
      </rPr>
      <t xml:space="preserve"> 723,537</t>
    </r>
    <r>
      <rPr>
        <sz val="10"/>
        <rFont val="新細明體"/>
        <family val="1"/>
      </rPr>
      <t>千元、</t>
    </r>
    <r>
      <rPr>
        <sz val="10"/>
        <rFont val="Times New Roman"/>
        <family val="1"/>
      </rPr>
      <t>1,422,500</t>
    </r>
    <r>
      <rPr>
        <sz val="10"/>
        <rFont val="新細明體"/>
        <family val="1"/>
      </rPr>
      <t xml:space="preserve">千元及 </t>
    </r>
    <r>
      <rPr>
        <sz val="10"/>
        <rFont val="Times New Roman"/>
        <family val="1"/>
      </rPr>
      <t>23,250</t>
    </r>
    <r>
      <rPr>
        <sz val="10"/>
        <rFont val="新細明體"/>
        <family val="1"/>
      </rPr>
      <t>千元，交通部高雄港務局獲自交通部之補助款</t>
    </r>
  </si>
  <si>
    <r>
      <t xml:space="preserve">136,000  </t>
    </r>
    <r>
      <rPr>
        <sz val="10"/>
        <rFont val="新細明體"/>
        <family val="1"/>
      </rPr>
      <t>千元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臺灣省自來水公司獲自地方政府各路權單位之配合款</t>
    </r>
    <r>
      <rPr>
        <sz val="10"/>
        <rFont val="Times New Roman"/>
        <family val="1"/>
      </rPr>
      <t xml:space="preserve">  200,000</t>
    </r>
    <r>
      <rPr>
        <sz val="10"/>
        <rFont val="新細明體"/>
        <family val="1"/>
      </rPr>
      <t>千元 ， 中華電信公司獲自高速公路局價購共</t>
    </r>
  </si>
  <si>
    <r>
      <t xml:space="preserve">          站機房</t>
    </r>
    <r>
      <rPr>
        <sz val="10"/>
        <rFont val="Times New Roman"/>
        <family val="1"/>
      </rPr>
      <t xml:space="preserve">227,739 </t>
    </r>
    <r>
      <rPr>
        <sz val="10"/>
        <rFont val="新細明體"/>
        <family val="1"/>
      </rPr>
      <t>千元；國內借款其他欄內列</t>
    </r>
    <r>
      <rPr>
        <sz val="10"/>
        <rFont val="Times New Roman"/>
        <family val="1"/>
      </rPr>
      <t xml:space="preserve"> 25,896,000</t>
    </r>
    <r>
      <rPr>
        <sz val="10"/>
        <rFont val="新細明體"/>
        <family val="1"/>
      </rPr>
      <t>千元，係臺灣電力公司借自核能後端營運基金之借款</t>
    </r>
    <r>
      <rPr>
        <sz val="10"/>
        <rFont val="Times New Roman"/>
        <family val="1"/>
      </rPr>
      <t>24,696,000</t>
    </r>
    <r>
      <rPr>
        <sz val="10"/>
        <rFont val="新細明體"/>
        <family val="1"/>
      </rPr>
      <t>千元</t>
    </r>
  </si>
  <si>
    <r>
      <t>及中美基金之借款</t>
    </r>
    <r>
      <rPr>
        <sz val="10"/>
        <rFont val="Times New Roman"/>
        <family val="1"/>
      </rPr>
      <t xml:space="preserve"> 400,000</t>
    </r>
    <r>
      <rPr>
        <sz val="10"/>
        <rFont val="新細明體"/>
        <family val="1"/>
      </rPr>
      <t>千元，臺灣省自來水公司借自中美基金之借款</t>
    </r>
    <r>
      <rPr>
        <sz val="10"/>
        <rFont val="Times New Roman"/>
        <family val="1"/>
      </rPr>
      <t>400,000</t>
    </r>
    <r>
      <rPr>
        <sz val="10"/>
        <rFont val="新細明體"/>
        <family val="1"/>
      </rPr>
      <t>千元及地方建設基金之借款</t>
    </r>
    <r>
      <rPr>
        <sz val="10"/>
        <rFont val="Times New Roman"/>
        <family val="1"/>
      </rPr>
      <t>400,000</t>
    </r>
    <r>
      <rPr>
        <sz val="10"/>
        <rFont val="新細明體"/>
        <family val="1"/>
      </rPr>
      <t>千元。</t>
    </r>
  </si>
  <si>
    <r>
      <t xml:space="preserve">      2.本年度預算投資總額</t>
    </r>
    <r>
      <rPr>
        <sz val="10"/>
        <rFont val="Times New Roman"/>
        <family val="1"/>
      </rPr>
      <t>246,049,156</t>
    </r>
    <r>
      <rPr>
        <sz val="10"/>
        <rFont val="新細明體"/>
        <family val="1"/>
      </rPr>
      <t>千元，包括動用現金部分</t>
    </r>
    <r>
      <rPr>
        <sz val="10"/>
        <rFont val="Times New Roman"/>
        <family val="1"/>
      </rPr>
      <t>245,662,079</t>
    </r>
    <r>
      <rPr>
        <sz val="10"/>
        <rFont val="新細明體"/>
        <family val="1"/>
      </rPr>
      <t>千元及未動用現金部分</t>
    </r>
    <r>
      <rPr>
        <sz val="10"/>
        <rFont val="Times New Roman"/>
        <family val="1"/>
      </rPr>
      <t>387,077</t>
    </r>
    <r>
      <rPr>
        <sz val="10"/>
        <rFont val="新細明體"/>
        <family val="1"/>
      </rPr>
      <t>千元，其中未動用現金</t>
    </r>
  </si>
  <si>
    <r>
      <t>部分，主要係臺灣電力公司自營運單位撥入設備及庫存材料</t>
    </r>
    <r>
      <rPr>
        <sz val="10"/>
        <rFont val="Times New Roman"/>
        <family val="1"/>
      </rPr>
      <t xml:space="preserve"> 294,747</t>
    </r>
    <r>
      <rPr>
        <sz val="10"/>
        <rFont val="新細明體"/>
        <family val="1"/>
      </rPr>
      <t>千元，中國石油公司及臺灣電力公司施工用機具設備折</t>
    </r>
  </si>
  <si>
    <r>
      <t xml:space="preserve">          舊及無形資產攤銷資本化各</t>
    </r>
    <r>
      <rPr>
        <sz val="10"/>
        <rFont val="Times New Roman"/>
        <family val="1"/>
      </rPr>
      <t>6,879</t>
    </r>
    <r>
      <rPr>
        <sz val="10"/>
        <rFont val="新細明體"/>
        <family val="1"/>
      </rPr>
      <t>千元及</t>
    </r>
    <r>
      <rPr>
        <sz val="10"/>
        <rFont val="Times New Roman"/>
        <family val="1"/>
      </rPr>
      <t>85,451</t>
    </r>
    <r>
      <rPr>
        <sz val="10"/>
        <rFont val="新細明體"/>
        <family val="1"/>
      </rPr>
      <t>千元。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</si>
</sst>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#,##0_ "/>
  </numFmts>
  <fonts count="2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10"/>
      <color indexed="10"/>
      <name val="新細明體"/>
      <family val="1"/>
    </font>
    <font>
      <b/>
      <sz val="22"/>
      <name val="新細明體"/>
      <family val="1"/>
    </font>
    <font>
      <b/>
      <sz val="22"/>
      <color indexed="10"/>
      <name val="新細明體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sz val="11"/>
      <name val="新細明體"/>
      <family val="1"/>
    </font>
    <font>
      <b/>
      <sz val="22"/>
      <name val="華康粗明體"/>
      <family val="3"/>
    </font>
    <font>
      <b/>
      <sz val="22"/>
      <name val="Times New Roman"/>
      <family val="1"/>
    </font>
    <font>
      <sz val="13"/>
      <name val="華康粗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9"/>
      <color indexed="9"/>
      <name val="Times New Roman"/>
      <family val="1"/>
    </font>
    <font>
      <b/>
      <sz val="9"/>
      <name val="華康粗明體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華康中黑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Alignment="1" applyProtection="1" quotePrefix="1">
      <alignment/>
      <protection/>
    </xf>
    <xf numFmtId="0" fontId="0" fillId="0" borderId="0" xfId="0" applyFill="1" applyAlignment="1" applyProtection="1" quotePrefix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178" fontId="17" fillId="0" borderId="0" xfId="0" applyNumberFormat="1" applyFont="1" applyAlignment="1">
      <alignment vertical="top"/>
    </xf>
    <xf numFmtId="177" fontId="17" fillId="0" borderId="0" xfId="0" applyNumberFormat="1" applyFont="1" applyAlignment="1">
      <alignment vertical="top"/>
    </xf>
    <xf numFmtId="0" fontId="17" fillId="0" borderId="0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 vertical="top"/>
    </xf>
    <xf numFmtId="178" fontId="0" fillId="0" borderId="0" xfId="0" applyNumberFormat="1" applyAlignment="1">
      <alignment/>
    </xf>
    <xf numFmtId="178" fontId="0" fillId="0" borderId="0" xfId="0" applyNumberFormat="1" applyFill="1" applyAlignment="1" applyProtection="1">
      <alignment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distributed" vertical="top" wrapText="1"/>
    </xf>
    <xf numFmtId="176" fontId="17" fillId="0" borderId="0" xfId="0" applyNumberFormat="1" applyFont="1" applyAlignment="1">
      <alignment vertical="top"/>
    </xf>
    <xf numFmtId="177" fontId="17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178" fontId="8" fillId="0" borderId="0" xfId="0" applyNumberFormat="1" applyFont="1" applyAlignment="1">
      <alignment vertical="top"/>
    </xf>
    <xf numFmtId="177" fontId="8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  <xf numFmtId="177" fontId="8" fillId="0" borderId="0" xfId="0" applyNumberFormat="1" applyFont="1" applyBorder="1" applyAlignment="1">
      <alignment vertical="top"/>
    </xf>
    <xf numFmtId="176" fontId="17" fillId="0" borderId="0" xfId="0" applyNumberFormat="1" applyFont="1" applyBorder="1" applyAlignment="1">
      <alignment vertical="top"/>
    </xf>
    <xf numFmtId="176" fontId="8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78" fontId="8" fillId="0" borderId="1" xfId="0" applyNumberFormat="1" applyFont="1" applyBorder="1" applyAlignment="1">
      <alignment vertical="top"/>
    </xf>
    <xf numFmtId="177" fontId="8" fillId="0" borderId="1" xfId="0" applyNumberFormat="1" applyFont="1" applyBorder="1" applyAlignment="1">
      <alignment vertical="top"/>
    </xf>
    <xf numFmtId="176" fontId="8" fillId="0" borderId="1" xfId="0" applyNumberFormat="1" applyFont="1" applyBorder="1" applyAlignment="1">
      <alignment vertical="top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178" fontId="8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distributed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vertical="top" wrapText="1"/>
    </xf>
    <xf numFmtId="178" fontId="8" fillId="0" borderId="4" xfId="0" applyNumberFormat="1" applyFont="1" applyBorder="1" applyAlignment="1">
      <alignment vertical="top"/>
    </xf>
    <xf numFmtId="176" fontId="8" fillId="0" borderId="4" xfId="0" applyNumberFormat="1" applyFont="1" applyBorder="1" applyAlignment="1">
      <alignment vertical="top"/>
    </xf>
    <xf numFmtId="177" fontId="8" fillId="0" borderId="4" xfId="0" applyNumberFormat="1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8" fontId="20" fillId="0" borderId="1" xfId="0" applyNumberFormat="1" applyFont="1" applyBorder="1" applyAlignment="1">
      <alignment vertical="top"/>
    </xf>
    <xf numFmtId="176" fontId="20" fillId="0" borderId="1" xfId="0" applyNumberFormat="1" applyFont="1" applyBorder="1" applyAlignment="1">
      <alignment vertical="top"/>
    </xf>
    <xf numFmtId="176" fontId="20" fillId="0" borderId="0" xfId="0" applyNumberFormat="1" applyFont="1" applyBorder="1" applyAlignment="1">
      <alignment vertical="top"/>
    </xf>
    <xf numFmtId="177" fontId="20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horizontal="distributed" vertical="top" wrapText="1"/>
    </xf>
    <xf numFmtId="178" fontId="17" fillId="0" borderId="1" xfId="0" applyNumberFormat="1" applyFont="1" applyBorder="1" applyAlignment="1">
      <alignment vertical="top"/>
    </xf>
    <xf numFmtId="177" fontId="17" fillId="0" borderId="1" xfId="0" applyNumberFormat="1" applyFont="1" applyBorder="1" applyAlignment="1">
      <alignment vertical="top"/>
    </xf>
    <xf numFmtId="176" fontId="17" fillId="0" borderId="1" xfId="0" applyNumberFormat="1" applyFont="1" applyBorder="1" applyAlignment="1">
      <alignment vertical="top"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78" fontId="8" fillId="0" borderId="0" xfId="0" applyNumberFormat="1" applyFont="1" applyAlignment="1">
      <alignment/>
    </xf>
    <xf numFmtId="178" fontId="8" fillId="0" borderId="0" xfId="0" applyNumberFormat="1" applyFont="1" applyFill="1" applyAlignment="1" applyProtection="1">
      <alignment/>
      <protection/>
    </xf>
    <xf numFmtId="178" fontId="8" fillId="0" borderId="0" xfId="0" applyNumberFormat="1" applyFont="1" applyBorder="1" applyAlignment="1" applyProtection="1">
      <alignment vertical="center"/>
      <protection/>
    </xf>
    <xf numFmtId="177" fontId="20" fillId="0" borderId="0" xfId="0" applyNumberFormat="1" applyFont="1" applyAlignment="1">
      <alignment vertical="top"/>
    </xf>
    <xf numFmtId="177" fontId="20" fillId="0" borderId="0" xfId="0" applyNumberFormat="1" applyFont="1" applyBorder="1" applyAlignment="1">
      <alignment vertical="top"/>
    </xf>
    <xf numFmtId="177" fontId="21" fillId="0" borderId="0" xfId="0" applyNumberFormat="1" applyFont="1" applyAlignment="1">
      <alignment vertical="top"/>
    </xf>
    <xf numFmtId="177" fontId="21" fillId="0" borderId="0" xfId="0" applyNumberFormat="1" applyFont="1" applyBorder="1" applyAlignment="1">
      <alignment vertical="top"/>
    </xf>
    <xf numFmtId="0" fontId="16" fillId="0" borderId="0" xfId="0" applyFont="1" applyAlignment="1">
      <alignment horizontal="distributed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distributed" vertical="top"/>
    </xf>
    <xf numFmtId="0" fontId="23" fillId="0" borderId="1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8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49"/>
  <sheetViews>
    <sheetView tabSelected="1" zoomScale="75" zoomScaleNormal="75" workbookViewId="0" topLeftCell="A1">
      <selection activeCell="B8" sqref="B8"/>
    </sheetView>
  </sheetViews>
  <sheetFormatPr defaultColWidth="9.00390625" defaultRowHeight="16.5"/>
  <cols>
    <col min="1" max="1" width="28.875" style="26" customWidth="1"/>
    <col min="2" max="2" width="10.00390625" style="26" customWidth="1"/>
    <col min="3" max="3" width="5.125" style="26" customWidth="1"/>
    <col min="4" max="4" width="7.625" style="26" customWidth="1"/>
    <col min="5" max="5" width="5.125" style="26" customWidth="1"/>
    <col min="6" max="6" width="8.50390625" style="26" customWidth="1"/>
    <col min="7" max="7" width="5.25390625" style="26" customWidth="1"/>
    <col min="8" max="8" width="8.125" style="26" customWidth="1"/>
    <col min="9" max="9" width="5.00390625" style="26" customWidth="1"/>
    <col min="10" max="10" width="10.125" style="26" customWidth="1"/>
    <col min="11" max="11" width="5.25390625" style="26" customWidth="1"/>
    <col min="12" max="12" width="0.37109375" style="117" customWidth="1"/>
    <col min="13" max="13" width="10.50390625" style="26" customWidth="1"/>
    <col min="14" max="14" width="5.625" style="26" customWidth="1"/>
    <col min="15" max="15" width="10.50390625" style="26" customWidth="1"/>
    <col min="16" max="16" width="5.625" style="26" customWidth="1"/>
    <col min="17" max="17" width="10.50390625" style="26" customWidth="1"/>
    <col min="18" max="18" width="5.625" style="26" customWidth="1"/>
    <col min="19" max="19" width="10.50390625" style="26" customWidth="1"/>
    <col min="20" max="20" width="5.625" style="26" customWidth="1"/>
    <col min="21" max="21" width="10.50390625" style="26" customWidth="1"/>
    <col min="22" max="22" width="5.125" style="26" customWidth="1"/>
    <col min="23" max="23" width="10.50390625" style="26" customWidth="1"/>
    <col min="24" max="24" width="5.625" style="26" customWidth="1"/>
    <col min="25" max="25" width="11.625" style="0" bestFit="1" customWidth="1"/>
    <col min="26" max="33" width="9.125" style="0" customWidth="1"/>
    <col min="34" max="35" width="9.125" style="40" customWidth="1"/>
    <col min="36" max="43" width="9.125" style="0" customWidth="1"/>
    <col min="44" max="44" width="9.125" style="24" customWidth="1"/>
    <col min="45" max="250" width="9.125" style="0" customWidth="1"/>
  </cols>
  <sheetData>
    <row r="1" spans="1:44" s="1" customFormat="1" ht="30" customHeight="1">
      <c r="A1" s="27" t="s">
        <v>142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5"/>
      <c r="M1" s="28"/>
      <c r="N1" s="28"/>
      <c r="O1" s="28"/>
      <c r="P1" s="28"/>
      <c r="Q1" s="28"/>
      <c r="R1" s="28"/>
      <c r="S1" s="28"/>
      <c r="T1" s="28"/>
      <c r="U1" s="26"/>
      <c r="V1" s="139" t="s">
        <v>143</v>
      </c>
      <c r="W1" s="140"/>
      <c r="X1" s="140"/>
      <c r="Y1" s="2"/>
      <c r="Z1" s="36"/>
      <c r="AA1" s="3"/>
      <c r="AB1" s="3"/>
      <c r="AC1" s="3"/>
      <c r="AD1" s="3"/>
      <c r="AE1" s="3"/>
      <c r="AF1" s="3"/>
      <c r="AG1" s="3"/>
      <c r="AH1" s="41"/>
      <c r="AI1" s="41"/>
      <c r="AJ1" s="3"/>
      <c r="AK1" s="3"/>
      <c r="AL1" s="3"/>
      <c r="AR1" s="4"/>
    </row>
    <row r="2" spans="1:44" s="5" customFormat="1" ht="30">
      <c r="A2" s="122" t="s">
        <v>144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46"/>
      <c r="M2" s="47" t="s">
        <v>145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6"/>
      <c r="Z2" s="37"/>
      <c r="AA2" s="7"/>
      <c r="AB2" s="7"/>
      <c r="AC2" s="7"/>
      <c r="AD2" s="7"/>
      <c r="AE2" s="7"/>
      <c r="AF2" s="7"/>
      <c r="AG2" s="7"/>
      <c r="AH2" s="42"/>
      <c r="AI2" s="42"/>
      <c r="AJ2" s="7"/>
      <c r="AK2" s="7"/>
      <c r="AL2" s="7"/>
      <c r="AR2" s="8"/>
    </row>
    <row r="3" spans="1:248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49"/>
      <c r="M3" s="31"/>
      <c r="N3" s="31"/>
      <c r="O3" s="31"/>
      <c r="P3" s="31"/>
      <c r="Q3" s="31"/>
      <c r="R3" s="31"/>
      <c r="S3" s="31"/>
      <c r="T3" s="31"/>
      <c r="U3" s="31"/>
      <c r="V3" s="32"/>
      <c r="W3" s="31"/>
      <c r="X3" s="33" t="s">
        <v>146</v>
      </c>
      <c r="Y3" s="9"/>
      <c r="Z3" s="3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  <c r="AN3" s="11"/>
      <c r="AO3" s="11"/>
      <c r="AP3" s="11"/>
      <c r="AQ3" s="11"/>
      <c r="AR3" s="12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s="13" customFormat="1" ht="16.5" customHeight="1">
      <c r="A4" s="132" t="s">
        <v>147</v>
      </c>
      <c r="B4" s="124" t="s">
        <v>148</v>
      </c>
      <c r="C4" s="125"/>
      <c r="D4" s="125"/>
      <c r="E4" s="125"/>
      <c r="F4" s="125"/>
      <c r="G4" s="125"/>
      <c r="H4" s="125"/>
      <c r="I4" s="125"/>
      <c r="J4" s="125"/>
      <c r="K4" s="126"/>
      <c r="L4" s="50"/>
      <c r="M4" s="141" t="s">
        <v>140</v>
      </c>
      <c r="N4" s="142"/>
      <c r="O4" s="142"/>
      <c r="P4" s="142"/>
      <c r="Q4" s="142"/>
      <c r="R4" s="142"/>
      <c r="S4" s="142"/>
      <c r="T4" s="142"/>
      <c r="U4" s="142"/>
      <c r="V4" s="143"/>
      <c r="W4" s="135" t="s">
        <v>149</v>
      </c>
      <c r="X4" s="136"/>
      <c r="Y4" s="9"/>
      <c r="Z4" s="38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  <c r="AN4" s="15"/>
      <c r="AO4" s="15"/>
      <c r="AP4" s="15"/>
      <c r="AQ4" s="15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s="13" customFormat="1" ht="16.5" customHeight="1">
      <c r="A5" s="133"/>
      <c r="B5" s="127"/>
      <c r="C5" s="128"/>
      <c r="D5" s="128"/>
      <c r="E5" s="128"/>
      <c r="F5" s="128"/>
      <c r="G5" s="128"/>
      <c r="H5" s="128"/>
      <c r="I5" s="128"/>
      <c r="J5" s="128"/>
      <c r="K5" s="129"/>
      <c r="L5" s="50"/>
      <c r="M5" s="141" t="s">
        <v>150</v>
      </c>
      <c r="N5" s="142"/>
      <c r="O5" s="142"/>
      <c r="P5" s="142"/>
      <c r="Q5" s="142"/>
      <c r="R5" s="143"/>
      <c r="S5" s="135" t="s">
        <v>151</v>
      </c>
      <c r="T5" s="132"/>
      <c r="U5" s="135" t="s">
        <v>152</v>
      </c>
      <c r="V5" s="132"/>
      <c r="W5" s="137"/>
      <c r="X5" s="138"/>
      <c r="Y5" s="9"/>
      <c r="Z5" s="3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8"/>
      <c r="AO5" s="18"/>
      <c r="AP5" s="18"/>
      <c r="AQ5" s="18"/>
      <c r="AR5" s="19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s="13" customFormat="1" ht="15.75" customHeight="1">
      <c r="A6" s="133"/>
      <c r="B6" s="130" t="s">
        <v>2</v>
      </c>
      <c r="C6" s="131"/>
      <c r="D6" s="118" t="s">
        <v>6</v>
      </c>
      <c r="E6" s="119"/>
      <c r="F6" s="130" t="s">
        <v>7</v>
      </c>
      <c r="G6" s="131"/>
      <c r="H6" s="130" t="s">
        <v>5</v>
      </c>
      <c r="I6" s="131"/>
      <c r="J6" s="130" t="s">
        <v>153</v>
      </c>
      <c r="K6" s="131"/>
      <c r="L6" s="51"/>
      <c r="M6" s="141" t="s">
        <v>3</v>
      </c>
      <c r="N6" s="143"/>
      <c r="O6" s="130" t="s">
        <v>4</v>
      </c>
      <c r="P6" s="131"/>
      <c r="Q6" s="130" t="s">
        <v>5</v>
      </c>
      <c r="R6" s="131"/>
      <c r="S6" s="137"/>
      <c r="T6" s="134"/>
      <c r="U6" s="137"/>
      <c r="V6" s="134"/>
      <c r="W6" s="120" t="s">
        <v>154</v>
      </c>
      <c r="X6" s="135" t="s">
        <v>0</v>
      </c>
      <c r="Y6" s="9"/>
      <c r="Z6" s="38"/>
      <c r="AA6" s="20"/>
      <c r="AB6" s="20"/>
      <c r="AC6" s="20"/>
      <c r="AD6" s="20"/>
      <c r="AE6" s="20"/>
      <c r="AF6" s="20"/>
      <c r="AG6" s="20"/>
      <c r="AH6" s="43"/>
      <c r="AI6" s="43"/>
      <c r="AJ6" s="20"/>
      <c r="AK6" s="20"/>
      <c r="AL6" s="20"/>
      <c r="AM6" s="21"/>
      <c r="AN6" s="21"/>
      <c r="AO6" s="21"/>
      <c r="AP6" s="21"/>
      <c r="AQ6" s="21"/>
      <c r="AR6" s="22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spans="1:248" ht="15" customHeight="1">
      <c r="A7" s="134"/>
      <c r="B7" s="34" t="s">
        <v>154</v>
      </c>
      <c r="C7" s="34" t="s">
        <v>155</v>
      </c>
      <c r="D7" s="34" t="s">
        <v>154</v>
      </c>
      <c r="E7" s="34" t="s">
        <v>0</v>
      </c>
      <c r="F7" s="34" t="s">
        <v>154</v>
      </c>
      <c r="G7" s="34" t="s">
        <v>0</v>
      </c>
      <c r="H7" s="34" t="s">
        <v>154</v>
      </c>
      <c r="I7" s="34" t="s">
        <v>0</v>
      </c>
      <c r="J7" s="34" t="s">
        <v>154</v>
      </c>
      <c r="K7" s="34" t="s">
        <v>0</v>
      </c>
      <c r="L7" s="52"/>
      <c r="M7" s="53" t="s">
        <v>154</v>
      </c>
      <c r="N7" s="34" t="s">
        <v>0</v>
      </c>
      <c r="O7" s="34" t="s">
        <v>154</v>
      </c>
      <c r="P7" s="34" t="s">
        <v>0</v>
      </c>
      <c r="Q7" s="34" t="s">
        <v>154</v>
      </c>
      <c r="R7" s="34" t="s">
        <v>0</v>
      </c>
      <c r="S7" s="34" t="s">
        <v>154</v>
      </c>
      <c r="T7" s="34" t="s">
        <v>0</v>
      </c>
      <c r="U7" s="34" t="s">
        <v>154</v>
      </c>
      <c r="V7" s="34" t="s">
        <v>0</v>
      </c>
      <c r="W7" s="121"/>
      <c r="X7" s="137"/>
      <c r="Z7" s="39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9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:248" ht="36" customHeight="1">
      <c r="A8" s="54" t="s">
        <v>156</v>
      </c>
      <c r="B8" s="55">
        <f>B9</f>
        <v>270788</v>
      </c>
      <c r="C8" s="56">
        <f>C9</f>
        <v>100</v>
      </c>
      <c r="D8" s="57"/>
      <c r="E8" s="57"/>
      <c r="F8" s="57"/>
      <c r="G8" s="57"/>
      <c r="H8" s="57"/>
      <c r="I8" s="57"/>
      <c r="J8" s="55">
        <f>J9</f>
        <v>270788</v>
      </c>
      <c r="K8" s="55">
        <f>K9</f>
        <v>100</v>
      </c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5">
        <f>W9</f>
        <v>270788</v>
      </c>
      <c r="X8" s="55">
        <f>X9</f>
        <v>100</v>
      </c>
      <c r="Y8" s="59">
        <f>U8+J8</f>
        <v>270788</v>
      </c>
      <c r="Z8" s="60">
        <f>Y8-W8</f>
        <v>0</v>
      </c>
      <c r="AA8" s="61">
        <f>SUM(B8,D8,F8,H8,M8,O8,Q8,S8)</f>
        <v>270788</v>
      </c>
      <c r="AB8" s="61">
        <f>W8-AA8</f>
        <v>0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  <c r="AN8" s="18"/>
      <c r="AO8" s="18"/>
      <c r="AP8" s="18"/>
      <c r="AQ8" s="18"/>
      <c r="AR8" s="19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:44" ht="36" customHeight="1">
      <c r="A9" s="62" t="s">
        <v>1</v>
      </c>
      <c r="B9" s="55">
        <v>270788</v>
      </c>
      <c r="C9" s="56">
        <v>100</v>
      </c>
      <c r="D9" s="55"/>
      <c r="E9" s="63"/>
      <c r="F9" s="55"/>
      <c r="G9" s="63"/>
      <c r="H9" s="55"/>
      <c r="I9" s="63"/>
      <c r="J9" s="55">
        <v>270788</v>
      </c>
      <c r="K9" s="56">
        <v>100</v>
      </c>
      <c r="L9" s="64"/>
      <c r="M9" s="55"/>
      <c r="N9" s="63"/>
      <c r="O9" s="55"/>
      <c r="P9" s="63"/>
      <c r="Q9" s="55"/>
      <c r="R9" s="63"/>
      <c r="S9" s="55"/>
      <c r="T9" s="63"/>
      <c r="U9" s="55"/>
      <c r="V9" s="63"/>
      <c r="W9" s="55">
        <v>270788</v>
      </c>
      <c r="X9" s="56">
        <v>100</v>
      </c>
      <c r="Y9" s="59">
        <f aca="true" t="shared" si="0" ref="Y9:Y72">U9+J9</f>
        <v>270788</v>
      </c>
      <c r="Z9" s="60">
        <f aca="true" t="shared" si="1" ref="Z9:Z72">Y9-W9</f>
        <v>0</v>
      </c>
      <c r="AA9" s="61">
        <f aca="true" t="shared" si="2" ref="AA9:AA72">SUM(B9,D9,F9,H9,M9,O9,Q9,S9)</f>
        <v>270788</v>
      </c>
      <c r="AB9" s="61">
        <f aca="true" t="shared" si="3" ref="AB9:AB72">W9-AA9</f>
        <v>0</v>
      </c>
      <c r="AR9"/>
    </row>
    <row r="10" spans="1:44" ht="36" customHeight="1">
      <c r="A10" s="65" t="s">
        <v>39</v>
      </c>
      <c r="B10" s="66">
        <v>270788</v>
      </c>
      <c r="C10" s="67">
        <v>100</v>
      </c>
      <c r="D10" s="66"/>
      <c r="E10" s="68"/>
      <c r="F10" s="66"/>
      <c r="G10" s="68"/>
      <c r="H10" s="66"/>
      <c r="I10" s="68"/>
      <c r="J10" s="66">
        <v>270788</v>
      </c>
      <c r="K10" s="67">
        <v>100</v>
      </c>
      <c r="L10" s="69"/>
      <c r="M10" s="66"/>
      <c r="N10" s="68"/>
      <c r="O10" s="66"/>
      <c r="P10" s="68"/>
      <c r="Q10" s="66"/>
      <c r="R10" s="68"/>
      <c r="S10" s="66"/>
      <c r="T10" s="68"/>
      <c r="U10" s="66"/>
      <c r="V10" s="68"/>
      <c r="W10" s="66">
        <v>270788</v>
      </c>
      <c r="X10" s="67">
        <v>100</v>
      </c>
      <c r="Y10" s="59">
        <f t="shared" si="0"/>
        <v>270788</v>
      </c>
      <c r="Z10" s="60">
        <f t="shared" si="1"/>
        <v>0</v>
      </c>
      <c r="AA10" s="61">
        <f t="shared" si="2"/>
        <v>270788</v>
      </c>
      <c r="AB10" s="61">
        <f t="shared" si="3"/>
        <v>0</v>
      </c>
      <c r="AR10"/>
    </row>
    <row r="11" spans="1:44" ht="35.25" customHeight="1">
      <c r="A11" s="54" t="s">
        <v>157</v>
      </c>
      <c r="B11" s="55">
        <v>48717947</v>
      </c>
      <c r="C11" s="63">
        <v>29.12</v>
      </c>
      <c r="D11" s="55">
        <v>117318</v>
      </c>
      <c r="E11" s="63">
        <v>0.07</v>
      </c>
      <c r="F11" s="55">
        <v>2335700</v>
      </c>
      <c r="G11" s="63">
        <v>1.4</v>
      </c>
      <c r="H11" s="55">
        <v>321352</v>
      </c>
      <c r="I11" s="63">
        <v>0.19</v>
      </c>
      <c r="J11" s="55">
        <v>51492317</v>
      </c>
      <c r="K11" s="63">
        <v>30.78</v>
      </c>
      <c r="L11" s="70"/>
      <c r="M11" s="55">
        <f>23093425-5000000</f>
        <v>18093425</v>
      </c>
      <c r="N11" s="63">
        <v>10.82</v>
      </c>
      <c r="O11" s="55">
        <f>60000000+5000000</f>
        <v>65000000</v>
      </c>
      <c r="P11" s="63">
        <v>38.86</v>
      </c>
      <c r="Q11" s="55">
        <v>25896000</v>
      </c>
      <c r="R11" s="63">
        <v>15.48</v>
      </c>
      <c r="S11" s="55">
        <v>6800000</v>
      </c>
      <c r="T11" s="63">
        <v>4.06</v>
      </c>
      <c r="U11" s="55">
        <v>115789425</v>
      </c>
      <c r="V11" s="63">
        <v>69.22</v>
      </c>
      <c r="W11" s="55">
        <v>167281742</v>
      </c>
      <c r="X11" s="56">
        <v>100</v>
      </c>
      <c r="Y11" s="59">
        <f t="shared" si="0"/>
        <v>167281742</v>
      </c>
      <c r="Z11" s="60">
        <f t="shared" si="1"/>
        <v>0</v>
      </c>
      <c r="AA11" s="61">
        <f t="shared" si="2"/>
        <v>167281742</v>
      </c>
      <c r="AB11" s="61">
        <f t="shared" si="3"/>
        <v>0</v>
      </c>
      <c r="AR11"/>
    </row>
    <row r="12" spans="1:44" ht="36" customHeight="1">
      <c r="A12" s="62" t="s">
        <v>8</v>
      </c>
      <c r="B12" s="55">
        <v>5822566</v>
      </c>
      <c r="C12" s="63">
        <v>98.61</v>
      </c>
      <c r="D12" s="55"/>
      <c r="E12" s="63"/>
      <c r="F12" s="55"/>
      <c r="G12" s="63"/>
      <c r="H12" s="55"/>
      <c r="I12" s="63"/>
      <c r="J12" s="55">
        <v>5822566</v>
      </c>
      <c r="K12" s="63">
        <v>98.61</v>
      </c>
      <c r="L12" s="70"/>
      <c r="M12" s="55">
        <v>81980</v>
      </c>
      <c r="N12" s="63">
        <v>1.39</v>
      </c>
      <c r="O12" s="55"/>
      <c r="P12" s="63"/>
      <c r="Q12" s="55"/>
      <c r="R12" s="63"/>
      <c r="S12" s="55"/>
      <c r="T12" s="63"/>
      <c r="U12" s="55">
        <v>81980</v>
      </c>
      <c r="V12" s="63">
        <v>1.39</v>
      </c>
      <c r="W12" s="55">
        <v>5904546</v>
      </c>
      <c r="X12" s="56">
        <v>100</v>
      </c>
      <c r="Y12" s="59">
        <f t="shared" si="0"/>
        <v>5904546</v>
      </c>
      <c r="Z12" s="60">
        <f t="shared" si="1"/>
        <v>0</v>
      </c>
      <c r="AA12" s="61">
        <f t="shared" si="2"/>
        <v>5904546</v>
      </c>
      <c r="AB12" s="61">
        <f t="shared" si="3"/>
        <v>0</v>
      </c>
      <c r="AR12"/>
    </row>
    <row r="13" spans="1:44" ht="28.5">
      <c r="A13" s="65" t="s">
        <v>40</v>
      </c>
      <c r="B13" s="66">
        <v>3089015</v>
      </c>
      <c r="C13" s="67">
        <v>100</v>
      </c>
      <c r="D13" s="66"/>
      <c r="E13" s="68"/>
      <c r="F13" s="66"/>
      <c r="G13" s="68"/>
      <c r="H13" s="66"/>
      <c r="I13" s="68"/>
      <c r="J13" s="66">
        <v>3089015</v>
      </c>
      <c r="K13" s="67">
        <v>100</v>
      </c>
      <c r="L13" s="69"/>
      <c r="M13" s="66"/>
      <c r="N13" s="68"/>
      <c r="O13" s="66"/>
      <c r="P13" s="68"/>
      <c r="Q13" s="66"/>
      <c r="R13" s="68"/>
      <c r="S13" s="66"/>
      <c r="T13" s="68"/>
      <c r="U13" s="66"/>
      <c r="V13" s="68"/>
      <c r="W13" s="66">
        <v>3089015</v>
      </c>
      <c r="X13" s="67">
        <v>100</v>
      </c>
      <c r="Y13" s="59">
        <f t="shared" si="0"/>
        <v>3089015</v>
      </c>
      <c r="Z13" s="60">
        <f t="shared" si="1"/>
        <v>0</v>
      </c>
      <c r="AA13" s="61">
        <f t="shared" si="2"/>
        <v>3089015</v>
      </c>
      <c r="AB13" s="61">
        <f t="shared" si="3"/>
        <v>0</v>
      </c>
      <c r="AR13"/>
    </row>
    <row r="14" spans="1:44" ht="28.5">
      <c r="A14" s="65" t="s">
        <v>158</v>
      </c>
      <c r="B14" s="66">
        <v>31241</v>
      </c>
      <c r="C14" s="67">
        <v>100</v>
      </c>
      <c r="D14" s="66"/>
      <c r="E14" s="68"/>
      <c r="F14" s="66"/>
      <c r="G14" s="68"/>
      <c r="H14" s="66"/>
      <c r="I14" s="68"/>
      <c r="J14" s="66">
        <v>31241</v>
      </c>
      <c r="K14" s="67">
        <v>100</v>
      </c>
      <c r="L14" s="69"/>
      <c r="M14" s="66"/>
      <c r="N14" s="68"/>
      <c r="O14" s="66"/>
      <c r="P14" s="68"/>
      <c r="Q14" s="66"/>
      <c r="R14" s="68"/>
      <c r="S14" s="66"/>
      <c r="T14" s="68"/>
      <c r="U14" s="66"/>
      <c r="V14" s="68"/>
      <c r="W14" s="66">
        <v>31241</v>
      </c>
      <c r="X14" s="67">
        <v>100</v>
      </c>
      <c r="Y14" s="59">
        <f t="shared" si="0"/>
        <v>31241</v>
      </c>
      <c r="Z14" s="60">
        <f t="shared" si="1"/>
        <v>0</v>
      </c>
      <c r="AA14" s="61">
        <f t="shared" si="2"/>
        <v>31241</v>
      </c>
      <c r="AB14" s="61">
        <f t="shared" si="3"/>
        <v>0</v>
      </c>
      <c r="AR14"/>
    </row>
    <row r="15" spans="1:44" ht="42.75">
      <c r="A15" s="65" t="s">
        <v>159</v>
      </c>
      <c r="B15" s="66">
        <v>758689</v>
      </c>
      <c r="C15" s="67">
        <v>100</v>
      </c>
      <c r="D15" s="66"/>
      <c r="E15" s="68"/>
      <c r="F15" s="66"/>
      <c r="G15" s="68"/>
      <c r="H15" s="66"/>
      <c r="I15" s="68"/>
      <c r="J15" s="66">
        <v>758689</v>
      </c>
      <c r="K15" s="67">
        <v>100</v>
      </c>
      <c r="L15" s="69"/>
      <c r="M15" s="66"/>
      <c r="N15" s="68"/>
      <c r="O15" s="66"/>
      <c r="P15" s="68"/>
      <c r="Q15" s="66"/>
      <c r="R15" s="68"/>
      <c r="S15" s="66"/>
      <c r="T15" s="68"/>
      <c r="U15" s="66"/>
      <c r="V15" s="68"/>
      <c r="W15" s="66">
        <v>758689</v>
      </c>
      <c r="X15" s="67">
        <v>100</v>
      </c>
      <c r="Y15" s="59">
        <f t="shared" si="0"/>
        <v>758689</v>
      </c>
      <c r="Z15" s="60">
        <f t="shared" si="1"/>
        <v>0</v>
      </c>
      <c r="AA15" s="61">
        <f t="shared" si="2"/>
        <v>758689</v>
      </c>
      <c r="AB15" s="61">
        <f t="shared" si="3"/>
        <v>0</v>
      </c>
      <c r="AR15"/>
    </row>
    <row r="16" spans="1:44" ht="28.5">
      <c r="A16" s="65" t="s">
        <v>41</v>
      </c>
      <c r="B16" s="66">
        <v>52632</v>
      </c>
      <c r="C16" s="67">
        <v>100</v>
      </c>
      <c r="D16" s="66"/>
      <c r="E16" s="68"/>
      <c r="F16" s="66"/>
      <c r="G16" s="68"/>
      <c r="H16" s="66"/>
      <c r="I16" s="68"/>
      <c r="J16" s="66">
        <v>52632</v>
      </c>
      <c r="K16" s="67">
        <v>100</v>
      </c>
      <c r="L16" s="69"/>
      <c r="M16" s="66"/>
      <c r="N16" s="68"/>
      <c r="O16" s="66"/>
      <c r="P16" s="68"/>
      <c r="Q16" s="66"/>
      <c r="R16" s="68"/>
      <c r="S16" s="66"/>
      <c r="T16" s="68"/>
      <c r="U16" s="66"/>
      <c r="V16" s="68"/>
      <c r="W16" s="66">
        <v>52632</v>
      </c>
      <c r="X16" s="67">
        <v>100</v>
      </c>
      <c r="Y16" s="59">
        <f t="shared" si="0"/>
        <v>52632</v>
      </c>
      <c r="Z16" s="60">
        <f t="shared" si="1"/>
        <v>0</v>
      </c>
      <c r="AA16" s="61">
        <f t="shared" si="2"/>
        <v>52632</v>
      </c>
      <c r="AB16" s="61">
        <f t="shared" si="3"/>
        <v>0</v>
      </c>
      <c r="AR16"/>
    </row>
    <row r="17" spans="1:44" ht="21.75" customHeight="1">
      <c r="A17" s="65" t="s">
        <v>42</v>
      </c>
      <c r="B17" s="66">
        <v>414540</v>
      </c>
      <c r="C17" s="67">
        <v>100</v>
      </c>
      <c r="D17" s="66"/>
      <c r="E17" s="68"/>
      <c r="F17" s="66"/>
      <c r="G17" s="68"/>
      <c r="H17" s="66"/>
      <c r="I17" s="68"/>
      <c r="J17" s="66">
        <v>414540</v>
      </c>
      <c r="K17" s="67">
        <v>100</v>
      </c>
      <c r="L17" s="69"/>
      <c r="M17" s="66"/>
      <c r="N17" s="68"/>
      <c r="O17" s="66"/>
      <c r="P17" s="68"/>
      <c r="Q17" s="66"/>
      <c r="R17" s="68"/>
      <c r="S17" s="66"/>
      <c r="T17" s="68"/>
      <c r="U17" s="66"/>
      <c r="V17" s="68"/>
      <c r="W17" s="66">
        <v>414540</v>
      </c>
      <c r="X17" s="67">
        <v>100</v>
      </c>
      <c r="Y17" s="59">
        <f t="shared" si="0"/>
        <v>414540</v>
      </c>
      <c r="Z17" s="60">
        <f t="shared" si="1"/>
        <v>0</v>
      </c>
      <c r="AA17" s="61">
        <f t="shared" si="2"/>
        <v>414540</v>
      </c>
      <c r="AB17" s="61">
        <f t="shared" si="3"/>
        <v>0</v>
      </c>
      <c r="AR17"/>
    </row>
    <row r="18" spans="1:44" ht="28.5">
      <c r="A18" s="65" t="s">
        <v>160</v>
      </c>
      <c r="B18" s="66">
        <v>659147</v>
      </c>
      <c r="C18" s="67">
        <v>100</v>
      </c>
      <c r="D18" s="66"/>
      <c r="E18" s="68"/>
      <c r="F18" s="66"/>
      <c r="G18" s="68"/>
      <c r="H18" s="66"/>
      <c r="I18" s="68"/>
      <c r="J18" s="66">
        <v>659147</v>
      </c>
      <c r="K18" s="67">
        <v>100</v>
      </c>
      <c r="L18" s="69"/>
      <c r="M18" s="66"/>
      <c r="N18" s="68"/>
      <c r="O18" s="66"/>
      <c r="P18" s="68"/>
      <c r="Q18" s="66"/>
      <c r="R18" s="68"/>
      <c r="S18" s="66"/>
      <c r="T18" s="68"/>
      <c r="U18" s="66"/>
      <c r="V18" s="68"/>
      <c r="W18" s="66">
        <v>659147</v>
      </c>
      <c r="X18" s="67">
        <v>100</v>
      </c>
      <c r="Y18" s="59">
        <f t="shared" si="0"/>
        <v>659147</v>
      </c>
      <c r="Z18" s="60">
        <f t="shared" si="1"/>
        <v>0</v>
      </c>
      <c r="AA18" s="61">
        <f t="shared" si="2"/>
        <v>659147</v>
      </c>
      <c r="AB18" s="61">
        <f t="shared" si="3"/>
        <v>0</v>
      </c>
      <c r="AR18"/>
    </row>
    <row r="19" spans="1:44" ht="28.5">
      <c r="A19" s="65" t="s">
        <v>43</v>
      </c>
      <c r="B19" s="66">
        <v>194775</v>
      </c>
      <c r="C19" s="67">
        <v>100</v>
      </c>
      <c r="D19" s="66"/>
      <c r="E19" s="68"/>
      <c r="F19" s="66"/>
      <c r="G19" s="68"/>
      <c r="H19" s="66"/>
      <c r="I19" s="68"/>
      <c r="J19" s="66">
        <v>194775</v>
      </c>
      <c r="K19" s="67">
        <v>100</v>
      </c>
      <c r="L19" s="69"/>
      <c r="M19" s="66"/>
      <c r="N19" s="68"/>
      <c r="O19" s="66"/>
      <c r="P19" s="68"/>
      <c r="Q19" s="66"/>
      <c r="R19" s="68"/>
      <c r="S19" s="66"/>
      <c r="T19" s="68"/>
      <c r="U19" s="66"/>
      <c r="V19" s="68"/>
      <c r="W19" s="66">
        <v>194775</v>
      </c>
      <c r="X19" s="67">
        <v>100</v>
      </c>
      <c r="Y19" s="59">
        <f t="shared" si="0"/>
        <v>194775</v>
      </c>
      <c r="Z19" s="60">
        <f t="shared" si="1"/>
        <v>0</v>
      </c>
      <c r="AA19" s="61">
        <f t="shared" si="2"/>
        <v>194775</v>
      </c>
      <c r="AB19" s="61">
        <f t="shared" si="3"/>
        <v>0</v>
      </c>
      <c r="AR19"/>
    </row>
    <row r="20" spans="1:44" ht="28.5">
      <c r="A20" s="65" t="s">
        <v>44</v>
      </c>
      <c r="B20" s="66">
        <v>283991</v>
      </c>
      <c r="C20" s="67">
        <v>100</v>
      </c>
      <c r="D20" s="66"/>
      <c r="E20" s="68"/>
      <c r="F20" s="66"/>
      <c r="G20" s="68"/>
      <c r="H20" s="66"/>
      <c r="I20" s="68"/>
      <c r="J20" s="66">
        <v>283991</v>
      </c>
      <c r="K20" s="67">
        <v>100</v>
      </c>
      <c r="L20" s="69"/>
      <c r="M20" s="66"/>
      <c r="N20" s="68"/>
      <c r="O20" s="66"/>
      <c r="P20" s="68"/>
      <c r="Q20" s="66"/>
      <c r="R20" s="68"/>
      <c r="S20" s="66"/>
      <c r="T20" s="68"/>
      <c r="U20" s="66"/>
      <c r="V20" s="68"/>
      <c r="W20" s="66">
        <v>283991</v>
      </c>
      <c r="X20" s="67">
        <v>100</v>
      </c>
      <c r="Y20" s="59">
        <f t="shared" si="0"/>
        <v>283991</v>
      </c>
      <c r="Z20" s="60">
        <f t="shared" si="1"/>
        <v>0</v>
      </c>
      <c r="AA20" s="61">
        <f t="shared" si="2"/>
        <v>283991</v>
      </c>
      <c r="AB20" s="61">
        <f t="shared" si="3"/>
        <v>0</v>
      </c>
      <c r="AR20"/>
    </row>
    <row r="21" spans="1:44" ht="28.5">
      <c r="A21" s="65" t="s">
        <v>45</v>
      </c>
      <c r="B21" s="66">
        <v>100000</v>
      </c>
      <c r="C21" s="67">
        <v>100</v>
      </c>
      <c r="D21" s="66"/>
      <c r="E21" s="68"/>
      <c r="F21" s="66"/>
      <c r="G21" s="68"/>
      <c r="H21" s="66"/>
      <c r="I21" s="68"/>
      <c r="J21" s="66">
        <v>100000</v>
      </c>
      <c r="K21" s="67">
        <v>100</v>
      </c>
      <c r="L21" s="69"/>
      <c r="M21" s="66"/>
      <c r="N21" s="68"/>
      <c r="O21" s="66"/>
      <c r="P21" s="68"/>
      <c r="Q21" s="66"/>
      <c r="R21" s="68"/>
      <c r="S21" s="66"/>
      <c r="T21" s="68"/>
      <c r="U21" s="66"/>
      <c r="V21" s="68"/>
      <c r="W21" s="66">
        <v>100000</v>
      </c>
      <c r="X21" s="67">
        <v>100</v>
      </c>
      <c r="Y21" s="59">
        <f t="shared" si="0"/>
        <v>100000</v>
      </c>
      <c r="Z21" s="60">
        <f t="shared" si="1"/>
        <v>0</v>
      </c>
      <c r="AA21" s="61">
        <f t="shared" si="2"/>
        <v>100000</v>
      </c>
      <c r="AB21" s="61">
        <f t="shared" si="3"/>
        <v>0</v>
      </c>
      <c r="AR21"/>
    </row>
    <row r="22" spans="1:44" ht="28.5">
      <c r="A22" s="65" t="s">
        <v>46</v>
      </c>
      <c r="B22" s="66">
        <v>344000</v>
      </c>
      <c r="C22" s="67">
        <v>100</v>
      </c>
      <c r="D22" s="66"/>
      <c r="E22" s="68"/>
      <c r="F22" s="66"/>
      <c r="G22" s="68"/>
      <c r="H22" s="66"/>
      <c r="I22" s="68"/>
      <c r="J22" s="66">
        <v>344000</v>
      </c>
      <c r="K22" s="67">
        <v>100</v>
      </c>
      <c r="L22" s="69"/>
      <c r="M22" s="66"/>
      <c r="N22" s="68"/>
      <c r="O22" s="66"/>
      <c r="P22" s="68"/>
      <c r="Q22" s="66"/>
      <c r="R22" s="68"/>
      <c r="S22" s="66"/>
      <c r="T22" s="68"/>
      <c r="U22" s="66"/>
      <c r="V22" s="68"/>
      <c r="W22" s="66">
        <v>344000</v>
      </c>
      <c r="X22" s="67">
        <v>100</v>
      </c>
      <c r="Y22" s="59">
        <f t="shared" si="0"/>
        <v>344000</v>
      </c>
      <c r="Z22" s="60">
        <f t="shared" si="1"/>
        <v>0</v>
      </c>
      <c r="AA22" s="61">
        <f t="shared" si="2"/>
        <v>344000</v>
      </c>
      <c r="AB22" s="61">
        <f t="shared" si="3"/>
        <v>0</v>
      </c>
      <c r="AR22"/>
    </row>
    <row r="23" spans="1:44" ht="28.5">
      <c r="A23" s="65" t="s">
        <v>47</v>
      </c>
      <c r="B23" s="66">
        <v>250000</v>
      </c>
      <c r="C23" s="67">
        <v>100</v>
      </c>
      <c r="D23" s="66"/>
      <c r="E23" s="68"/>
      <c r="F23" s="66"/>
      <c r="G23" s="68"/>
      <c r="H23" s="66"/>
      <c r="I23" s="68"/>
      <c r="J23" s="66">
        <v>250000</v>
      </c>
      <c r="K23" s="67">
        <v>100</v>
      </c>
      <c r="L23" s="69"/>
      <c r="M23" s="66"/>
      <c r="N23" s="68"/>
      <c r="O23" s="66"/>
      <c r="P23" s="68"/>
      <c r="Q23" s="66"/>
      <c r="R23" s="68"/>
      <c r="S23" s="66"/>
      <c r="T23" s="68"/>
      <c r="U23" s="66"/>
      <c r="V23" s="68"/>
      <c r="W23" s="66">
        <v>250000</v>
      </c>
      <c r="X23" s="67">
        <v>100</v>
      </c>
      <c r="Y23" s="59">
        <f t="shared" si="0"/>
        <v>250000</v>
      </c>
      <c r="Z23" s="60">
        <f t="shared" si="1"/>
        <v>0</v>
      </c>
      <c r="AA23" s="61">
        <f t="shared" si="2"/>
        <v>250000</v>
      </c>
      <c r="AB23" s="61">
        <f t="shared" si="3"/>
        <v>0</v>
      </c>
      <c r="AR23"/>
    </row>
    <row r="24" spans="1:44" ht="28.5">
      <c r="A24" s="65" t="s">
        <v>48</v>
      </c>
      <c r="B24" s="66">
        <v>742722</v>
      </c>
      <c r="C24" s="68">
        <v>90.06</v>
      </c>
      <c r="D24" s="66"/>
      <c r="E24" s="68"/>
      <c r="F24" s="66"/>
      <c r="G24" s="68"/>
      <c r="H24" s="66"/>
      <c r="I24" s="68"/>
      <c r="J24" s="66">
        <v>742722</v>
      </c>
      <c r="K24" s="68">
        <v>90.06</v>
      </c>
      <c r="L24" s="71"/>
      <c r="M24" s="66">
        <v>81980</v>
      </c>
      <c r="N24" s="68">
        <v>9.94</v>
      </c>
      <c r="O24" s="66"/>
      <c r="P24" s="68"/>
      <c r="Q24" s="66"/>
      <c r="R24" s="68"/>
      <c r="S24" s="66"/>
      <c r="T24" s="68"/>
      <c r="U24" s="66">
        <v>81980</v>
      </c>
      <c r="V24" s="68">
        <v>9.94</v>
      </c>
      <c r="W24" s="66">
        <v>824702</v>
      </c>
      <c r="X24" s="67">
        <v>100</v>
      </c>
      <c r="Y24" s="59">
        <f t="shared" si="0"/>
        <v>824702</v>
      </c>
      <c r="Z24" s="60">
        <f t="shared" si="1"/>
        <v>0</v>
      </c>
      <c r="AA24" s="61">
        <f t="shared" si="2"/>
        <v>824702</v>
      </c>
      <c r="AB24" s="61">
        <f t="shared" si="3"/>
        <v>0</v>
      </c>
      <c r="AR24"/>
    </row>
    <row r="25" spans="1:44" ht="28.5">
      <c r="A25" s="65" t="s">
        <v>161</v>
      </c>
      <c r="B25" s="66">
        <v>438394</v>
      </c>
      <c r="C25" s="67">
        <v>100</v>
      </c>
      <c r="D25" s="66"/>
      <c r="E25" s="68"/>
      <c r="F25" s="66"/>
      <c r="G25" s="68"/>
      <c r="H25" s="66"/>
      <c r="I25" s="68"/>
      <c r="J25" s="66">
        <v>438394</v>
      </c>
      <c r="K25" s="67">
        <v>100</v>
      </c>
      <c r="L25" s="69"/>
      <c r="M25" s="66"/>
      <c r="N25" s="68"/>
      <c r="O25" s="66"/>
      <c r="P25" s="68"/>
      <c r="Q25" s="66"/>
      <c r="R25" s="68"/>
      <c r="S25" s="66"/>
      <c r="T25" s="68"/>
      <c r="U25" s="66"/>
      <c r="V25" s="68"/>
      <c r="W25" s="66">
        <v>438394</v>
      </c>
      <c r="X25" s="67">
        <v>100</v>
      </c>
      <c r="Y25" s="59">
        <f t="shared" si="0"/>
        <v>438394</v>
      </c>
      <c r="Z25" s="60">
        <f t="shared" si="1"/>
        <v>0</v>
      </c>
      <c r="AA25" s="61">
        <f t="shared" si="2"/>
        <v>438394</v>
      </c>
      <c r="AB25" s="61">
        <f t="shared" si="3"/>
        <v>0</v>
      </c>
      <c r="AR25"/>
    </row>
    <row r="26" spans="1:44" ht="28.5">
      <c r="A26" s="65" t="s">
        <v>49</v>
      </c>
      <c r="B26" s="66">
        <v>93777</v>
      </c>
      <c r="C26" s="67">
        <v>100</v>
      </c>
      <c r="D26" s="66"/>
      <c r="E26" s="68"/>
      <c r="F26" s="66"/>
      <c r="G26" s="68"/>
      <c r="H26" s="66"/>
      <c r="I26" s="68"/>
      <c r="J26" s="66">
        <v>93777</v>
      </c>
      <c r="K26" s="67">
        <v>100</v>
      </c>
      <c r="L26" s="69"/>
      <c r="M26" s="66"/>
      <c r="N26" s="68"/>
      <c r="O26" s="66"/>
      <c r="P26" s="68"/>
      <c r="Q26" s="66"/>
      <c r="R26" s="68"/>
      <c r="S26" s="66"/>
      <c r="T26" s="68"/>
      <c r="U26" s="66"/>
      <c r="V26" s="68"/>
      <c r="W26" s="66">
        <v>93777</v>
      </c>
      <c r="X26" s="67">
        <v>100</v>
      </c>
      <c r="Y26" s="59">
        <f t="shared" si="0"/>
        <v>93777</v>
      </c>
      <c r="Z26" s="60">
        <f t="shared" si="1"/>
        <v>0</v>
      </c>
      <c r="AA26" s="61">
        <f t="shared" si="2"/>
        <v>93777</v>
      </c>
      <c r="AB26" s="61">
        <f t="shared" si="3"/>
        <v>0</v>
      </c>
      <c r="AR26"/>
    </row>
    <row r="27" spans="1:44" ht="28.5">
      <c r="A27" s="65" t="s">
        <v>50</v>
      </c>
      <c r="B27" s="66">
        <v>45838</v>
      </c>
      <c r="C27" s="67">
        <v>100</v>
      </c>
      <c r="D27" s="66"/>
      <c r="E27" s="68"/>
      <c r="F27" s="66"/>
      <c r="G27" s="68"/>
      <c r="H27" s="66"/>
      <c r="I27" s="68"/>
      <c r="J27" s="66">
        <v>45838</v>
      </c>
      <c r="K27" s="67">
        <v>100</v>
      </c>
      <c r="L27" s="69"/>
      <c r="M27" s="66"/>
      <c r="N27" s="68"/>
      <c r="O27" s="66"/>
      <c r="P27" s="68"/>
      <c r="Q27" s="66"/>
      <c r="R27" s="68"/>
      <c r="S27" s="66"/>
      <c r="T27" s="68"/>
      <c r="U27" s="66"/>
      <c r="V27" s="68"/>
      <c r="W27" s="66">
        <v>45838</v>
      </c>
      <c r="X27" s="67">
        <v>100</v>
      </c>
      <c r="Y27" s="59">
        <f t="shared" si="0"/>
        <v>45838</v>
      </c>
      <c r="Z27" s="60">
        <f t="shared" si="1"/>
        <v>0</v>
      </c>
      <c r="AA27" s="61">
        <f t="shared" si="2"/>
        <v>45838</v>
      </c>
      <c r="AB27" s="61">
        <f t="shared" si="3"/>
        <v>0</v>
      </c>
      <c r="AR27"/>
    </row>
    <row r="28" spans="1:44" ht="28.5">
      <c r="A28" s="72" t="s">
        <v>51</v>
      </c>
      <c r="B28" s="73">
        <v>93174</v>
      </c>
      <c r="C28" s="74">
        <v>100</v>
      </c>
      <c r="D28" s="73"/>
      <c r="E28" s="75"/>
      <c r="F28" s="73"/>
      <c r="G28" s="75"/>
      <c r="H28" s="73"/>
      <c r="I28" s="75"/>
      <c r="J28" s="73">
        <v>93174</v>
      </c>
      <c r="K28" s="74">
        <v>100</v>
      </c>
      <c r="L28" s="69"/>
      <c r="M28" s="73"/>
      <c r="N28" s="75"/>
      <c r="O28" s="73"/>
      <c r="P28" s="75"/>
      <c r="Q28" s="73"/>
      <c r="R28" s="75"/>
      <c r="S28" s="73"/>
      <c r="T28" s="75"/>
      <c r="U28" s="73"/>
      <c r="V28" s="75"/>
      <c r="W28" s="73">
        <v>93174</v>
      </c>
      <c r="X28" s="74">
        <v>100</v>
      </c>
      <c r="Y28" s="59">
        <f t="shared" si="0"/>
        <v>93174</v>
      </c>
      <c r="Z28" s="60">
        <f t="shared" si="1"/>
        <v>0</v>
      </c>
      <c r="AA28" s="61">
        <f t="shared" si="2"/>
        <v>93174</v>
      </c>
      <c r="AB28" s="61">
        <f t="shared" si="3"/>
        <v>0</v>
      </c>
      <c r="AR28"/>
    </row>
    <row r="29" spans="1:44" s="1" customFormat="1" ht="30" customHeight="1">
      <c r="A29" s="27" t="s">
        <v>142</v>
      </c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45"/>
      <c r="M29" s="28"/>
      <c r="N29" s="28"/>
      <c r="O29" s="28"/>
      <c r="P29" s="28"/>
      <c r="Q29" s="28"/>
      <c r="R29" s="28"/>
      <c r="S29" s="28"/>
      <c r="T29" s="28"/>
      <c r="U29" s="26"/>
      <c r="V29" s="139" t="s">
        <v>143</v>
      </c>
      <c r="W29" s="140"/>
      <c r="X29" s="140"/>
      <c r="Y29" s="59">
        <f t="shared" si="0"/>
        <v>0</v>
      </c>
      <c r="Z29" s="60">
        <f t="shared" si="1"/>
        <v>0</v>
      </c>
      <c r="AA29" s="61">
        <f t="shared" si="2"/>
        <v>0</v>
      </c>
      <c r="AB29" s="61">
        <f t="shared" si="3"/>
        <v>0</v>
      </c>
      <c r="AC29" s="3"/>
      <c r="AD29" s="3"/>
      <c r="AE29" s="3"/>
      <c r="AF29" s="3"/>
      <c r="AG29" s="3"/>
      <c r="AH29" s="41"/>
      <c r="AI29" s="41"/>
      <c r="AJ29" s="3"/>
      <c r="AK29" s="3"/>
      <c r="AL29" s="3"/>
      <c r="AR29" s="4"/>
    </row>
    <row r="30" spans="1:44" s="5" customFormat="1" ht="30">
      <c r="A30" s="122" t="s">
        <v>162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76"/>
      <c r="M30" s="47" t="s">
        <v>163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9">
        <f t="shared" si="0"/>
        <v>0</v>
      </c>
      <c r="Z30" s="60">
        <f t="shared" si="1"/>
        <v>0</v>
      </c>
      <c r="AA30" s="61">
        <f t="shared" si="2"/>
        <v>0</v>
      </c>
      <c r="AB30" s="61">
        <f t="shared" si="3"/>
        <v>0</v>
      </c>
      <c r="AC30" s="7"/>
      <c r="AD30" s="7"/>
      <c r="AE30" s="7"/>
      <c r="AF30" s="7"/>
      <c r="AG30" s="7"/>
      <c r="AH30" s="42"/>
      <c r="AI30" s="42"/>
      <c r="AJ30" s="7"/>
      <c r="AK30" s="7"/>
      <c r="AL30" s="7"/>
      <c r="AR30" s="8"/>
    </row>
    <row r="31" spans="1:248" ht="16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49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1"/>
      <c r="X31" s="33" t="s">
        <v>146</v>
      </c>
      <c r="Y31" s="59">
        <f t="shared" si="0"/>
        <v>0</v>
      </c>
      <c r="Z31" s="60">
        <f t="shared" si="1"/>
        <v>0</v>
      </c>
      <c r="AA31" s="61">
        <f t="shared" si="2"/>
        <v>0</v>
      </c>
      <c r="AB31" s="61">
        <f t="shared" si="3"/>
        <v>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1"/>
      <c r="AN31" s="11"/>
      <c r="AO31" s="11"/>
      <c r="AP31" s="11"/>
      <c r="AQ31" s="11"/>
      <c r="AR31" s="12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pans="1:248" s="13" customFormat="1" ht="16.5" customHeight="1">
      <c r="A32" s="132" t="s">
        <v>147</v>
      </c>
      <c r="B32" s="124" t="s">
        <v>148</v>
      </c>
      <c r="C32" s="125"/>
      <c r="D32" s="125"/>
      <c r="E32" s="125"/>
      <c r="F32" s="125"/>
      <c r="G32" s="125"/>
      <c r="H32" s="125"/>
      <c r="I32" s="125"/>
      <c r="J32" s="125"/>
      <c r="K32" s="126"/>
      <c r="L32" s="50"/>
      <c r="M32" s="141" t="s">
        <v>140</v>
      </c>
      <c r="N32" s="142"/>
      <c r="O32" s="142"/>
      <c r="P32" s="142"/>
      <c r="Q32" s="142"/>
      <c r="R32" s="142"/>
      <c r="S32" s="142"/>
      <c r="T32" s="142"/>
      <c r="U32" s="142"/>
      <c r="V32" s="143"/>
      <c r="W32" s="135" t="s">
        <v>149</v>
      </c>
      <c r="X32" s="136"/>
      <c r="Y32" s="59">
        <f t="shared" si="0"/>
        <v>0</v>
      </c>
      <c r="Z32" s="60" t="e">
        <f t="shared" si="1"/>
        <v>#VALUE!</v>
      </c>
      <c r="AA32" s="61">
        <f t="shared" si="2"/>
        <v>0</v>
      </c>
      <c r="AB32" s="61" t="e">
        <f t="shared" si="3"/>
        <v>#VALUE!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5"/>
      <c r="AN32" s="15"/>
      <c r="AO32" s="15"/>
      <c r="AP32" s="15"/>
      <c r="AQ32" s="15"/>
      <c r="AR32" s="16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</row>
    <row r="33" spans="1:248" s="13" customFormat="1" ht="16.5" customHeight="1">
      <c r="A33" s="133"/>
      <c r="B33" s="127"/>
      <c r="C33" s="128"/>
      <c r="D33" s="128"/>
      <c r="E33" s="128"/>
      <c r="F33" s="128"/>
      <c r="G33" s="128"/>
      <c r="H33" s="128"/>
      <c r="I33" s="128"/>
      <c r="J33" s="128"/>
      <c r="K33" s="129"/>
      <c r="L33" s="50"/>
      <c r="M33" s="141" t="s">
        <v>150</v>
      </c>
      <c r="N33" s="142"/>
      <c r="O33" s="142"/>
      <c r="P33" s="142"/>
      <c r="Q33" s="142"/>
      <c r="R33" s="143"/>
      <c r="S33" s="135" t="s">
        <v>151</v>
      </c>
      <c r="T33" s="132"/>
      <c r="U33" s="135" t="s">
        <v>152</v>
      </c>
      <c r="V33" s="132"/>
      <c r="W33" s="137"/>
      <c r="X33" s="138"/>
      <c r="Y33" s="59" t="e">
        <f t="shared" si="0"/>
        <v>#VALUE!</v>
      </c>
      <c r="Z33" s="60" t="e">
        <f t="shared" si="1"/>
        <v>#VALUE!</v>
      </c>
      <c r="AA33" s="61">
        <f t="shared" si="2"/>
        <v>0</v>
      </c>
      <c r="AB33" s="61">
        <f t="shared" si="3"/>
        <v>0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8"/>
      <c r="AN33" s="18"/>
      <c r="AO33" s="18"/>
      <c r="AP33" s="18"/>
      <c r="AQ33" s="18"/>
      <c r="AR33" s="19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248" s="13" customFormat="1" ht="15.75" customHeight="1">
      <c r="A34" s="133"/>
      <c r="B34" s="130" t="s">
        <v>2</v>
      </c>
      <c r="C34" s="131"/>
      <c r="D34" s="118" t="s">
        <v>6</v>
      </c>
      <c r="E34" s="119"/>
      <c r="F34" s="130" t="s">
        <v>7</v>
      </c>
      <c r="G34" s="131"/>
      <c r="H34" s="130" t="s">
        <v>5</v>
      </c>
      <c r="I34" s="131"/>
      <c r="J34" s="130" t="s">
        <v>153</v>
      </c>
      <c r="K34" s="131"/>
      <c r="L34" s="51"/>
      <c r="M34" s="141" t="s">
        <v>3</v>
      </c>
      <c r="N34" s="143"/>
      <c r="O34" s="130" t="s">
        <v>4</v>
      </c>
      <c r="P34" s="131"/>
      <c r="Q34" s="130" t="s">
        <v>5</v>
      </c>
      <c r="R34" s="131"/>
      <c r="S34" s="137"/>
      <c r="T34" s="134"/>
      <c r="U34" s="137"/>
      <c r="V34" s="134"/>
      <c r="W34" s="120" t="s">
        <v>154</v>
      </c>
      <c r="X34" s="135" t="s">
        <v>0</v>
      </c>
      <c r="Y34" s="59" t="e">
        <f t="shared" si="0"/>
        <v>#VALUE!</v>
      </c>
      <c r="Z34" s="60" t="e">
        <f t="shared" si="1"/>
        <v>#VALUE!</v>
      </c>
      <c r="AA34" s="61">
        <f t="shared" si="2"/>
        <v>0</v>
      </c>
      <c r="AB34" s="61" t="e">
        <f t="shared" si="3"/>
        <v>#VALUE!</v>
      </c>
      <c r="AC34" s="20"/>
      <c r="AD34" s="20"/>
      <c r="AE34" s="20"/>
      <c r="AF34" s="20"/>
      <c r="AG34" s="20"/>
      <c r="AH34" s="43"/>
      <c r="AI34" s="43"/>
      <c r="AJ34" s="20"/>
      <c r="AK34" s="20"/>
      <c r="AL34" s="20"/>
      <c r="AM34" s="21"/>
      <c r="AN34" s="21"/>
      <c r="AO34" s="21"/>
      <c r="AP34" s="21"/>
      <c r="AQ34" s="21"/>
      <c r="AR34" s="22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</row>
    <row r="35" spans="1:248" ht="15" customHeight="1">
      <c r="A35" s="134"/>
      <c r="B35" s="34" t="s">
        <v>154</v>
      </c>
      <c r="C35" s="34" t="s">
        <v>155</v>
      </c>
      <c r="D35" s="34" t="s">
        <v>154</v>
      </c>
      <c r="E35" s="34" t="s">
        <v>0</v>
      </c>
      <c r="F35" s="34" t="s">
        <v>154</v>
      </c>
      <c r="G35" s="34" t="s">
        <v>0</v>
      </c>
      <c r="H35" s="34" t="s">
        <v>154</v>
      </c>
      <c r="I35" s="34" t="s">
        <v>0</v>
      </c>
      <c r="J35" s="34" t="s">
        <v>154</v>
      </c>
      <c r="K35" s="34" t="s">
        <v>0</v>
      </c>
      <c r="L35" s="52"/>
      <c r="M35" s="53" t="s">
        <v>154</v>
      </c>
      <c r="N35" s="34" t="s">
        <v>0</v>
      </c>
      <c r="O35" s="34" t="s">
        <v>154</v>
      </c>
      <c r="P35" s="34" t="s">
        <v>0</v>
      </c>
      <c r="Q35" s="34" t="s">
        <v>154</v>
      </c>
      <c r="R35" s="34" t="s">
        <v>0</v>
      </c>
      <c r="S35" s="34" t="s">
        <v>154</v>
      </c>
      <c r="T35" s="34" t="s">
        <v>0</v>
      </c>
      <c r="U35" s="34" t="s">
        <v>154</v>
      </c>
      <c r="V35" s="34" t="s">
        <v>0</v>
      </c>
      <c r="W35" s="121"/>
      <c r="X35" s="137"/>
      <c r="Y35" s="59" t="e">
        <f t="shared" si="0"/>
        <v>#VALUE!</v>
      </c>
      <c r="Z35" s="60" t="e">
        <f t="shared" si="1"/>
        <v>#VALUE!</v>
      </c>
      <c r="AA35" s="61">
        <f t="shared" si="2"/>
        <v>0</v>
      </c>
      <c r="AB35" s="61">
        <f t="shared" si="3"/>
        <v>0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9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</row>
    <row r="36" spans="1:28" s="40" customFormat="1" ht="28.5">
      <c r="A36" s="77" t="s">
        <v>52</v>
      </c>
      <c r="B36" s="78">
        <v>68539</v>
      </c>
      <c r="C36" s="71">
        <v>45.54</v>
      </c>
      <c r="D36" s="78"/>
      <c r="E36" s="71"/>
      <c r="F36" s="78"/>
      <c r="G36" s="71"/>
      <c r="H36" s="78"/>
      <c r="I36" s="71"/>
      <c r="J36" s="78">
        <v>68539</v>
      </c>
      <c r="K36" s="71">
        <v>45.54</v>
      </c>
      <c r="L36" s="71"/>
      <c r="M36" s="78">
        <v>81980</v>
      </c>
      <c r="N36" s="71">
        <v>54.46</v>
      </c>
      <c r="O36" s="78"/>
      <c r="P36" s="71"/>
      <c r="Q36" s="78"/>
      <c r="R36" s="71"/>
      <c r="S36" s="78"/>
      <c r="T36" s="71"/>
      <c r="U36" s="78">
        <v>81980</v>
      </c>
      <c r="V36" s="71">
        <v>54.46</v>
      </c>
      <c r="W36" s="78">
        <v>150519</v>
      </c>
      <c r="X36" s="69">
        <v>100</v>
      </c>
      <c r="Y36" s="59">
        <f t="shared" si="0"/>
        <v>150519</v>
      </c>
      <c r="Z36" s="60">
        <f t="shared" si="1"/>
        <v>0</v>
      </c>
      <c r="AA36" s="61">
        <f t="shared" si="2"/>
        <v>150519</v>
      </c>
      <c r="AB36" s="61">
        <f t="shared" si="3"/>
        <v>0</v>
      </c>
    </row>
    <row r="37" spans="1:28" s="40" customFormat="1" ht="42.75">
      <c r="A37" s="77" t="s">
        <v>53</v>
      </c>
      <c r="B37" s="78">
        <v>3000</v>
      </c>
      <c r="C37" s="69">
        <v>100</v>
      </c>
      <c r="D37" s="78"/>
      <c r="E37" s="71"/>
      <c r="F37" s="78"/>
      <c r="G37" s="71"/>
      <c r="H37" s="78"/>
      <c r="I37" s="71"/>
      <c r="J37" s="78">
        <v>3000</v>
      </c>
      <c r="K37" s="69">
        <v>100</v>
      </c>
      <c r="L37" s="69"/>
      <c r="M37" s="78"/>
      <c r="N37" s="71"/>
      <c r="O37" s="78"/>
      <c r="P37" s="71"/>
      <c r="Q37" s="78"/>
      <c r="R37" s="71"/>
      <c r="S37" s="78"/>
      <c r="T37" s="71"/>
      <c r="U37" s="78"/>
      <c r="V37" s="71"/>
      <c r="W37" s="78">
        <v>3000</v>
      </c>
      <c r="X37" s="69">
        <v>100</v>
      </c>
      <c r="Y37" s="59">
        <f t="shared" si="0"/>
        <v>3000</v>
      </c>
      <c r="Z37" s="60">
        <f t="shared" si="1"/>
        <v>0</v>
      </c>
      <c r="AA37" s="61">
        <f t="shared" si="2"/>
        <v>3000</v>
      </c>
      <c r="AB37" s="61">
        <f t="shared" si="3"/>
        <v>0</v>
      </c>
    </row>
    <row r="38" spans="1:28" s="40" customFormat="1" ht="28.5">
      <c r="A38" s="77" t="s">
        <v>54</v>
      </c>
      <c r="B38" s="78">
        <v>1990829</v>
      </c>
      <c r="C38" s="69">
        <v>100</v>
      </c>
      <c r="D38" s="78"/>
      <c r="E38" s="71"/>
      <c r="F38" s="78"/>
      <c r="G38" s="71"/>
      <c r="H38" s="78"/>
      <c r="I38" s="71"/>
      <c r="J38" s="78">
        <v>1990829</v>
      </c>
      <c r="K38" s="69">
        <v>100</v>
      </c>
      <c r="L38" s="69"/>
      <c r="M38" s="78"/>
      <c r="N38" s="71"/>
      <c r="O38" s="78"/>
      <c r="P38" s="71"/>
      <c r="Q38" s="78"/>
      <c r="R38" s="71"/>
      <c r="S38" s="78"/>
      <c r="T38" s="71"/>
      <c r="U38" s="78"/>
      <c r="V38" s="71"/>
      <c r="W38" s="78">
        <v>1990829</v>
      </c>
      <c r="X38" s="69">
        <v>100</v>
      </c>
      <c r="Y38" s="59">
        <f t="shared" si="0"/>
        <v>1990829</v>
      </c>
      <c r="Z38" s="60">
        <f t="shared" si="1"/>
        <v>0</v>
      </c>
      <c r="AA38" s="61">
        <f t="shared" si="2"/>
        <v>1990829</v>
      </c>
      <c r="AB38" s="61">
        <f t="shared" si="3"/>
        <v>0</v>
      </c>
    </row>
    <row r="39" spans="1:28" s="40" customFormat="1" ht="36" customHeight="1">
      <c r="A39" s="79" t="s">
        <v>9</v>
      </c>
      <c r="B39" s="58">
        <v>145490</v>
      </c>
      <c r="C39" s="64">
        <v>100</v>
      </c>
      <c r="D39" s="58"/>
      <c r="E39" s="70"/>
      <c r="F39" s="58"/>
      <c r="G39" s="70"/>
      <c r="H39" s="58"/>
      <c r="I39" s="70"/>
      <c r="J39" s="58">
        <v>145490</v>
      </c>
      <c r="K39" s="64">
        <v>100</v>
      </c>
      <c r="L39" s="64"/>
      <c r="M39" s="58"/>
      <c r="N39" s="70"/>
      <c r="O39" s="58"/>
      <c r="P39" s="70"/>
      <c r="Q39" s="58"/>
      <c r="R39" s="70"/>
      <c r="S39" s="58"/>
      <c r="T39" s="70"/>
      <c r="U39" s="58"/>
      <c r="V39" s="70"/>
      <c r="W39" s="58">
        <v>145490</v>
      </c>
      <c r="X39" s="64">
        <v>100</v>
      </c>
      <c r="Y39" s="59">
        <f t="shared" si="0"/>
        <v>145490</v>
      </c>
      <c r="Z39" s="60">
        <f t="shared" si="1"/>
        <v>0</v>
      </c>
      <c r="AA39" s="61">
        <f t="shared" si="2"/>
        <v>145490</v>
      </c>
      <c r="AB39" s="61">
        <f t="shared" si="3"/>
        <v>0</v>
      </c>
    </row>
    <row r="40" spans="1:44" ht="36" customHeight="1">
      <c r="A40" s="65" t="s">
        <v>39</v>
      </c>
      <c r="B40" s="66">
        <v>145490</v>
      </c>
      <c r="C40" s="67">
        <v>100</v>
      </c>
      <c r="D40" s="66"/>
      <c r="E40" s="68"/>
      <c r="F40" s="66"/>
      <c r="G40" s="68"/>
      <c r="H40" s="66"/>
      <c r="I40" s="68"/>
      <c r="J40" s="66">
        <v>145490</v>
      </c>
      <c r="K40" s="67">
        <v>100</v>
      </c>
      <c r="L40" s="69"/>
      <c r="M40" s="66"/>
      <c r="N40" s="68"/>
      <c r="O40" s="66"/>
      <c r="P40" s="68"/>
      <c r="Q40" s="66"/>
      <c r="R40" s="68"/>
      <c r="S40" s="66"/>
      <c r="T40" s="68"/>
      <c r="U40" s="66"/>
      <c r="V40" s="68"/>
      <c r="W40" s="66">
        <v>145490</v>
      </c>
      <c r="X40" s="67">
        <v>100</v>
      </c>
      <c r="Y40" s="59">
        <f t="shared" si="0"/>
        <v>145490</v>
      </c>
      <c r="Z40" s="60">
        <f t="shared" si="1"/>
        <v>0</v>
      </c>
      <c r="AA40" s="61">
        <f t="shared" si="2"/>
        <v>145490</v>
      </c>
      <c r="AB40" s="61">
        <f t="shared" si="3"/>
        <v>0</v>
      </c>
      <c r="AR40"/>
    </row>
    <row r="41" spans="1:44" ht="36" customHeight="1">
      <c r="A41" s="62" t="s">
        <v>10</v>
      </c>
      <c r="B41" s="55">
        <v>194395</v>
      </c>
      <c r="C41" s="56">
        <v>100</v>
      </c>
      <c r="D41" s="55"/>
      <c r="E41" s="63"/>
      <c r="F41" s="55"/>
      <c r="G41" s="63"/>
      <c r="H41" s="55"/>
      <c r="I41" s="63"/>
      <c r="J41" s="55">
        <v>194395</v>
      </c>
      <c r="K41" s="56">
        <v>100</v>
      </c>
      <c r="L41" s="64"/>
      <c r="M41" s="55"/>
      <c r="N41" s="63"/>
      <c r="O41" s="55"/>
      <c r="P41" s="63"/>
      <c r="Q41" s="55"/>
      <c r="R41" s="63"/>
      <c r="S41" s="55"/>
      <c r="T41" s="63"/>
      <c r="U41" s="55"/>
      <c r="V41" s="63"/>
      <c r="W41" s="55">
        <v>194395</v>
      </c>
      <c r="X41" s="56">
        <v>100</v>
      </c>
      <c r="Y41" s="59">
        <f t="shared" si="0"/>
        <v>194395</v>
      </c>
      <c r="Z41" s="60">
        <f t="shared" si="1"/>
        <v>0</v>
      </c>
      <c r="AA41" s="61">
        <f t="shared" si="2"/>
        <v>194395</v>
      </c>
      <c r="AB41" s="61">
        <f t="shared" si="3"/>
        <v>0</v>
      </c>
      <c r="AR41"/>
    </row>
    <row r="42" spans="1:44" ht="36" customHeight="1">
      <c r="A42" s="65" t="s">
        <v>39</v>
      </c>
      <c r="B42" s="66">
        <v>194395</v>
      </c>
      <c r="C42" s="67">
        <v>100</v>
      </c>
      <c r="D42" s="66"/>
      <c r="E42" s="68"/>
      <c r="F42" s="66"/>
      <c r="G42" s="68"/>
      <c r="H42" s="66"/>
      <c r="I42" s="68"/>
      <c r="J42" s="66">
        <v>194395</v>
      </c>
      <c r="K42" s="67">
        <v>100</v>
      </c>
      <c r="L42" s="69"/>
      <c r="M42" s="66"/>
      <c r="N42" s="68"/>
      <c r="O42" s="66"/>
      <c r="P42" s="68"/>
      <c r="Q42" s="66"/>
      <c r="R42" s="68"/>
      <c r="S42" s="66"/>
      <c r="T42" s="68"/>
      <c r="U42" s="66"/>
      <c r="V42" s="68"/>
      <c r="W42" s="66">
        <v>194395</v>
      </c>
      <c r="X42" s="67">
        <v>100</v>
      </c>
      <c r="Y42" s="59">
        <f t="shared" si="0"/>
        <v>194395</v>
      </c>
      <c r="Z42" s="60">
        <f t="shared" si="1"/>
        <v>0</v>
      </c>
      <c r="AA42" s="61">
        <f t="shared" si="2"/>
        <v>194395</v>
      </c>
      <c r="AB42" s="61">
        <f t="shared" si="3"/>
        <v>0</v>
      </c>
      <c r="AR42"/>
    </row>
    <row r="43" spans="1:44" ht="36" customHeight="1">
      <c r="A43" s="62" t="s">
        <v>11</v>
      </c>
      <c r="B43" s="55">
        <v>8416870</v>
      </c>
      <c r="C43" s="63">
        <v>56.76</v>
      </c>
      <c r="D43" s="55">
        <v>117318</v>
      </c>
      <c r="E43" s="63">
        <v>0.79</v>
      </c>
      <c r="F43" s="55"/>
      <c r="G43" s="63"/>
      <c r="H43" s="55"/>
      <c r="I43" s="63"/>
      <c r="J43" s="55">
        <v>8534188</v>
      </c>
      <c r="K43" s="63">
        <v>57.55</v>
      </c>
      <c r="L43" s="70"/>
      <c r="M43" s="55">
        <f>6295739-5000000</f>
        <v>1295739</v>
      </c>
      <c r="N43" s="63">
        <v>8.74</v>
      </c>
      <c r="O43" s="55">
        <v>5000000</v>
      </c>
      <c r="P43" s="63">
        <v>33.71</v>
      </c>
      <c r="Q43" s="55"/>
      <c r="R43" s="63"/>
      <c r="S43" s="55"/>
      <c r="T43" s="63"/>
      <c r="U43" s="55">
        <v>6295739</v>
      </c>
      <c r="V43" s="63">
        <v>42.45</v>
      </c>
      <c r="W43" s="55">
        <v>14829927</v>
      </c>
      <c r="X43" s="56">
        <v>100</v>
      </c>
      <c r="Y43" s="59">
        <f t="shared" si="0"/>
        <v>14829927</v>
      </c>
      <c r="Z43" s="60">
        <f t="shared" si="1"/>
        <v>0</v>
      </c>
      <c r="AA43" s="61">
        <f t="shared" si="2"/>
        <v>14829927</v>
      </c>
      <c r="AB43" s="61">
        <f t="shared" si="3"/>
        <v>0</v>
      </c>
      <c r="AR43"/>
    </row>
    <row r="44" spans="1:44" ht="28.5">
      <c r="A44" s="65" t="s">
        <v>164</v>
      </c>
      <c r="B44" s="66">
        <v>4235617</v>
      </c>
      <c r="C44" s="68">
        <v>42.62</v>
      </c>
      <c r="D44" s="66"/>
      <c r="E44" s="68"/>
      <c r="F44" s="66"/>
      <c r="G44" s="68"/>
      <c r="H44" s="66"/>
      <c r="I44" s="68"/>
      <c r="J44" s="66">
        <v>4235617</v>
      </c>
      <c r="K44" s="68">
        <v>42.62</v>
      </c>
      <c r="L44" s="71"/>
      <c r="M44" s="66">
        <f>5703512-4407773</f>
        <v>1295739</v>
      </c>
      <c r="N44" s="68">
        <v>13.03</v>
      </c>
      <c r="O44" s="66">
        <v>4407773</v>
      </c>
      <c r="P44" s="68">
        <v>44.35</v>
      </c>
      <c r="Q44" s="66"/>
      <c r="R44" s="68"/>
      <c r="S44" s="66"/>
      <c r="T44" s="68"/>
      <c r="U44" s="66">
        <v>5703512</v>
      </c>
      <c r="V44" s="68">
        <v>57.38</v>
      </c>
      <c r="W44" s="66">
        <v>9939129</v>
      </c>
      <c r="X44" s="67">
        <v>100</v>
      </c>
      <c r="Y44" s="59">
        <f t="shared" si="0"/>
        <v>9939129</v>
      </c>
      <c r="Z44" s="60">
        <f t="shared" si="1"/>
        <v>0</v>
      </c>
      <c r="AA44" s="61">
        <f t="shared" si="2"/>
        <v>9939129</v>
      </c>
      <c r="AB44" s="61">
        <f t="shared" si="3"/>
        <v>0</v>
      </c>
      <c r="AR44"/>
    </row>
    <row r="45" spans="1:44" ht="28.5">
      <c r="A45" s="65" t="s">
        <v>55</v>
      </c>
      <c r="B45" s="66">
        <v>788526</v>
      </c>
      <c r="C45" s="68">
        <v>45.61</v>
      </c>
      <c r="D45" s="66"/>
      <c r="E45" s="68"/>
      <c r="F45" s="66"/>
      <c r="G45" s="68"/>
      <c r="H45" s="66"/>
      <c r="I45" s="68"/>
      <c r="J45" s="66">
        <v>788526</v>
      </c>
      <c r="K45" s="68">
        <v>45.61</v>
      </c>
      <c r="L45" s="71"/>
      <c r="M45" s="80"/>
      <c r="N45" s="80"/>
      <c r="O45" s="66">
        <v>940474</v>
      </c>
      <c r="P45" s="68">
        <v>54.39</v>
      </c>
      <c r="Q45" s="66"/>
      <c r="R45" s="68"/>
      <c r="S45" s="66"/>
      <c r="T45" s="68"/>
      <c r="U45" s="66">
        <v>940474</v>
      </c>
      <c r="V45" s="68">
        <v>54.39</v>
      </c>
      <c r="W45" s="66">
        <v>1729000</v>
      </c>
      <c r="X45" s="67">
        <v>100</v>
      </c>
      <c r="Y45" s="59">
        <f t="shared" si="0"/>
        <v>1729000</v>
      </c>
      <c r="Z45" s="60">
        <f t="shared" si="1"/>
        <v>0</v>
      </c>
      <c r="AA45" s="61" t="e">
        <f>SUM(B45,D45,F45,H45,O45,#REF!,Q45,S45)</f>
        <v>#REF!</v>
      </c>
      <c r="AB45" s="61" t="e">
        <f t="shared" si="3"/>
        <v>#REF!</v>
      </c>
      <c r="AR45"/>
    </row>
    <row r="46" spans="1:44" ht="28.5">
      <c r="A46" s="65" t="s">
        <v>56</v>
      </c>
      <c r="B46" s="66">
        <v>34850</v>
      </c>
      <c r="C46" s="68">
        <v>12.49</v>
      </c>
      <c r="D46" s="66"/>
      <c r="E46" s="68"/>
      <c r="F46" s="66"/>
      <c r="G46" s="68"/>
      <c r="H46" s="66"/>
      <c r="I46" s="68"/>
      <c r="J46" s="66">
        <v>34850</v>
      </c>
      <c r="K46" s="68">
        <v>12.49</v>
      </c>
      <c r="L46" s="71"/>
      <c r="M46" s="80"/>
      <c r="N46" s="80"/>
      <c r="O46" s="66">
        <v>244150</v>
      </c>
      <c r="P46" s="68">
        <v>87.51</v>
      </c>
      <c r="Q46" s="66"/>
      <c r="R46" s="68"/>
      <c r="S46" s="66"/>
      <c r="T46" s="68"/>
      <c r="U46" s="66">
        <v>244150</v>
      </c>
      <c r="V46" s="68">
        <v>87.51</v>
      </c>
      <c r="W46" s="66">
        <v>279000</v>
      </c>
      <c r="X46" s="67">
        <v>100</v>
      </c>
      <c r="Y46" s="59">
        <f t="shared" si="0"/>
        <v>279000</v>
      </c>
      <c r="Z46" s="60">
        <f t="shared" si="1"/>
        <v>0</v>
      </c>
      <c r="AA46" s="61" t="e">
        <f>SUM(B46,D46,F46,H46,O46,#REF!,Q46,S46)</f>
        <v>#REF!</v>
      </c>
      <c r="AB46" s="61" t="e">
        <f t="shared" si="3"/>
        <v>#REF!</v>
      </c>
      <c r="AR46"/>
    </row>
    <row r="47" spans="1:44" ht="28.5">
      <c r="A47" s="65" t="s">
        <v>57</v>
      </c>
      <c r="B47" s="66">
        <v>372311</v>
      </c>
      <c r="C47" s="67">
        <v>100</v>
      </c>
      <c r="D47" s="66"/>
      <c r="E47" s="68"/>
      <c r="F47" s="66"/>
      <c r="G47" s="68"/>
      <c r="H47" s="66"/>
      <c r="I47" s="68"/>
      <c r="J47" s="66">
        <v>372311</v>
      </c>
      <c r="K47" s="67">
        <v>100</v>
      </c>
      <c r="L47" s="69"/>
      <c r="M47" s="80"/>
      <c r="N47" s="80"/>
      <c r="O47" s="66"/>
      <c r="P47" s="68"/>
      <c r="Q47" s="66"/>
      <c r="R47" s="68"/>
      <c r="S47" s="66"/>
      <c r="T47" s="68"/>
      <c r="U47" s="66"/>
      <c r="V47" s="68"/>
      <c r="W47" s="66">
        <v>372311</v>
      </c>
      <c r="X47" s="67">
        <v>100</v>
      </c>
      <c r="Y47" s="59">
        <f t="shared" si="0"/>
        <v>372311</v>
      </c>
      <c r="Z47" s="60">
        <f t="shared" si="1"/>
        <v>0</v>
      </c>
      <c r="AA47" s="61" t="e">
        <f>SUM(B47,D47,F47,H47,O47,#REF!,Q47,S47)</f>
        <v>#REF!</v>
      </c>
      <c r="AB47" s="61" t="e">
        <f t="shared" si="3"/>
        <v>#REF!</v>
      </c>
      <c r="AR47"/>
    </row>
    <row r="48" spans="1:44" ht="28.5">
      <c r="A48" s="65" t="s">
        <v>58</v>
      </c>
      <c r="B48" s="66"/>
      <c r="C48" s="68"/>
      <c r="D48" s="66"/>
      <c r="E48" s="68"/>
      <c r="F48" s="66"/>
      <c r="G48" s="68"/>
      <c r="H48" s="66"/>
      <c r="I48" s="68"/>
      <c r="J48" s="66"/>
      <c r="K48" s="68"/>
      <c r="L48" s="71"/>
      <c r="M48" s="80"/>
      <c r="N48" s="80"/>
      <c r="O48" s="66">
        <v>673950</v>
      </c>
      <c r="P48" s="67">
        <v>100</v>
      </c>
      <c r="Q48" s="66"/>
      <c r="R48" s="68"/>
      <c r="S48" s="66"/>
      <c r="T48" s="68"/>
      <c r="U48" s="66">
        <v>673950</v>
      </c>
      <c r="V48" s="67">
        <v>100</v>
      </c>
      <c r="W48" s="66">
        <v>673950</v>
      </c>
      <c r="X48" s="67">
        <v>100</v>
      </c>
      <c r="Y48" s="59">
        <f t="shared" si="0"/>
        <v>673950</v>
      </c>
      <c r="Z48" s="60">
        <f t="shared" si="1"/>
        <v>0</v>
      </c>
      <c r="AA48" s="61" t="e">
        <f>SUM(B48,D48,F48,H48,O48,#REF!,Q48,S48)</f>
        <v>#REF!</v>
      </c>
      <c r="AB48" s="61" t="e">
        <f t="shared" si="3"/>
        <v>#REF!</v>
      </c>
      <c r="AR48"/>
    </row>
    <row r="49" spans="1:44" ht="28.5">
      <c r="A49" s="65" t="s">
        <v>59</v>
      </c>
      <c r="B49" s="66">
        <v>337985</v>
      </c>
      <c r="C49" s="68">
        <v>38.8</v>
      </c>
      <c r="D49" s="66"/>
      <c r="E49" s="68"/>
      <c r="F49" s="66"/>
      <c r="G49" s="68"/>
      <c r="H49" s="66"/>
      <c r="I49" s="68"/>
      <c r="J49" s="66">
        <v>337985</v>
      </c>
      <c r="K49" s="68">
        <v>38.8</v>
      </c>
      <c r="L49" s="71"/>
      <c r="M49" s="80"/>
      <c r="N49" s="80"/>
      <c r="O49" s="66">
        <v>533190</v>
      </c>
      <c r="P49" s="68">
        <v>61.2</v>
      </c>
      <c r="Q49" s="66"/>
      <c r="R49" s="68"/>
      <c r="S49" s="66"/>
      <c r="T49" s="68"/>
      <c r="U49" s="66">
        <v>533190</v>
      </c>
      <c r="V49" s="68">
        <v>61.2</v>
      </c>
      <c r="W49" s="66">
        <v>871175</v>
      </c>
      <c r="X49" s="67">
        <v>100</v>
      </c>
      <c r="Y49" s="59">
        <f t="shared" si="0"/>
        <v>871175</v>
      </c>
      <c r="Z49" s="60">
        <f t="shared" si="1"/>
        <v>0</v>
      </c>
      <c r="AA49" s="61" t="e">
        <f>SUM(B49,D49,F49,H49,O49,#REF!,Q49,S49)</f>
        <v>#REF!</v>
      </c>
      <c r="AB49" s="61" t="e">
        <f t="shared" si="3"/>
        <v>#REF!</v>
      </c>
      <c r="AR49"/>
    </row>
    <row r="50" spans="1:44" ht="42.75">
      <c r="A50" s="65" t="s">
        <v>60</v>
      </c>
      <c r="B50" s="66">
        <v>197173</v>
      </c>
      <c r="C50" s="68">
        <v>74.78</v>
      </c>
      <c r="D50" s="66"/>
      <c r="E50" s="68"/>
      <c r="F50" s="66"/>
      <c r="G50" s="68"/>
      <c r="H50" s="66"/>
      <c r="I50" s="68"/>
      <c r="J50" s="66">
        <v>197173</v>
      </c>
      <c r="K50" s="68">
        <v>74.78</v>
      </c>
      <c r="L50" s="71"/>
      <c r="M50" s="80"/>
      <c r="N50" s="80"/>
      <c r="O50" s="66">
        <v>66514</v>
      </c>
      <c r="P50" s="68">
        <v>25.22</v>
      </c>
      <c r="Q50" s="66"/>
      <c r="R50" s="68"/>
      <c r="S50" s="66"/>
      <c r="T50" s="68"/>
      <c r="U50" s="66">
        <v>66514</v>
      </c>
      <c r="V50" s="68">
        <v>25.22</v>
      </c>
      <c r="W50" s="66">
        <v>263687</v>
      </c>
      <c r="X50" s="67">
        <v>100</v>
      </c>
      <c r="Y50" s="59">
        <f t="shared" si="0"/>
        <v>263687</v>
      </c>
      <c r="Z50" s="60">
        <f t="shared" si="1"/>
        <v>0</v>
      </c>
      <c r="AA50" s="61" t="e">
        <f>SUM(B50,D50,F50,H50,O50,#REF!,Q50,S50)</f>
        <v>#REF!</v>
      </c>
      <c r="AB50" s="61" t="e">
        <f t="shared" si="3"/>
        <v>#REF!</v>
      </c>
      <c r="AR50"/>
    </row>
    <row r="51" spans="1:44" ht="42.75">
      <c r="A51" s="65" t="s">
        <v>61</v>
      </c>
      <c r="B51" s="66">
        <v>1415687</v>
      </c>
      <c r="C51" s="68">
        <v>49.39</v>
      </c>
      <c r="D51" s="66"/>
      <c r="E51" s="68"/>
      <c r="F51" s="66"/>
      <c r="G51" s="68"/>
      <c r="H51" s="66"/>
      <c r="I51" s="68"/>
      <c r="J51" s="66">
        <v>1415687</v>
      </c>
      <c r="K51" s="68">
        <v>49.39</v>
      </c>
      <c r="L51" s="71"/>
      <c r="M51" s="66">
        <f>1450536-154797</f>
        <v>1295739</v>
      </c>
      <c r="N51" s="68">
        <v>45.21</v>
      </c>
      <c r="O51" s="66">
        <v>154797</v>
      </c>
      <c r="P51" s="68">
        <v>5.4</v>
      </c>
      <c r="Q51" s="66"/>
      <c r="R51" s="68"/>
      <c r="S51" s="66"/>
      <c r="T51" s="68"/>
      <c r="U51" s="66">
        <v>1450536</v>
      </c>
      <c r="V51" s="68">
        <v>50.61</v>
      </c>
      <c r="W51" s="66">
        <v>2866223</v>
      </c>
      <c r="X51" s="67">
        <v>100</v>
      </c>
      <c r="Y51" s="59">
        <f t="shared" si="0"/>
        <v>2866223</v>
      </c>
      <c r="Z51" s="60">
        <f t="shared" si="1"/>
        <v>0</v>
      </c>
      <c r="AA51" s="61">
        <f t="shared" si="2"/>
        <v>2866223</v>
      </c>
      <c r="AB51" s="61">
        <f t="shared" si="3"/>
        <v>0</v>
      </c>
      <c r="AR51"/>
    </row>
    <row r="52" spans="1:44" ht="16.5">
      <c r="A52" s="65" t="s">
        <v>62</v>
      </c>
      <c r="B52" s="66">
        <v>558800</v>
      </c>
      <c r="C52" s="68">
        <v>33.3</v>
      </c>
      <c r="D52" s="66"/>
      <c r="E52" s="68"/>
      <c r="F52" s="66"/>
      <c r="G52" s="68"/>
      <c r="H52" s="66"/>
      <c r="I52" s="68"/>
      <c r="J52" s="66">
        <v>558800</v>
      </c>
      <c r="K52" s="68">
        <v>33.3</v>
      </c>
      <c r="L52" s="71"/>
      <c r="M52" s="80"/>
      <c r="N52" s="80"/>
      <c r="O52" s="66">
        <v>1119200</v>
      </c>
      <c r="P52" s="68">
        <v>66.7</v>
      </c>
      <c r="Q52" s="66"/>
      <c r="R52" s="68"/>
      <c r="S52" s="66"/>
      <c r="T52" s="68"/>
      <c r="U52" s="66">
        <v>1119200</v>
      </c>
      <c r="V52" s="68">
        <v>66.7</v>
      </c>
      <c r="W52" s="66">
        <v>1678000</v>
      </c>
      <c r="X52" s="67">
        <v>100</v>
      </c>
      <c r="Y52" s="59">
        <f t="shared" si="0"/>
        <v>1678000</v>
      </c>
      <c r="Z52" s="60">
        <f t="shared" si="1"/>
        <v>0</v>
      </c>
      <c r="AA52" s="61" t="e">
        <f>SUM(B52,D52,F52,H52,O52,#REF!,Q52,S52)</f>
        <v>#REF!</v>
      </c>
      <c r="AB52" s="61" t="e">
        <f t="shared" si="3"/>
        <v>#REF!</v>
      </c>
      <c r="AR52"/>
    </row>
    <row r="53" spans="1:44" ht="28.5">
      <c r="A53" s="65" t="s">
        <v>165</v>
      </c>
      <c r="B53" s="66">
        <v>120000</v>
      </c>
      <c r="C53" s="67">
        <v>100</v>
      </c>
      <c r="D53" s="66"/>
      <c r="E53" s="68"/>
      <c r="F53" s="66"/>
      <c r="G53" s="68"/>
      <c r="H53" s="66"/>
      <c r="I53" s="68"/>
      <c r="J53" s="66">
        <v>120000</v>
      </c>
      <c r="K53" s="67">
        <v>100</v>
      </c>
      <c r="L53" s="69"/>
      <c r="M53" s="80"/>
      <c r="N53" s="80"/>
      <c r="O53" s="66"/>
      <c r="P53" s="68"/>
      <c r="Q53" s="66"/>
      <c r="R53" s="68"/>
      <c r="S53" s="66"/>
      <c r="T53" s="68"/>
      <c r="U53" s="66"/>
      <c r="V53" s="68"/>
      <c r="W53" s="66">
        <v>120000</v>
      </c>
      <c r="X53" s="67">
        <v>100</v>
      </c>
      <c r="Y53" s="59">
        <f t="shared" si="0"/>
        <v>120000</v>
      </c>
      <c r="Z53" s="60">
        <f t="shared" si="1"/>
        <v>0</v>
      </c>
      <c r="AA53" s="61" t="e">
        <f>SUM(B53,D53,F53,H53,O53,#REF!,Q53,S53)</f>
        <v>#REF!</v>
      </c>
      <c r="AB53" s="61" t="e">
        <f t="shared" si="3"/>
        <v>#REF!</v>
      </c>
      <c r="AR53"/>
    </row>
    <row r="54" spans="1:44" ht="28.5">
      <c r="A54" s="65" t="s">
        <v>63</v>
      </c>
      <c r="B54" s="66">
        <v>410285</v>
      </c>
      <c r="C54" s="68">
        <v>37.79</v>
      </c>
      <c r="D54" s="66"/>
      <c r="E54" s="68"/>
      <c r="F54" s="66"/>
      <c r="G54" s="68"/>
      <c r="H54" s="66"/>
      <c r="I54" s="68"/>
      <c r="J54" s="66">
        <v>410285</v>
      </c>
      <c r="K54" s="68">
        <v>37.79</v>
      </c>
      <c r="L54" s="71"/>
      <c r="M54" s="80"/>
      <c r="N54" s="80"/>
      <c r="O54" s="66">
        <v>675498</v>
      </c>
      <c r="P54" s="68">
        <v>62.21</v>
      </c>
      <c r="Q54" s="66"/>
      <c r="R54" s="68"/>
      <c r="S54" s="66"/>
      <c r="T54" s="68"/>
      <c r="U54" s="66">
        <v>675498</v>
      </c>
      <c r="V54" s="68">
        <v>62.21</v>
      </c>
      <c r="W54" s="66">
        <v>1085783</v>
      </c>
      <c r="X54" s="67">
        <v>100</v>
      </c>
      <c r="Y54" s="59">
        <f t="shared" si="0"/>
        <v>1085783</v>
      </c>
      <c r="Z54" s="60">
        <f t="shared" si="1"/>
        <v>0</v>
      </c>
      <c r="AA54" s="61" t="e">
        <f>SUM(B54,D54,F54,H54,O54,#REF!,Q54,S54)</f>
        <v>#REF!</v>
      </c>
      <c r="AB54" s="61" t="e">
        <f t="shared" si="3"/>
        <v>#REF!</v>
      </c>
      <c r="AR54"/>
    </row>
    <row r="55" spans="1:44" ht="28.5">
      <c r="A55" s="72" t="s">
        <v>48</v>
      </c>
      <c r="B55" s="73">
        <v>501327</v>
      </c>
      <c r="C55" s="75">
        <v>45.84</v>
      </c>
      <c r="D55" s="73"/>
      <c r="E55" s="75"/>
      <c r="F55" s="73"/>
      <c r="G55" s="75"/>
      <c r="H55" s="73"/>
      <c r="I55" s="75"/>
      <c r="J55" s="73">
        <v>501327</v>
      </c>
      <c r="K55" s="75">
        <v>45.84</v>
      </c>
      <c r="L55" s="71"/>
      <c r="M55" s="81"/>
      <c r="N55" s="81"/>
      <c r="O55" s="73">
        <v>592227</v>
      </c>
      <c r="P55" s="75">
        <v>54.16</v>
      </c>
      <c r="Q55" s="73"/>
      <c r="R55" s="75"/>
      <c r="S55" s="73"/>
      <c r="T55" s="75"/>
      <c r="U55" s="73">
        <v>592227</v>
      </c>
      <c r="V55" s="75">
        <v>54.16</v>
      </c>
      <c r="W55" s="73">
        <v>1093554</v>
      </c>
      <c r="X55" s="74">
        <v>100</v>
      </c>
      <c r="Y55" s="59">
        <f t="shared" si="0"/>
        <v>1093554</v>
      </c>
      <c r="Z55" s="60">
        <f t="shared" si="1"/>
        <v>0</v>
      </c>
      <c r="AA55" s="61" t="e">
        <f>SUM(B55,D55,F55,H55,O55,#REF!,Q55,S55)</f>
        <v>#REF!</v>
      </c>
      <c r="AB55" s="61" t="e">
        <f t="shared" si="3"/>
        <v>#REF!</v>
      </c>
      <c r="AR55"/>
    </row>
    <row r="56" spans="1:44" s="1" customFormat="1" ht="30" customHeight="1">
      <c r="A56" s="82" t="s">
        <v>142</v>
      </c>
      <c r="B56" s="83"/>
      <c r="C56" s="84"/>
      <c r="D56" s="83"/>
      <c r="E56" s="83"/>
      <c r="F56" s="83"/>
      <c r="G56" s="83"/>
      <c r="H56" s="83"/>
      <c r="I56" s="83"/>
      <c r="J56" s="83"/>
      <c r="K56" s="83"/>
      <c r="L56" s="85"/>
      <c r="M56" s="83"/>
      <c r="N56" s="83"/>
      <c r="O56" s="83"/>
      <c r="P56" s="83"/>
      <c r="Q56" s="83"/>
      <c r="R56" s="83"/>
      <c r="S56" s="83"/>
      <c r="T56" s="83"/>
      <c r="U56" s="83"/>
      <c r="V56" s="144" t="s">
        <v>143</v>
      </c>
      <c r="W56" s="145"/>
      <c r="X56" s="145"/>
      <c r="Y56" s="59">
        <f t="shared" si="0"/>
        <v>0</v>
      </c>
      <c r="Z56" s="60">
        <f t="shared" si="1"/>
        <v>0</v>
      </c>
      <c r="AA56" s="61">
        <f t="shared" si="2"/>
        <v>0</v>
      </c>
      <c r="AB56" s="61">
        <f t="shared" si="3"/>
        <v>0</v>
      </c>
      <c r="AC56" s="3"/>
      <c r="AD56" s="3"/>
      <c r="AE56" s="3"/>
      <c r="AF56" s="3"/>
      <c r="AG56" s="3"/>
      <c r="AH56" s="41"/>
      <c r="AI56" s="41"/>
      <c r="AJ56" s="3"/>
      <c r="AK56" s="3"/>
      <c r="AL56" s="3"/>
      <c r="AR56" s="4"/>
    </row>
    <row r="57" spans="1:44" s="5" customFormat="1" ht="30">
      <c r="A57" s="122" t="s">
        <v>162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76"/>
      <c r="M57" s="47" t="s">
        <v>163</v>
      </c>
      <c r="N57" s="48"/>
      <c r="O57" s="48"/>
      <c r="P57" s="48"/>
      <c r="Q57" s="48"/>
      <c r="R57" s="86"/>
      <c r="S57" s="86"/>
      <c r="T57" s="86"/>
      <c r="U57" s="86"/>
      <c r="V57" s="86"/>
      <c r="W57" s="86"/>
      <c r="X57" s="86"/>
      <c r="Y57" s="59">
        <f t="shared" si="0"/>
        <v>0</v>
      </c>
      <c r="Z57" s="60">
        <f t="shared" si="1"/>
        <v>0</v>
      </c>
      <c r="AA57" s="61">
        <f t="shared" si="2"/>
        <v>0</v>
      </c>
      <c r="AB57" s="61">
        <f t="shared" si="3"/>
        <v>0</v>
      </c>
      <c r="AC57" s="7"/>
      <c r="AD57" s="7"/>
      <c r="AE57" s="7"/>
      <c r="AF57" s="7"/>
      <c r="AG57" s="7"/>
      <c r="AH57" s="42"/>
      <c r="AI57" s="42"/>
      <c r="AJ57" s="7"/>
      <c r="AK57" s="7"/>
      <c r="AL57" s="7"/>
      <c r="AR57" s="8"/>
    </row>
    <row r="58" spans="1:248" ht="16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5"/>
      <c r="M58" s="87"/>
      <c r="N58" s="87"/>
      <c r="O58" s="87"/>
      <c r="P58" s="87"/>
      <c r="Q58" s="87"/>
      <c r="R58" s="87"/>
      <c r="S58" s="87"/>
      <c r="T58" s="87"/>
      <c r="U58" s="87"/>
      <c r="V58" s="83"/>
      <c r="W58" s="87"/>
      <c r="X58" s="88" t="s">
        <v>146</v>
      </c>
      <c r="Y58" s="59">
        <f t="shared" si="0"/>
        <v>0</v>
      </c>
      <c r="Z58" s="60">
        <f t="shared" si="1"/>
        <v>0</v>
      </c>
      <c r="AA58" s="61">
        <f t="shared" si="2"/>
        <v>0</v>
      </c>
      <c r="AB58" s="61">
        <f t="shared" si="3"/>
        <v>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1"/>
      <c r="AN58" s="11"/>
      <c r="AO58" s="11"/>
      <c r="AP58" s="11"/>
      <c r="AQ58" s="11"/>
      <c r="AR58" s="12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</row>
    <row r="59" spans="1:248" s="13" customFormat="1" ht="16.5" customHeight="1">
      <c r="A59" s="132" t="s">
        <v>147</v>
      </c>
      <c r="B59" s="124" t="s">
        <v>148</v>
      </c>
      <c r="C59" s="125"/>
      <c r="D59" s="125"/>
      <c r="E59" s="125"/>
      <c r="F59" s="125"/>
      <c r="G59" s="125"/>
      <c r="H59" s="125"/>
      <c r="I59" s="125"/>
      <c r="J59" s="125"/>
      <c r="K59" s="126"/>
      <c r="L59" s="50"/>
      <c r="M59" s="141" t="s">
        <v>140</v>
      </c>
      <c r="N59" s="142"/>
      <c r="O59" s="142"/>
      <c r="P59" s="142"/>
      <c r="Q59" s="142"/>
      <c r="R59" s="142"/>
      <c r="S59" s="142"/>
      <c r="T59" s="142"/>
      <c r="U59" s="142"/>
      <c r="V59" s="143"/>
      <c r="W59" s="135" t="s">
        <v>149</v>
      </c>
      <c r="X59" s="136"/>
      <c r="Y59" s="59">
        <f t="shared" si="0"/>
        <v>0</v>
      </c>
      <c r="Z59" s="60" t="e">
        <f t="shared" si="1"/>
        <v>#VALUE!</v>
      </c>
      <c r="AA59" s="61">
        <f t="shared" si="2"/>
        <v>0</v>
      </c>
      <c r="AB59" s="61" t="e">
        <f t="shared" si="3"/>
        <v>#VALUE!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5"/>
      <c r="AN59" s="15"/>
      <c r="AO59" s="15"/>
      <c r="AP59" s="15"/>
      <c r="AQ59" s="15"/>
      <c r="AR59" s="16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</row>
    <row r="60" spans="1:248" s="13" customFormat="1" ht="16.5" customHeight="1">
      <c r="A60" s="133"/>
      <c r="B60" s="127"/>
      <c r="C60" s="128"/>
      <c r="D60" s="128"/>
      <c r="E60" s="128"/>
      <c r="F60" s="128"/>
      <c r="G60" s="128"/>
      <c r="H60" s="128"/>
      <c r="I60" s="128"/>
      <c r="J60" s="128"/>
      <c r="K60" s="129"/>
      <c r="L60" s="50"/>
      <c r="M60" s="141" t="s">
        <v>150</v>
      </c>
      <c r="N60" s="142"/>
      <c r="O60" s="142"/>
      <c r="P60" s="142"/>
      <c r="Q60" s="142"/>
      <c r="R60" s="143"/>
      <c r="S60" s="135" t="s">
        <v>151</v>
      </c>
      <c r="T60" s="132"/>
      <c r="U60" s="135" t="s">
        <v>152</v>
      </c>
      <c r="V60" s="132"/>
      <c r="W60" s="137"/>
      <c r="X60" s="138"/>
      <c r="Y60" s="59" t="e">
        <f t="shared" si="0"/>
        <v>#VALUE!</v>
      </c>
      <c r="Z60" s="60" t="e">
        <f t="shared" si="1"/>
        <v>#VALUE!</v>
      </c>
      <c r="AA60" s="61">
        <f t="shared" si="2"/>
        <v>0</v>
      </c>
      <c r="AB60" s="61">
        <f t="shared" si="3"/>
        <v>0</v>
      </c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8"/>
      <c r="AN60" s="18"/>
      <c r="AO60" s="18"/>
      <c r="AP60" s="18"/>
      <c r="AQ60" s="18"/>
      <c r="AR60" s="19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</row>
    <row r="61" spans="1:248" s="13" customFormat="1" ht="15.75" customHeight="1">
      <c r="A61" s="133"/>
      <c r="B61" s="130" t="s">
        <v>2</v>
      </c>
      <c r="C61" s="131"/>
      <c r="D61" s="118" t="s">
        <v>6</v>
      </c>
      <c r="E61" s="119"/>
      <c r="F61" s="130" t="s">
        <v>7</v>
      </c>
      <c r="G61" s="131"/>
      <c r="H61" s="130" t="s">
        <v>5</v>
      </c>
      <c r="I61" s="131"/>
      <c r="J61" s="130" t="s">
        <v>153</v>
      </c>
      <c r="K61" s="131"/>
      <c r="L61" s="51"/>
      <c r="M61" s="141" t="s">
        <v>3</v>
      </c>
      <c r="N61" s="143"/>
      <c r="O61" s="130" t="s">
        <v>4</v>
      </c>
      <c r="P61" s="131"/>
      <c r="Q61" s="130" t="s">
        <v>5</v>
      </c>
      <c r="R61" s="131"/>
      <c r="S61" s="137"/>
      <c r="T61" s="134"/>
      <c r="U61" s="137"/>
      <c r="V61" s="134"/>
      <c r="W61" s="120" t="s">
        <v>154</v>
      </c>
      <c r="X61" s="135" t="s">
        <v>0</v>
      </c>
      <c r="Y61" s="59" t="e">
        <f t="shared" si="0"/>
        <v>#VALUE!</v>
      </c>
      <c r="Z61" s="60" t="e">
        <f t="shared" si="1"/>
        <v>#VALUE!</v>
      </c>
      <c r="AA61" s="61">
        <f t="shared" si="2"/>
        <v>0</v>
      </c>
      <c r="AB61" s="61" t="e">
        <f t="shared" si="3"/>
        <v>#VALUE!</v>
      </c>
      <c r="AC61" s="20"/>
      <c r="AD61" s="20"/>
      <c r="AE61" s="20"/>
      <c r="AF61" s="20"/>
      <c r="AG61" s="20"/>
      <c r="AH61" s="43"/>
      <c r="AI61" s="43"/>
      <c r="AJ61" s="20"/>
      <c r="AK61" s="20"/>
      <c r="AL61" s="20"/>
      <c r="AM61" s="21"/>
      <c r="AN61" s="21"/>
      <c r="AO61" s="21"/>
      <c r="AP61" s="21"/>
      <c r="AQ61" s="21"/>
      <c r="AR61" s="22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</row>
    <row r="62" spans="1:248" ht="15" customHeight="1">
      <c r="A62" s="134"/>
      <c r="B62" s="34" t="s">
        <v>154</v>
      </c>
      <c r="C62" s="34" t="s">
        <v>155</v>
      </c>
      <c r="D62" s="34" t="s">
        <v>154</v>
      </c>
      <c r="E62" s="34" t="s">
        <v>0</v>
      </c>
      <c r="F62" s="34" t="s">
        <v>154</v>
      </c>
      <c r="G62" s="34" t="s">
        <v>0</v>
      </c>
      <c r="H62" s="34" t="s">
        <v>154</v>
      </c>
      <c r="I62" s="34" t="s">
        <v>0</v>
      </c>
      <c r="J62" s="34" t="s">
        <v>154</v>
      </c>
      <c r="K62" s="34" t="s">
        <v>0</v>
      </c>
      <c r="L62" s="52"/>
      <c r="M62" s="53" t="s">
        <v>154</v>
      </c>
      <c r="N62" s="34" t="s">
        <v>0</v>
      </c>
      <c r="O62" s="34" t="s">
        <v>154</v>
      </c>
      <c r="P62" s="34" t="s">
        <v>0</v>
      </c>
      <c r="Q62" s="34" t="s">
        <v>154</v>
      </c>
      <c r="R62" s="34" t="s">
        <v>0</v>
      </c>
      <c r="S62" s="34" t="s">
        <v>154</v>
      </c>
      <c r="T62" s="34" t="s">
        <v>0</v>
      </c>
      <c r="U62" s="34" t="s">
        <v>154</v>
      </c>
      <c r="V62" s="34" t="s">
        <v>0</v>
      </c>
      <c r="W62" s="121"/>
      <c r="X62" s="137"/>
      <c r="Y62" s="59" t="e">
        <f t="shared" si="0"/>
        <v>#VALUE!</v>
      </c>
      <c r="Z62" s="60" t="e">
        <f t="shared" si="1"/>
        <v>#VALUE!</v>
      </c>
      <c r="AA62" s="61">
        <f t="shared" si="2"/>
        <v>0</v>
      </c>
      <c r="AB62" s="61">
        <f t="shared" si="3"/>
        <v>0</v>
      </c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8"/>
      <c r="AN62" s="18"/>
      <c r="AO62" s="18"/>
      <c r="AP62" s="18"/>
      <c r="AQ62" s="18"/>
      <c r="AR62" s="19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</row>
    <row r="63" spans="1:44" ht="28.5">
      <c r="A63" s="89" t="s">
        <v>64</v>
      </c>
      <c r="B63" s="90">
        <v>72643</v>
      </c>
      <c r="C63" s="91">
        <v>37.71</v>
      </c>
      <c r="D63" s="90"/>
      <c r="E63" s="91"/>
      <c r="F63" s="90"/>
      <c r="G63" s="91"/>
      <c r="H63" s="90"/>
      <c r="I63" s="91"/>
      <c r="J63" s="90">
        <v>72643</v>
      </c>
      <c r="K63" s="91">
        <v>37.71</v>
      </c>
      <c r="L63" s="71"/>
      <c r="M63" s="80"/>
      <c r="N63" s="80"/>
      <c r="O63" s="90">
        <v>120000</v>
      </c>
      <c r="P63" s="91">
        <v>62.29</v>
      </c>
      <c r="Q63" s="90"/>
      <c r="R63" s="91"/>
      <c r="S63" s="90"/>
      <c r="T63" s="91"/>
      <c r="U63" s="90">
        <v>120000</v>
      </c>
      <c r="V63" s="91">
        <v>62.29</v>
      </c>
      <c r="W63" s="90">
        <v>192643</v>
      </c>
      <c r="X63" s="92">
        <v>100</v>
      </c>
      <c r="Y63" s="59">
        <f t="shared" si="0"/>
        <v>192643</v>
      </c>
      <c r="Z63" s="60">
        <f t="shared" si="1"/>
        <v>0</v>
      </c>
      <c r="AA63" s="61" t="e">
        <f>SUM(B63,D63,F63,H63,O63,#REF!,Q63,S63)</f>
        <v>#REF!</v>
      </c>
      <c r="AB63" s="61" t="e">
        <f t="shared" si="3"/>
        <v>#REF!</v>
      </c>
      <c r="AR63"/>
    </row>
    <row r="64" spans="1:28" s="40" customFormat="1" ht="28.5">
      <c r="A64" s="77" t="s">
        <v>166</v>
      </c>
      <c r="B64" s="78">
        <v>208300</v>
      </c>
      <c r="C64" s="71">
        <v>38.69</v>
      </c>
      <c r="D64" s="78"/>
      <c r="E64" s="71"/>
      <c r="F64" s="78"/>
      <c r="G64" s="71"/>
      <c r="H64" s="78"/>
      <c r="I64" s="71"/>
      <c r="J64" s="78">
        <v>208300</v>
      </c>
      <c r="K64" s="71">
        <v>38.69</v>
      </c>
      <c r="L64" s="71"/>
      <c r="M64" s="93"/>
      <c r="N64" s="94"/>
      <c r="O64" s="78">
        <v>330146</v>
      </c>
      <c r="P64" s="71">
        <v>61.31</v>
      </c>
      <c r="Q64" s="78"/>
      <c r="R64" s="71"/>
      <c r="S64" s="78"/>
      <c r="T64" s="71"/>
      <c r="U64" s="78">
        <v>330146</v>
      </c>
      <c r="V64" s="71">
        <v>61.31</v>
      </c>
      <c r="W64" s="78">
        <v>538446</v>
      </c>
      <c r="X64" s="69">
        <v>100</v>
      </c>
      <c r="Y64" s="59">
        <f t="shared" si="0"/>
        <v>538446</v>
      </c>
      <c r="Z64" s="60">
        <f t="shared" si="1"/>
        <v>0</v>
      </c>
      <c r="AA64" s="61" t="e">
        <f>SUM(B64,D64,F64,H64,O64,#REF!,Q64,S64)</f>
        <v>#REF!</v>
      </c>
      <c r="AB64" s="61" t="e">
        <f t="shared" si="3"/>
        <v>#REF!</v>
      </c>
    </row>
    <row r="65" spans="1:28" s="40" customFormat="1" ht="28.5">
      <c r="A65" s="77" t="s">
        <v>65</v>
      </c>
      <c r="B65" s="78">
        <v>74400</v>
      </c>
      <c r="C65" s="69">
        <v>100</v>
      </c>
      <c r="D65" s="78"/>
      <c r="E65" s="71"/>
      <c r="F65" s="78"/>
      <c r="G65" s="71"/>
      <c r="H65" s="78"/>
      <c r="I65" s="71"/>
      <c r="J65" s="78">
        <v>74400</v>
      </c>
      <c r="K65" s="69">
        <v>100</v>
      </c>
      <c r="L65" s="69"/>
      <c r="M65" s="93"/>
      <c r="N65" s="94"/>
      <c r="O65" s="78"/>
      <c r="P65" s="71"/>
      <c r="Q65" s="78"/>
      <c r="R65" s="71"/>
      <c r="S65" s="78"/>
      <c r="T65" s="71"/>
      <c r="U65" s="78"/>
      <c r="V65" s="71"/>
      <c r="W65" s="78">
        <v>74400</v>
      </c>
      <c r="X65" s="69">
        <v>100</v>
      </c>
      <c r="Y65" s="59">
        <f t="shared" si="0"/>
        <v>74400</v>
      </c>
      <c r="Z65" s="60">
        <f t="shared" si="1"/>
        <v>0</v>
      </c>
      <c r="AA65" s="61" t="e">
        <f>SUM(B65,D65,F65,H65,O65,#REF!,Q65,S65)</f>
        <v>#REF!</v>
      </c>
      <c r="AB65" s="61" t="e">
        <f t="shared" si="3"/>
        <v>#REF!</v>
      </c>
    </row>
    <row r="66" spans="1:28" s="40" customFormat="1" ht="28.5">
      <c r="A66" s="77" t="s">
        <v>66</v>
      </c>
      <c r="B66" s="78">
        <v>145984</v>
      </c>
      <c r="C66" s="71">
        <v>50.68</v>
      </c>
      <c r="D66" s="78"/>
      <c r="E66" s="71"/>
      <c r="F66" s="78"/>
      <c r="G66" s="71"/>
      <c r="H66" s="78"/>
      <c r="I66" s="71"/>
      <c r="J66" s="78">
        <v>145984</v>
      </c>
      <c r="K66" s="71">
        <v>50.68</v>
      </c>
      <c r="L66" s="71"/>
      <c r="M66" s="93"/>
      <c r="N66" s="94"/>
      <c r="O66" s="78">
        <v>142081</v>
      </c>
      <c r="P66" s="71">
        <v>49.32</v>
      </c>
      <c r="Q66" s="78"/>
      <c r="R66" s="71"/>
      <c r="S66" s="78"/>
      <c r="T66" s="71"/>
      <c r="U66" s="78">
        <v>142081</v>
      </c>
      <c r="V66" s="71">
        <v>49.32</v>
      </c>
      <c r="W66" s="78">
        <v>288065</v>
      </c>
      <c r="X66" s="69">
        <v>100</v>
      </c>
      <c r="Y66" s="59">
        <f t="shared" si="0"/>
        <v>288065</v>
      </c>
      <c r="Z66" s="60">
        <f t="shared" si="1"/>
        <v>0</v>
      </c>
      <c r="AA66" s="61" t="e">
        <f>SUM(B66,D66,F66,H66,O66,#REF!,Q66,S66)</f>
        <v>#REF!</v>
      </c>
      <c r="AB66" s="61" t="e">
        <f t="shared" si="3"/>
        <v>#REF!</v>
      </c>
    </row>
    <row r="67" spans="1:28" s="40" customFormat="1" ht="28.5">
      <c r="A67" s="77" t="s">
        <v>54</v>
      </c>
      <c r="B67" s="78">
        <v>3679926</v>
      </c>
      <c r="C67" s="71">
        <v>96.91</v>
      </c>
      <c r="D67" s="78">
        <v>117318</v>
      </c>
      <c r="E67" s="71">
        <v>3.09</v>
      </c>
      <c r="F67" s="78"/>
      <c r="G67" s="71"/>
      <c r="H67" s="78"/>
      <c r="I67" s="71"/>
      <c r="J67" s="78">
        <v>3797244</v>
      </c>
      <c r="K67" s="69">
        <v>100</v>
      </c>
      <c r="L67" s="69"/>
      <c r="M67" s="78"/>
      <c r="N67" s="71"/>
      <c r="O67" s="78"/>
      <c r="P67" s="71"/>
      <c r="Q67" s="78"/>
      <c r="R67" s="71"/>
      <c r="S67" s="78"/>
      <c r="T67" s="71"/>
      <c r="U67" s="78"/>
      <c r="V67" s="71"/>
      <c r="W67" s="78">
        <v>3797244</v>
      </c>
      <c r="X67" s="69">
        <v>100</v>
      </c>
      <c r="Y67" s="59">
        <f t="shared" si="0"/>
        <v>3797244</v>
      </c>
      <c r="Z67" s="60">
        <f t="shared" si="1"/>
        <v>0</v>
      </c>
      <c r="AA67" s="61">
        <f t="shared" si="2"/>
        <v>3797244</v>
      </c>
      <c r="AB67" s="61">
        <f t="shared" si="3"/>
        <v>0</v>
      </c>
    </row>
    <row r="68" spans="1:28" s="40" customFormat="1" ht="36" customHeight="1">
      <c r="A68" s="79" t="s">
        <v>12</v>
      </c>
      <c r="B68" s="58">
        <v>31842843</v>
      </c>
      <c r="C68" s="70">
        <v>24.21</v>
      </c>
      <c r="D68" s="58"/>
      <c r="E68" s="70"/>
      <c r="F68" s="58"/>
      <c r="G68" s="70"/>
      <c r="H68" s="58">
        <v>121352</v>
      </c>
      <c r="I68" s="70">
        <v>0.09</v>
      </c>
      <c r="J68" s="58">
        <v>31964195</v>
      </c>
      <c r="K68" s="70">
        <v>24.3</v>
      </c>
      <c r="L68" s="70"/>
      <c r="M68" s="58">
        <v>7655106</v>
      </c>
      <c r="N68" s="70">
        <v>5.82</v>
      </c>
      <c r="O68" s="58">
        <v>60000000</v>
      </c>
      <c r="P68" s="70">
        <v>45.63</v>
      </c>
      <c r="Q68" s="58">
        <v>25096000</v>
      </c>
      <c r="R68" s="70">
        <v>19.08</v>
      </c>
      <c r="S68" s="58">
        <v>6800000</v>
      </c>
      <c r="T68" s="70">
        <v>5.17</v>
      </c>
      <c r="U68" s="58">
        <v>99551106</v>
      </c>
      <c r="V68" s="70">
        <v>75.7</v>
      </c>
      <c r="W68" s="58">
        <v>131515301</v>
      </c>
      <c r="X68" s="64">
        <v>100</v>
      </c>
      <c r="Y68" s="59">
        <f t="shared" si="0"/>
        <v>131515301</v>
      </c>
      <c r="Z68" s="60">
        <f t="shared" si="1"/>
        <v>0</v>
      </c>
      <c r="AA68" s="61">
        <f t="shared" si="2"/>
        <v>131515301</v>
      </c>
      <c r="AB68" s="61">
        <f t="shared" si="3"/>
        <v>0</v>
      </c>
    </row>
    <row r="69" spans="1:28" s="40" customFormat="1" ht="28.5">
      <c r="A69" s="77" t="s">
        <v>40</v>
      </c>
      <c r="B69" s="78">
        <v>29123716</v>
      </c>
      <c r="C69" s="71">
        <v>22.67</v>
      </c>
      <c r="D69" s="78"/>
      <c r="E69" s="71"/>
      <c r="F69" s="78"/>
      <c r="G69" s="71"/>
      <c r="H69" s="78"/>
      <c r="I69" s="71"/>
      <c r="J69" s="78">
        <v>29123716</v>
      </c>
      <c r="K69" s="71">
        <v>22.67</v>
      </c>
      <c r="L69" s="71"/>
      <c r="M69" s="78">
        <v>7471744</v>
      </c>
      <c r="N69" s="71">
        <v>5.82</v>
      </c>
      <c r="O69" s="78">
        <v>59965805</v>
      </c>
      <c r="P69" s="71">
        <v>46.68</v>
      </c>
      <c r="Q69" s="78">
        <v>25096000</v>
      </c>
      <c r="R69" s="71">
        <v>19.54</v>
      </c>
      <c r="S69" s="78">
        <v>6800000</v>
      </c>
      <c r="T69" s="71">
        <v>5.29</v>
      </c>
      <c r="U69" s="78">
        <v>99333549</v>
      </c>
      <c r="V69" s="71">
        <v>77.33</v>
      </c>
      <c r="W69" s="78">
        <v>128457265</v>
      </c>
      <c r="X69" s="69">
        <v>100</v>
      </c>
      <c r="Y69" s="59">
        <f t="shared" si="0"/>
        <v>128457265</v>
      </c>
      <c r="Z69" s="60">
        <f t="shared" si="1"/>
        <v>0</v>
      </c>
      <c r="AA69" s="61">
        <f t="shared" si="2"/>
        <v>128457265</v>
      </c>
      <c r="AB69" s="61">
        <f t="shared" si="3"/>
        <v>0</v>
      </c>
    </row>
    <row r="70" spans="1:28" s="40" customFormat="1" ht="28.5">
      <c r="A70" s="77" t="s">
        <v>67</v>
      </c>
      <c r="B70" s="78">
        <v>23000</v>
      </c>
      <c r="C70" s="71">
        <v>22.41</v>
      </c>
      <c r="D70" s="78"/>
      <c r="E70" s="71"/>
      <c r="F70" s="78"/>
      <c r="G70" s="71"/>
      <c r="H70" s="78"/>
      <c r="I70" s="71"/>
      <c r="J70" s="78">
        <v>23000</v>
      </c>
      <c r="K70" s="71">
        <v>22.41</v>
      </c>
      <c r="L70" s="71"/>
      <c r="M70" s="78">
        <v>79623</v>
      </c>
      <c r="N70" s="71">
        <v>77.59</v>
      </c>
      <c r="O70" s="78"/>
      <c r="P70" s="71"/>
      <c r="Q70" s="78"/>
      <c r="R70" s="71"/>
      <c r="S70" s="78"/>
      <c r="T70" s="71"/>
      <c r="U70" s="78">
        <v>79623</v>
      </c>
      <c r="V70" s="71">
        <v>77.59</v>
      </c>
      <c r="W70" s="78">
        <v>102623</v>
      </c>
      <c r="X70" s="69">
        <v>100</v>
      </c>
      <c r="Y70" s="59">
        <f t="shared" si="0"/>
        <v>102623</v>
      </c>
      <c r="Z70" s="60">
        <f t="shared" si="1"/>
        <v>0</v>
      </c>
      <c r="AA70" s="61">
        <f t="shared" si="2"/>
        <v>102623</v>
      </c>
      <c r="AB70" s="61">
        <f t="shared" si="3"/>
        <v>0</v>
      </c>
    </row>
    <row r="71" spans="1:28" s="40" customFormat="1" ht="16.5">
      <c r="A71" s="77" t="s">
        <v>68</v>
      </c>
      <c r="B71" s="78">
        <v>105000</v>
      </c>
      <c r="C71" s="71">
        <v>22.58</v>
      </c>
      <c r="D71" s="78"/>
      <c r="E71" s="71"/>
      <c r="F71" s="78"/>
      <c r="G71" s="71"/>
      <c r="H71" s="78"/>
      <c r="I71" s="71"/>
      <c r="J71" s="78">
        <v>105000</v>
      </c>
      <c r="K71" s="71">
        <v>22.58</v>
      </c>
      <c r="L71" s="71"/>
      <c r="M71" s="78">
        <v>359986</v>
      </c>
      <c r="N71" s="71">
        <v>77.42</v>
      </c>
      <c r="O71" s="78"/>
      <c r="P71" s="71"/>
      <c r="Q71" s="78"/>
      <c r="R71" s="71"/>
      <c r="S71" s="78"/>
      <c r="T71" s="71"/>
      <c r="U71" s="78">
        <v>359986</v>
      </c>
      <c r="V71" s="71">
        <v>77.42</v>
      </c>
      <c r="W71" s="78">
        <v>464986</v>
      </c>
      <c r="X71" s="69">
        <v>100</v>
      </c>
      <c r="Y71" s="59">
        <f t="shared" si="0"/>
        <v>464986</v>
      </c>
      <c r="Z71" s="60">
        <f t="shared" si="1"/>
        <v>0</v>
      </c>
      <c r="AA71" s="61">
        <f t="shared" si="2"/>
        <v>464986</v>
      </c>
      <c r="AB71" s="61">
        <f t="shared" si="3"/>
        <v>0</v>
      </c>
    </row>
    <row r="72" spans="1:44" ht="28.5">
      <c r="A72" s="65" t="s">
        <v>69</v>
      </c>
      <c r="B72" s="66">
        <v>264000</v>
      </c>
      <c r="C72" s="68">
        <v>22.69</v>
      </c>
      <c r="D72" s="66"/>
      <c r="E72" s="68"/>
      <c r="F72" s="66"/>
      <c r="G72" s="68"/>
      <c r="H72" s="66"/>
      <c r="I72" s="68"/>
      <c r="J72" s="66">
        <v>264000</v>
      </c>
      <c r="K72" s="68">
        <v>22.69</v>
      </c>
      <c r="L72" s="71"/>
      <c r="M72" s="66">
        <v>219484</v>
      </c>
      <c r="N72" s="68">
        <v>18.87</v>
      </c>
      <c r="O72" s="66">
        <v>300000</v>
      </c>
      <c r="P72" s="68">
        <v>25.78</v>
      </c>
      <c r="Q72" s="66">
        <v>380000</v>
      </c>
      <c r="R72" s="68">
        <v>32.66</v>
      </c>
      <c r="S72" s="66"/>
      <c r="T72" s="68"/>
      <c r="U72" s="66">
        <v>899484</v>
      </c>
      <c r="V72" s="68">
        <v>77.31</v>
      </c>
      <c r="W72" s="66">
        <v>1163484</v>
      </c>
      <c r="X72" s="67">
        <v>100</v>
      </c>
      <c r="Y72" s="59">
        <f t="shared" si="0"/>
        <v>1163484</v>
      </c>
      <c r="Z72" s="60">
        <f t="shared" si="1"/>
        <v>0</v>
      </c>
      <c r="AA72" s="61">
        <f t="shared" si="2"/>
        <v>1163484</v>
      </c>
      <c r="AB72" s="61">
        <f t="shared" si="3"/>
        <v>0</v>
      </c>
      <c r="AR72"/>
    </row>
    <row r="73" spans="1:44" ht="28.5">
      <c r="A73" s="65" t="s">
        <v>70</v>
      </c>
      <c r="B73" s="66">
        <v>43000</v>
      </c>
      <c r="C73" s="68">
        <v>22.88</v>
      </c>
      <c r="D73" s="66"/>
      <c r="E73" s="68"/>
      <c r="F73" s="66"/>
      <c r="G73" s="68"/>
      <c r="H73" s="66"/>
      <c r="I73" s="68"/>
      <c r="J73" s="66">
        <v>43000</v>
      </c>
      <c r="K73" s="68">
        <v>22.88</v>
      </c>
      <c r="L73" s="71"/>
      <c r="M73" s="66">
        <v>81907</v>
      </c>
      <c r="N73" s="68">
        <v>43.59</v>
      </c>
      <c r="O73" s="66">
        <v>63000</v>
      </c>
      <c r="P73" s="68">
        <v>33.53</v>
      </c>
      <c r="Q73" s="66"/>
      <c r="R73" s="68"/>
      <c r="S73" s="66"/>
      <c r="T73" s="68"/>
      <c r="U73" s="66">
        <v>144907</v>
      </c>
      <c r="V73" s="68">
        <v>77.12</v>
      </c>
      <c r="W73" s="66">
        <v>187907</v>
      </c>
      <c r="X73" s="67">
        <v>100</v>
      </c>
      <c r="Y73" s="59">
        <f aca="true" t="shared" si="4" ref="Y73:Y136">U73+J73</f>
        <v>187907</v>
      </c>
      <c r="Z73" s="60">
        <f aca="true" t="shared" si="5" ref="Z73:Z136">Y73-W73</f>
        <v>0</v>
      </c>
      <c r="AA73" s="61">
        <f aca="true" t="shared" si="6" ref="AA73:AA136">SUM(B73,D73,F73,H73,M73,O73,Q73,S73)</f>
        <v>187907</v>
      </c>
      <c r="AB73" s="61">
        <f aca="true" t="shared" si="7" ref="AB73:AB136">W73-AA73</f>
        <v>0</v>
      </c>
      <c r="AR73"/>
    </row>
    <row r="74" spans="1:44" ht="28.5">
      <c r="A74" s="65" t="s">
        <v>71</v>
      </c>
      <c r="B74" s="66">
        <v>563000</v>
      </c>
      <c r="C74" s="68">
        <v>22.67</v>
      </c>
      <c r="D74" s="66"/>
      <c r="E74" s="68"/>
      <c r="F74" s="66"/>
      <c r="G74" s="68"/>
      <c r="H74" s="66"/>
      <c r="I74" s="68"/>
      <c r="J74" s="66">
        <v>563000</v>
      </c>
      <c r="K74" s="68">
        <v>22.67</v>
      </c>
      <c r="L74" s="71"/>
      <c r="M74" s="66">
        <v>723036</v>
      </c>
      <c r="N74" s="68">
        <v>29.12</v>
      </c>
      <c r="O74" s="66">
        <v>697000</v>
      </c>
      <c r="P74" s="68">
        <v>28.07</v>
      </c>
      <c r="Q74" s="66">
        <v>500000</v>
      </c>
      <c r="R74" s="68">
        <v>20.14</v>
      </c>
      <c r="S74" s="66"/>
      <c r="T74" s="68"/>
      <c r="U74" s="66">
        <v>1920036</v>
      </c>
      <c r="V74" s="68">
        <v>77.33</v>
      </c>
      <c r="W74" s="66">
        <v>2483036</v>
      </c>
      <c r="X74" s="67">
        <v>100</v>
      </c>
      <c r="Y74" s="59">
        <f t="shared" si="4"/>
        <v>2483036</v>
      </c>
      <c r="Z74" s="60">
        <f t="shared" si="5"/>
        <v>0</v>
      </c>
      <c r="AA74" s="61">
        <f t="shared" si="6"/>
        <v>2483036</v>
      </c>
      <c r="AB74" s="61">
        <f t="shared" si="7"/>
        <v>0</v>
      </c>
      <c r="AR74"/>
    </row>
    <row r="75" spans="1:44" ht="28.5">
      <c r="A75" s="65" t="s">
        <v>72</v>
      </c>
      <c r="B75" s="66">
        <v>520000</v>
      </c>
      <c r="C75" s="68">
        <v>22.67</v>
      </c>
      <c r="D75" s="66"/>
      <c r="E75" s="68"/>
      <c r="F75" s="66"/>
      <c r="G75" s="68"/>
      <c r="H75" s="66"/>
      <c r="I75" s="68"/>
      <c r="J75" s="66">
        <v>520000</v>
      </c>
      <c r="K75" s="68">
        <v>22.67</v>
      </c>
      <c r="L75" s="71"/>
      <c r="M75" s="66">
        <v>860826</v>
      </c>
      <c r="N75" s="68">
        <v>37.53</v>
      </c>
      <c r="O75" s="66">
        <v>613000</v>
      </c>
      <c r="P75" s="68">
        <v>26.72</v>
      </c>
      <c r="Q75" s="66">
        <v>300000</v>
      </c>
      <c r="R75" s="68">
        <v>13.08</v>
      </c>
      <c r="S75" s="66"/>
      <c r="T75" s="68"/>
      <c r="U75" s="66">
        <v>1773826</v>
      </c>
      <c r="V75" s="68">
        <v>77.33</v>
      </c>
      <c r="W75" s="66">
        <v>2293826</v>
      </c>
      <c r="X75" s="67">
        <v>100</v>
      </c>
      <c r="Y75" s="59">
        <f t="shared" si="4"/>
        <v>2293826</v>
      </c>
      <c r="Z75" s="60">
        <f t="shared" si="5"/>
        <v>0</v>
      </c>
      <c r="AA75" s="61">
        <f t="shared" si="6"/>
        <v>2293826</v>
      </c>
      <c r="AB75" s="61">
        <f t="shared" si="7"/>
        <v>0</v>
      </c>
      <c r="AR75"/>
    </row>
    <row r="76" spans="1:44" ht="42.75">
      <c r="A76" s="65" t="s">
        <v>73</v>
      </c>
      <c r="B76" s="66">
        <v>86000</v>
      </c>
      <c r="C76" s="68">
        <v>22.6</v>
      </c>
      <c r="D76" s="66"/>
      <c r="E76" s="68"/>
      <c r="F76" s="66"/>
      <c r="G76" s="68"/>
      <c r="H76" s="66"/>
      <c r="I76" s="68"/>
      <c r="J76" s="66">
        <v>86000</v>
      </c>
      <c r="K76" s="68">
        <v>22.6</v>
      </c>
      <c r="L76" s="71"/>
      <c r="M76" s="66">
        <v>294500</v>
      </c>
      <c r="N76" s="68">
        <v>77.4</v>
      </c>
      <c r="O76" s="66"/>
      <c r="P76" s="68"/>
      <c r="Q76" s="66"/>
      <c r="R76" s="68"/>
      <c r="S76" s="66"/>
      <c r="T76" s="68"/>
      <c r="U76" s="66">
        <v>294500</v>
      </c>
      <c r="V76" s="68">
        <v>77.4</v>
      </c>
      <c r="W76" s="66">
        <v>380500</v>
      </c>
      <c r="X76" s="67">
        <v>100</v>
      </c>
      <c r="Y76" s="59">
        <f t="shared" si="4"/>
        <v>380500</v>
      </c>
      <c r="Z76" s="60">
        <f t="shared" si="5"/>
        <v>0</v>
      </c>
      <c r="AA76" s="61">
        <f t="shared" si="6"/>
        <v>380500</v>
      </c>
      <c r="AB76" s="61">
        <f t="shared" si="7"/>
        <v>0</v>
      </c>
      <c r="AR76"/>
    </row>
    <row r="77" spans="1:44" ht="28.5">
      <c r="A77" s="65" t="s">
        <v>74</v>
      </c>
      <c r="B77" s="66">
        <v>339000</v>
      </c>
      <c r="C77" s="68">
        <v>22.67</v>
      </c>
      <c r="D77" s="66"/>
      <c r="E77" s="68"/>
      <c r="F77" s="66"/>
      <c r="G77" s="68"/>
      <c r="H77" s="66"/>
      <c r="I77" s="68"/>
      <c r="J77" s="66">
        <v>339000</v>
      </c>
      <c r="K77" s="68">
        <v>22.67</v>
      </c>
      <c r="L77" s="71"/>
      <c r="M77" s="66">
        <v>138671</v>
      </c>
      <c r="N77" s="68">
        <v>9.27</v>
      </c>
      <c r="O77" s="66">
        <v>568000</v>
      </c>
      <c r="P77" s="68">
        <v>37.97</v>
      </c>
      <c r="Q77" s="66">
        <v>450000</v>
      </c>
      <c r="R77" s="68">
        <v>30.09</v>
      </c>
      <c r="S77" s="66"/>
      <c r="T77" s="68"/>
      <c r="U77" s="66">
        <v>1156671</v>
      </c>
      <c r="V77" s="68">
        <v>77.33</v>
      </c>
      <c r="W77" s="66">
        <v>1495671</v>
      </c>
      <c r="X77" s="67">
        <v>100</v>
      </c>
      <c r="Y77" s="59">
        <f t="shared" si="4"/>
        <v>1495671</v>
      </c>
      <c r="Z77" s="60">
        <f t="shared" si="5"/>
        <v>0</v>
      </c>
      <c r="AA77" s="61">
        <f t="shared" si="6"/>
        <v>1495671</v>
      </c>
      <c r="AB77" s="61">
        <f t="shared" si="7"/>
        <v>0</v>
      </c>
      <c r="AR77"/>
    </row>
    <row r="78" spans="1:44" ht="28.5">
      <c r="A78" s="65" t="s">
        <v>75</v>
      </c>
      <c r="B78" s="66">
        <v>340000</v>
      </c>
      <c r="C78" s="68">
        <v>22.66</v>
      </c>
      <c r="D78" s="66"/>
      <c r="E78" s="68"/>
      <c r="F78" s="66"/>
      <c r="G78" s="68"/>
      <c r="H78" s="66"/>
      <c r="I78" s="68"/>
      <c r="J78" s="66">
        <v>340000</v>
      </c>
      <c r="K78" s="68">
        <v>22.66</v>
      </c>
      <c r="L78" s="71"/>
      <c r="M78" s="66">
        <v>416274</v>
      </c>
      <c r="N78" s="68">
        <v>27.75</v>
      </c>
      <c r="O78" s="66">
        <v>496000</v>
      </c>
      <c r="P78" s="68">
        <v>33.06</v>
      </c>
      <c r="Q78" s="66">
        <v>248000</v>
      </c>
      <c r="R78" s="68">
        <v>16.53</v>
      </c>
      <c r="S78" s="66"/>
      <c r="T78" s="68"/>
      <c r="U78" s="66">
        <v>1160274</v>
      </c>
      <c r="V78" s="68">
        <v>77.34</v>
      </c>
      <c r="W78" s="66">
        <v>1500274</v>
      </c>
      <c r="X78" s="67">
        <v>100</v>
      </c>
      <c r="Y78" s="59">
        <f t="shared" si="4"/>
        <v>1500274</v>
      </c>
      <c r="Z78" s="60">
        <f t="shared" si="5"/>
        <v>0</v>
      </c>
      <c r="AA78" s="61">
        <f t="shared" si="6"/>
        <v>1500274</v>
      </c>
      <c r="AB78" s="61">
        <f t="shared" si="7"/>
        <v>0</v>
      </c>
      <c r="AR78"/>
    </row>
    <row r="79" spans="1:44" ht="28.5">
      <c r="A79" s="65" t="s">
        <v>76</v>
      </c>
      <c r="B79" s="66">
        <v>1882000</v>
      </c>
      <c r="C79" s="68">
        <v>22.66</v>
      </c>
      <c r="D79" s="66"/>
      <c r="E79" s="68"/>
      <c r="F79" s="66"/>
      <c r="G79" s="68"/>
      <c r="H79" s="66"/>
      <c r="I79" s="68"/>
      <c r="J79" s="66">
        <v>1882000</v>
      </c>
      <c r="K79" s="68">
        <v>22.66</v>
      </c>
      <c r="L79" s="71"/>
      <c r="M79" s="66">
        <v>436672</v>
      </c>
      <c r="N79" s="68">
        <v>5.26</v>
      </c>
      <c r="O79" s="66">
        <v>2090000</v>
      </c>
      <c r="P79" s="68">
        <v>25.17</v>
      </c>
      <c r="Q79" s="66">
        <v>3895000</v>
      </c>
      <c r="R79" s="68">
        <v>46.91</v>
      </c>
      <c r="S79" s="66"/>
      <c r="T79" s="68"/>
      <c r="U79" s="66">
        <v>6421672</v>
      </c>
      <c r="V79" s="68">
        <v>77.34</v>
      </c>
      <c r="W79" s="66">
        <v>8303672</v>
      </c>
      <c r="X79" s="67">
        <v>100</v>
      </c>
      <c r="Y79" s="59">
        <f t="shared" si="4"/>
        <v>8303672</v>
      </c>
      <c r="Z79" s="60">
        <f t="shared" si="5"/>
        <v>0</v>
      </c>
      <c r="AA79" s="61">
        <f t="shared" si="6"/>
        <v>8303672</v>
      </c>
      <c r="AB79" s="61">
        <f t="shared" si="7"/>
        <v>0</v>
      </c>
      <c r="AR79"/>
    </row>
    <row r="80" spans="1:44" ht="28.5">
      <c r="A80" s="65" t="s">
        <v>77</v>
      </c>
      <c r="B80" s="66">
        <v>2463000</v>
      </c>
      <c r="C80" s="68">
        <v>22.67</v>
      </c>
      <c r="D80" s="66"/>
      <c r="E80" s="68"/>
      <c r="F80" s="66"/>
      <c r="G80" s="68"/>
      <c r="H80" s="66"/>
      <c r="I80" s="68"/>
      <c r="J80" s="66">
        <v>2463000</v>
      </c>
      <c r="K80" s="68">
        <v>22.67</v>
      </c>
      <c r="L80" s="71"/>
      <c r="M80" s="66">
        <v>51646</v>
      </c>
      <c r="N80" s="68">
        <v>0.47</v>
      </c>
      <c r="O80" s="66">
        <v>2120000</v>
      </c>
      <c r="P80" s="68">
        <v>19.51</v>
      </c>
      <c r="Q80" s="66">
        <v>6232000</v>
      </c>
      <c r="R80" s="68">
        <v>57.35</v>
      </c>
      <c r="S80" s="66"/>
      <c r="T80" s="68"/>
      <c r="U80" s="66">
        <v>8403646</v>
      </c>
      <c r="V80" s="68">
        <v>77.33</v>
      </c>
      <c r="W80" s="66">
        <v>10866646</v>
      </c>
      <c r="X80" s="67">
        <v>100</v>
      </c>
      <c r="Y80" s="59">
        <f t="shared" si="4"/>
        <v>10866646</v>
      </c>
      <c r="Z80" s="60">
        <f t="shared" si="5"/>
        <v>0</v>
      </c>
      <c r="AA80" s="61">
        <f t="shared" si="6"/>
        <v>10866646</v>
      </c>
      <c r="AB80" s="61">
        <f t="shared" si="7"/>
        <v>0</v>
      </c>
      <c r="AR80"/>
    </row>
    <row r="81" spans="1:44" ht="28.5">
      <c r="A81" s="65" t="s">
        <v>167</v>
      </c>
      <c r="B81" s="66">
        <v>178000</v>
      </c>
      <c r="C81" s="68">
        <v>22.69</v>
      </c>
      <c r="D81" s="66"/>
      <c r="E81" s="68"/>
      <c r="F81" s="66"/>
      <c r="G81" s="68"/>
      <c r="H81" s="66"/>
      <c r="I81" s="68"/>
      <c r="J81" s="66">
        <v>178000</v>
      </c>
      <c r="K81" s="68">
        <v>22.69</v>
      </c>
      <c r="L81" s="71"/>
      <c r="M81" s="66">
        <v>343390</v>
      </c>
      <c r="N81" s="68">
        <v>43.78</v>
      </c>
      <c r="O81" s="66">
        <v>263000</v>
      </c>
      <c r="P81" s="68">
        <v>33.53</v>
      </c>
      <c r="Q81" s="66"/>
      <c r="R81" s="68"/>
      <c r="S81" s="66"/>
      <c r="T81" s="68"/>
      <c r="U81" s="66">
        <v>606390</v>
      </c>
      <c r="V81" s="68">
        <v>77.31</v>
      </c>
      <c r="W81" s="66">
        <v>784390</v>
      </c>
      <c r="X81" s="67">
        <v>100</v>
      </c>
      <c r="Y81" s="59">
        <f t="shared" si="4"/>
        <v>784390</v>
      </c>
      <c r="Z81" s="60">
        <f t="shared" si="5"/>
        <v>0</v>
      </c>
      <c r="AA81" s="61">
        <f t="shared" si="6"/>
        <v>784390</v>
      </c>
      <c r="AB81" s="61">
        <f t="shared" si="7"/>
        <v>0</v>
      </c>
      <c r="AR81"/>
    </row>
    <row r="82" spans="1:44" ht="28.5">
      <c r="A82" s="65" t="s">
        <v>78</v>
      </c>
      <c r="B82" s="66">
        <v>905000</v>
      </c>
      <c r="C82" s="68">
        <v>22.67</v>
      </c>
      <c r="D82" s="66"/>
      <c r="E82" s="68"/>
      <c r="F82" s="66"/>
      <c r="G82" s="68"/>
      <c r="H82" s="66"/>
      <c r="I82" s="68"/>
      <c r="J82" s="66">
        <v>905000</v>
      </c>
      <c r="K82" s="68">
        <v>22.67</v>
      </c>
      <c r="L82" s="71"/>
      <c r="M82" s="66">
        <v>52813</v>
      </c>
      <c r="N82" s="68">
        <v>1.32</v>
      </c>
      <c r="O82" s="66">
        <v>2364000</v>
      </c>
      <c r="P82" s="68">
        <v>59.22</v>
      </c>
      <c r="Q82" s="66">
        <v>670000</v>
      </c>
      <c r="R82" s="68">
        <v>16.79</v>
      </c>
      <c r="S82" s="66"/>
      <c r="T82" s="68"/>
      <c r="U82" s="66">
        <v>3086813</v>
      </c>
      <c r="V82" s="68">
        <v>77.33</v>
      </c>
      <c r="W82" s="66">
        <v>3991813</v>
      </c>
      <c r="X82" s="67">
        <v>100</v>
      </c>
      <c r="Y82" s="59">
        <f t="shared" si="4"/>
        <v>3991813</v>
      </c>
      <c r="Z82" s="60">
        <f t="shared" si="5"/>
        <v>0</v>
      </c>
      <c r="AA82" s="61">
        <f t="shared" si="6"/>
        <v>3991813</v>
      </c>
      <c r="AB82" s="61">
        <f t="shared" si="7"/>
        <v>0</v>
      </c>
      <c r="AR82"/>
    </row>
    <row r="83" spans="1:44" ht="28.5">
      <c r="A83" s="65" t="s">
        <v>79</v>
      </c>
      <c r="B83" s="66">
        <v>1644000</v>
      </c>
      <c r="C83" s="68">
        <v>22.66</v>
      </c>
      <c r="D83" s="66"/>
      <c r="E83" s="68"/>
      <c r="F83" s="66"/>
      <c r="G83" s="68"/>
      <c r="H83" s="66"/>
      <c r="I83" s="68"/>
      <c r="J83" s="66">
        <v>1644000</v>
      </c>
      <c r="K83" s="68">
        <v>22.66</v>
      </c>
      <c r="L83" s="71"/>
      <c r="M83" s="66">
        <v>89274</v>
      </c>
      <c r="N83" s="68">
        <v>1.23</v>
      </c>
      <c r="O83" s="66">
        <v>2135000</v>
      </c>
      <c r="P83" s="68">
        <v>29.43</v>
      </c>
      <c r="Q83" s="66">
        <v>565000</v>
      </c>
      <c r="R83" s="68">
        <v>7.79</v>
      </c>
      <c r="S83" s="66">
        <v>2820640</v>
      </c>
      <c r="T83" s="68">
        <v>38.89</v>
      </c>
      <c r="U83" s="66">
        <v>5609914</v>
      </c>
      <c r="V83" s="68">
        <v>77.34</v>
      </c>
      <c r="W83" s="66">
        <v>7253914</v>
      </c>
      <c r="X83" s="67">
        <v>100</v>
      </c>
      <c r="Y83" s="59">
        <f t="shared" si="4"/>
        <v>7253914</v>
      </c>
      <c r="Z83" s="60">
        <f t="shared" si="5"/>
        <v>0</v>
      </c>
      <c r="AA83" s="61">
        <f t="shared" si="6"/>
        <v>7253914</v>
      </c>
      <c r="AB83" s="61">
        <f t="shared" si="7"/>
        <v>0</v>
      </c>
      <c r="AR83"/>
    </row>
    <row r="84" spans="1:44" ht="28.5">
      <c r="A84" s="72" t="s">
        <v>80</v>
      </c>
      <c r="B84" s="73">
        <v>872000</v>
      </c>
      <c r="C84" s="75">
        <v>22.66</v>
      </c>
      <c r="D84" s="73"/>
      <c r="E84" s="75"/>
      <c r="F84" s="73"/>
      <c r="G84" s="75"/>
      <c r="H84" s="73"/>
      <c r="I84" s="75"/>
      <c r="J84" s="73">
        <v>872000</v>
      </c>
      <c r="K84" s="75">
        <v>22.66</v>
      </c>
      <c r="L84" s="71"/>
      <c r="M84" s="73">
        <v>1447430</v>
      </c>
      <c r="N84" s="75">
        <v>37.61</v>
      </c>
      <c r="O84" s="73">
        <v>1529000</v>
      </c>
      <c r="P84" s="75">
        <v>39.73</v>
      </c>
      <c r="Q84" s="73"/>
      <c r="R84" s="75"/>
      <c r="S84" s="73"/>
      <c r="T84" s="75"/>
      <c r="U84" s="73">
        <v>2976430</v>
      </c>
      <c r="V84" s="75">
        <v>77.34</v>
      </c>
      <c r="W84" s="73">
        <v>3848430</v>
      </c>
      <c r="X84" s="74">
        <v>100</v>
      </c>
      <c r="Y84" s="59">
        <f t="shared" si="4"/>
        <v>3848430</v>
      </c>
      <c r="Z84" s="60">
        <f t="shared" si="5"/>
        <v>0</v>
      </c>
      <c r="AA84" s="61">
        <f t="shared" si="6"/>
        <v>3848430</v>
      </c>
      <c r="AB84" s="61">
        <f t="shared" si="7"/>
        <v>0</v>
      </c>
      <c r="AR84"/>
    </row>
    <row r="85" spans="1:44" s="1" customFormat="1" ht="30" customHeight="1">
      <c r="A85" s="82" t="s">
        <v>142</v>
      </c>
      <c r="B85" s="83"/>
      <c r="C85" s="84"/>
      <c r="D85" s="83"/>
      <c r="E85" s="83"/>
      <c r="F85" s="83"/>
      <c r="G85" s="83"/>
      <c r="H85" s="83"/>
      <c r="I85" s="83"/>
      <c r="J85" s="83"/>
      <c r="K85" s="83"/>
      <c r="L85" s="85"/>
      <c r="M85" s="83"/>
      <c r="N85" s="83"/>
      <c r="O85" s="83"/>
      <c r="P85" s="83"/>
      <c r="Q85" s="83"/>
      <c r="R85" s="83"/>
      <c r="S85" s="83"/>
      <c r="T85" s="83"/>
      <c r="U85" s="83"/>
      <c r="V85" s="144" t="s">
        <v>143</v>
      </c>
      <c r="W85" s="145"/>
      <c r="X85" s="145"/>
      <c r="Y85" s="59">
        <f t="shared" si="4"/>
        <v>0</v>
      </c>
      <c r="Z85" s="60">
        <f t="shared" si="5"/>
        <v>0</v>
      </c>
      <c r="AA85" s="61">
        <f t="shared" si="6"/>
        <v>0</v>
      </c>
      <c r="AB85" s="61">
        <f t="shared" si="7"/>
        <v>0</v>
      </c>
      <c r="AC85" s="3"/>
      <c r="AD85" s="3"/>
      <c r="AE85" s="3"/>
      <c r="AF85" s="3"/>
      <c r="AG85" s="3"/>
      <c r="AH85" s="41"/>
      <c r="AI85" s="41"/>
      <c r="AJ85" s="3"/>
      <c r="AK85" s="3"/>
      <c r="AL85" s="3"/>
      <c r="AR85" s="4"/>
    </row>
    <row r="86" spans="1:44" s="5" customFormat="1" ht="30">
      <c r="A86" s="122" t="s">
        <v>162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76"/>
      <c r="M86" s="47" t="s">
        <v>163</v>
      </c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59">
        <f t="shared" si="4"/>
        <v>0</v>
      </c>
      <c r="Z86" s="60">
        <f t="shared" si="5"/>
        <v>0</v>
      </c>
      <c r="AA86" s="61">
        <f t="shared" si="6"/>
        <v>0</v>
      </c>
      <c r="AB86" s="61">
        <f t="shared" si="7"/>
        <v>0</v>
      </c>
      <c r="AC86" s="7"/>
      <c r="AD86" s="7"/>
      <c r="AE86" s="7"/>
      <c r="AF86" s="7"/>
      <c r="AG86" s="7"/>
      <c r="AH86" s="42"/>
      <c r="AI86" s="42"/>
      <c r="AJ86" s="7"/>
      <c r="AK86" s="7"/>
      <c r="AL86" s="7"/>
      <c r="AR86" s="8"/>
    </row>
    <row r="87" spans="1:248" ht="16.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5"/>
      <c r="M87" s="87"/>
      <c r="N87" s="87"/>
      <c r="O87" s="87"/>
      <c r="P87" s="87"/>
      <c r="Q87" s="87"/>
      <c r="R87" s="87"/>
      <c r="S87" s="87"/>
      <c r="T87" s="87"/>
      <c r="U87" s="87"/>
      <c r="V87" s="83"/>
      <c r="W87" s="87"/>
      <c r="X87" s="88" t="s">
        <v>146</v>
      </c>
      <c r="Y87" s="59">
        <f t="shared" si="4"/>
        <v>0</v>
      </c>
      <c r="Z87" s="60">
        <f t="shared" si="5"/>
        <v>0</v>
      </c>
      <c r="AA87" s="61">
        <f t="shared" si="6"/>
        <v>0</v>
      </c>
      <c r="AB87" s="61">
        <f t="shared" si="7"/>
        <v>0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1"/>
      <c r="AN87" s="11"/>
      <c r="AO87" s="11"/>
      <c r="AP87" s="11"/>
      <c r="AQ87" s="11"/>
      <c r="AR87" s="12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</row>
    <row r="88" spans="1:248" s="13" customFormat="1" ht="16.5" customHeight="1">
      <c r="A88" s="132" t="s">
        <v>147</v>
      </c>
      <c r="B88" s="124" t="s">
        <v>148</v>
      </c>
      <c r="C88" s="125"/>
      <c r="D88" s="125"/>
      <c r="E88" s="125"/>
      <c r="F88" s="125"/>
      <c r="G88" s="125"/>
      <c r="H88" s="125"/>
      <c r="I88" s="125"/>
      <c r="J88" s="125"/>
      <c r="K88" s="126"/>
      <c r="L88" s="50"/>
      <c r="M88" s="141" t="s">
        <v>140</v>
      </c>
      <c r="N88" s="142"/>
      <c r="O88" s="142"/>
      <c r="P88" s="142"/>
      <c r="Q88" s="142"/>
      <c r="R88" s="142"/>
      <c r="S88" s="142"/>
      <c r="T88" s="142"/>
      <c r="U88" s="142"/>
      <c r="V88" s="143"/>
      <c r="W88" s="135" t="s">
        <v>149</v>
      </c>
      <c r="X88" s="136"/>
      <c r="Y88" s="59">
        <f t="shared" si="4"/>
        <v>0</v>
      </c>
      <c r="Z88" s="60" t="e">
        <f t="shared" si="5"/>
        <v>#VALUE!</v>
      </c>
      <c r="AA88" s="61">
        <f t="shared" si="6"/>
        <v>0</v>
      </c>
      <c r="AB88" s="61" t="e">
        <f t="shared" si="7"/>
        <v>#VALUE!</v>
      </c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5"/>
      <c r="AN88" s="15"/>
      <c r="AO88" s="15"/>
      <c r="AP88" s="15"/>
      <c r="AQ88" s="15"/>
      <c r="AR88" s="16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</row>
    <row r="89" spans="1:248" s="13" customFormat="1" ht="16.5" customHeight="1">
      <c r="A89" s="133"/>
      <c r="B89" s="127"/>
      <c r="C89" s="128"/>
      <c r="D89" s="128"/>
      <c r="E89" s="128"/>
      <c r="F89" s="128"/>
      <c r="G89" s="128"/>
      <c r="H89" s="128"/>
      <c r="I89" s="128"/>
      <c r="J89" s="128"/>
      <c r="K89" s="129"/>
      <c r="L89" s="50"/>
      <c r="M89" s="141" t="s">
        <v>150</v>
      </c>
      <c r="N89" s="142"/>
      <c r="O89" s="142"/>
      <c r="P89" s="142"/>
      <c r="Q89" s="142"/>
      <c r="R89" s="143"/>
      <c r="S89" s="135" t="s">
        <v>151</v>
      </c>
      <c r="T89" s="132"/>
      <c r="U89" s="135" t="s">
        <v>152</v>
      </c>
      <c r="V89" s="132"/>
      <c r="W89" s="137"/>
      <c r="X89" s="138"/>
      <c r="Y89" s="59" t="e">
        <f t="shared" si="4"/>
        <v>#VALUE!</v>
      </c>
      <c r="Z89" s="60" t="e">
        <f t="shared" si="5"/>
        <v>#VALUE!</v>
      </c>
      <c r="AA89" s="61">
        <f t="shared" si="6"/>
        <v>0</v>
      </c>
      <c r="AB89" s="61">
        <f t="shared" si="7"/>
        <v>0</v>
      </c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8"/>
      <c r="AN89" s="18"/>
      <c r="AO89" s="18"/>
      <c r="AP89" s="18"/>
      <c r="AQ89" s="18"/>
      <c r="AR89" s="19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</row>
    <row r="90" spans="1:248" s="13" customFormat="1" ht="15.75" customHeight="1">
      <c r="A90" s="133"/>
      <c r="B90" s="130" t="s">
        <v>2</v>
      </c>
      <c r="C90" s="131"/>
      <c r="D90" s="118" t="s">
        <v>6</v>
      </c>
      <c r="E90" s="119"/>
      <c r="F90" s="130" t="s">
        <v>7</v>
      </c>
      <c r="G90" s="131"/>
      <c r="H90" s="130" t="s">
        <v>5</v>
      </c>
      <c r="I90" s="131"/>
      <c r="J90" s="130" t="s">
        <v>153</v>
      </c>
      <c r="K90" s="131"/>
      <c r="L90" s="51"/>
      <c r="M90" s="141" t="s">
        <v>3</v>
      </c>
      <c r="N90" s="143"/>
      <c r="O90" s="130" t="s">
        <v>4</v>
      </c>
      <c r="P90" s="131"/>
      <c r="Q90" s="130" t="s">
        <v>5</v>
      </c>
      <c r="R90" s="131"/>
      <c r="S90" s="137"/>
      <c r="T90" s="134"/>
      <c r="U90" s="137"/>
      <c r="V90" s="134"/>
      <c r="W90" s="120" t="s">
        <v>154</v>
      </c>
      <c r="X90" s="135" t="s">
        <v>0</v>
      </c>
      <c r="Y90" s="59" t="e">
        <f t="shared" si="4"/>
        <v>#VALUE!</v>
      </c>
      <c r="Z90" s="60" t="e">
        <f t="shared" si="5"/>
        <v>#VALUE!</v>
      </c>
      <c r="AA90" s="61">
        <f t="shared" si="6"/>
        <v>0</v>
      </c>
      <c r="AB90" s="61" t="e">
        <f t="shared" si="7"/>
        <v>#VALUE!</v>
      </c>
      <c r="AC90" s="20"/>
      <c r="AD90" s="20"/>
      <c r="AE90" s="20"/>
      <c r="AF90" s="20"/>
      <c r="AG90" s="20"/>
      <c r="AH90" s="43"/>
      <c r="AI90" s="43"/>
      <c r="AJ90" s="20"/>
      <c r="AK90" s="20"/>
      <c r="AL90" s="20"/>
      <c r="AM90" s="21"/>
      <c r="AN90" s="21"/>
      <c r="AO90" s="21"/>
      <c r="AP90" s="21"/>
      <c r="AQ90" s="21"/>
      <c r="AR90" s="22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</row>
    <row r="91" spans="1:248" ht="15" customHeight="1">
      <c r="A91" s="134"/>
      <c r="B91" s="34" t="s">
        <v>154</v>
      </c>
      <c r="C91" s="34" t="s">
        <v>155</v>
      </c>
      <c r="D91" s="34" t="s">
        <v>154</v>
      </c>
      <c r="E91" s="34" t="s">
        <v>0</v>
      </c>
      <c r="F91" s="34" t="s">
        <v>154</v>
      </c>
      <c r="G91" s="34" t="s">
        <v>0</v>
      </c>
      <c r="H91" s="34" t="s">
        <v>154</v>
      </c>
      <c r="I91" s="34" t="s">
        <v>0</v>
      </c>
      <c r="J91" s="34" t="s">
        <v>154</v>
      </c>
      <c r="K91" s="34" t="s">
        <v>0</v>
      </c>
      <c r="L91" s="52"/>
      <c r="M91" s="53" t="s">
        <v>154</v>
      </c>
      <c r="N91" s="34" t="s">
        <v>0</v>
      </c>
      <c r="O91" s="34" t="s">
        <v>154</v>
      </c>
      <c r="P91" s="34" t="s">
        <v>0</v>
      </c>
      <c r="Q91" s="34" t="s">
        <v>154</v>
      </c>
      <c r="R91" s="34" t="s">
        <v>0</v>
      </c>
      <c r="S91" s="34" t="s">
        <v>154</v>
      </c>
      <c r="T91" s="34" t="s">
        <v>0</v>
      </c>
      <c r="U91" s="34" t="s">
        <v>154</v>
      </c>
      <c r="V91" s="34" t="s">
        <v>0</v>
      </c>
      <c r="W91" s="121"/>
      <c r="X91" s="137"/>
      <c r="Y91" s="59" t="e">
        <f t="shared" si="4"/>
        <v>#VALUE!</v>
      </c>
      <c r="Z91" s="60" t="e">
        <f t="shared" si="5"/>
        <v>#VALUE!</v>
      </c>
      <c r="AA91" s="61">
        <f t="shared" si="6"/>
        <v>0</v>
      </c>
      <c r="AB91" s="61">
        <f t="shared" si="7"/>
        <v>0</v>
      </c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8"/>
      <c r="AN91" s="18"/>
      <c r="AO91" s="18"/>
      <c r="AP91" s="18"/>
      <c r="AQ91" s="18"/>
      <c r="AR91" s="19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</row>
    <row r="92" spans="1:44" ht="28.5">
      <c r="A92" s="65" t="s">
        <v>81</v>
      </c>
      <c r="B92" s="66">
        <v>4217000</v>
      </c>
      <c r="C92" s="68">
        <v>22.67</v>
      </c>
      <c r="D92" s="66"/>
      <c r="E92" s="68"/>
      <c r="F92" s="66"/>
      <c r="G92" s="68"/>
      <c r="H92" s="66"/>
      <c r="I92" s="68"/>
      <c r="J92" s="66">
        <v>4217000</v>
      </c>
      <c r="K92" s="68">
        <v>22.67</v>
      </c>
      <c r="L92" s="71"/>
      <c r="M92" s="66">
        <v>654486</v>
      </c>
      <c r="N92" s="68">
        <v>3.52</v>
      </c>
      <c r="O92" s="66">
        <v>13730805</v>
      </c>
      <c r="P92" s="68">
        <v>73.81</v>
      </c>
      <c r="Q92" s="66"/>
      <c r="R92" s="68"/>
      <c r="S92" s="66"/>
      <c r="T92" s="68"/>
      <c r="U92" s="66">
        <v>14385291</v>
      </c>
      <c r="V92" s="68">
        <v>77.33</v>
      </c>
      <c r="W92" s="66">
        <v>18602291</v>
      </c>
      <c r="X92" s="67">
        <v>100</v>
      </c>
      <c r="Y92" s="59">
        <f t="shared" si="4"/>
        <v>18602291</v>
      </c>
      <c r="Z92" s="60">
        <f t="shared" si="5"/>
        <v>0</v>
      </c>
      <c r="AA92" s="61">
        <f t="shared" si="6"/>
        <v>18602291</v>
      </c>
      <c r="AB92" s="61">
        <f t="shared" si="7"/>
        <v>0</v>
      </c>
      <c r="AR92"/>
    </row>
    <row r="93" spans="1:44" ht="28.5">
      <c r="A93" s="77" t="s">
        <v>82</v>
      </c>
      <c r="B93" s="78">
        <v>75000</v>
      </c>
      <c r="C93" s="71">
        <v>22.8</v>
      </c>
      <c r="D93" s="78"/>
      <c r="E93" s="71"/>
      <c r="F93" s="78"/>
      <c r="G93" s="71"/>
      <c r="H93" s="78"/>
      <c r="I93" s="71"/>
      <c r="J93" s="78">
        <v>75000</v>
      </c>
      <c r="K93" s="71">
        <v>22.8</v>
      </c>
      <c r="L93" s="71"/>
      <c r="M93" s="78">
        <v>138988</v>
      </c>
      <c r="N93" s="71">
        <v>42.25</v>
      </c>
      <c r="O93" s="78">
        <v>115000</v>
      </c>
      <c r="P93" s="71">
        <v>34.95</v>
      </c>
      <c r="Q93" s="78"/>
      <c r="R93" s="71"/>
      <c r="S93" s="78"/>
      <c r="T93" s="71"/>
      <c r="U93" s="78">
        <v>253988</v>
      </c>
      <c r="V93" s="71">
        <v>77.2</v>
      </c>
      <c r="W93" s="78">
        <v>328988</v>
      </c>
      <c r="X93" s="69">
        <v>100</v>
      </c>
      <c r="Y93" s="59">
        <f t="shared" si="4"/>
        <v>328988</v>
      </c>
      <c r="Z93" s="60">
        <f t="shared" si="5"/>
        <v>0</v>
      </c>
      <c r="AA93" s="61">
        <f t="shared" si="6"/>
        <v>328988</v>
      </c>
      <c r="AB93" s="61">
        <f t="shared" si="7"/>
        <v>0</v>
      </c>
      <c r="AR93"/>
    </row>
    <row r="94" spans="1:28" s="40" customFormat="1" ht="16.5">
      <c r="A94" s="77" t="s">
        <v>83</v>
      </c>
      <c r="B94" s="78">
        <v>3521000</v>
      </c>
      <c r="C94" s="71">
        <v>22.67</v>
      </c>
      <c r="D94" s="78"/>
      <c r="E94" s="71"/>
      <c r="F94" s="78"/>
      <c r="G94" s="71"/>
      <c r="H94" s="78"/>
      <c r="I94" s="71"/>
      <c r="J94" s="78">
        <v>3521000</v>
      </c>
      <c r="K94" s="71">
        <v>22.67</v>
      </c>
      <c r="L94" s="71"/>
      <c r="M94" s="78">
        <v>143602</v>
      </c>
      <c r="N94" s="71">
        <v>0.92</v>
      </c>
      <c r="O94" s="78">
        <v>5309000</v>
      </c>
      <c r="P94" s="71">
        <v>34.19</v>
      </c>
      <c r="Q94" s="78">
        <v>6556000</v>
      </c>
      <c r="R94" s="71">
        <v>42.22</v>
      </c>
      <c r="S94" s="78"/>
      <c r="T94" s="71"/>
      <c r="U94" s="78">
        <v>12008602</v>
      </c>
      <c r="V94" s="71">
        <v>77.33</v>
      </c>
      <c r="W94" s="78">
        <v>15529602</v>
      </c>
      <c r="X94" s="69">
        <v>100</v>
      </c>
      <c r="Y94" s="59">
        <f t="shared" si="4"/>
        <v>15529602</v>
      </c>
      <c r="Z94" s="60">
        <f t="shared" si="5"/>
        <v>0</v>
      </c>
      <c r="AA94" s="61">
        <f t="shared" si="6"/>
        <v>15529602</v>
      </c>
      <c r="AB94" s="61">
        <f t="shared" si="7"/>
        <v>0</v>
      </c>
    </row>
    <row r="95" spans="1:28" s="40" customFormat="1" ht="28.5">
      <c r="A95" s="77" t="s">
        <v>84</v>
      </c>
      <c r="B95" s="78">
        <v>34000</v>
      </c>
      <c r="C95" s="71">
        <v>22.52</v>
      </c>
      <c r="D95" s="78"/>
      <c r="E95" s="71"/>
      <c r="F95" s="78"/>
      <c r="G95" s="71"/>
      <c r="H95" s="78"/>
      <c r="I95" s="71"/>
      <c r="J95" s="78">
        <v>34000</v>
      </c>
      <c r="K95" s="71">
        <v>22.52</v>
      </c>
      <c r="L95" s="71"/>
      <c r="M95" s="78">
        <v>116978</v>
      </c>
      <c r="N95" s="71">
        <v>77.48</v>
      </c>
      <c r="O95" s="78"/>
      <c r="P95" s="71"/>
      <c r="Q95" s="78"/>
      <c r="R95" s="71"/>
      <c r="S95" s="78"/>
      <c r="T95" s="71"/>
      <c r="U95" s="78">
        <v>116978</v>
      </c>
      <c r="V95" s="71">
        <v>77.48</v>
      </c>
      <c r="W95" s="78">
        <v>150978</v>
      </c>
      <c r="X95" s="69">
        <v>100</v>
      </c>
      <c r="Y95" s="59">
        <f t="shared" si="4"/>
        <v>150978</v>
      </c>
      <c r="Z95" s="60">
        <f t="shared" si="5"/>
        <v>0</v>
      </c>
      <c r="AA95" s="61">
        <f t="shared" si="6"/>
        <v>150978</v>
      </c>
      <c r="AB95" s="61">
        <f t="shared" si="7"/>
        <v>0</v>
      </c>
    </row>
    <row r="96" spans="1:28" s="40" customFormat="1" ht="28.5">
      <c r="A96" s="77" t="s">
        <v>85</v>
      </c>
      <c r="B96" s="78">
        <v>170000</v>
      </c>
      <c r="C96" s="71">
        <v>22.63</v>
      </c>
      <c r="D96" s="78"/>
      <c r="E96" s="71"/>
      <c r="F96" s="78"/>
      <c r="G96" s="71"/>
      <c r="H96" s="78"/>
      <c r="I96" s="71"/>
      <c r="J96" s="78">
        <v>170000</v>
      </c>
      <c r="K96" s="71">
        <v>22.63</v>
      </c>
      <c r="L96" s="71"/>
      <c r="M96" s="78">
        <v>337369</v>
      </c>
      <c r="N96" s="71">
        <v>44.9</v>
      </c>
      <c r="O96" s="78">
        <v>244000</v>
      </c>
      <c r="P96" s="71">
        <v>32.47</v>
      </c>
      <c r="Q96" s="78"/>
      <c r="R96" s="71"/>
      <c r="S96" s="78"/>
      <c r="T96" s="71"/>
      <c r="U96" s="78">
        <v>581369</v>
      </c>
      <c r="V96" s="71">
        <v>77.37</v>
      </c>
      <c r="W96" s="78">
        <v>751369</v>
      </c>
      <c r="X96" s="69">
        <v>100</v>
      </c>
      <c r="Y96" s="59">
        <f t="shared" si="4"/>
        <v>751369</v>
      </c>
      <c r="Z96" s="60">
        <f t="shared" si="5"/>
        <v>0</v>
      </c>
      <c r="AA96" s="61">
        <f t="shared" si="6"/>
        <v>751369</v>
      </c>
      <c r="AB96" s="61">
        <f t="shared" si="7"/>
        <v>0</v>
      </c>
    </row>
    <row r="97" spans="1:28" s="40" customFormat="1" ht="28.5">
      <c r="A97" s="77" t="s">
        <v>86</v>
      </c>
      <c r="B97" s="78">
        <v>17000</v>
      </c>
      <c r="C97" s="71">
        <v>22.97</v>
      </c>
      <c r="D97" s="78"/>
      <c r="E97" s="71"/>
      <c r="F97" s="78"/>
      <c r="G97" s="71"/>
      <c r="H97" s="78"/>
      <c r="I97" s="71"/>
      <c r="J97" s="78">
        <v>17000</v>
      </c>
      <c r="K97" s="71">
        <v>22.97</v>
      </c>
      <c r="L97" s="71"/>
      <c r="M97" s="78">
        <v>57013</v>
      </c>
      <c r="N97" s="71">
        <v>77.03</v>
      </c>
      <c r="O97" s="78"/>
      <c r="P97" s="71"/>
      <c r="Q97" s="78"/>
      <c r="R97" s="71"/>
      <c r="S97" s="78"/>
      <c r="T97" s="71"/>
      <c r="U97" s="78">
        <v>57013</v>
      </c>
      <c r="V97" s="71">
        <v>77.03</v>
      </c>
      <c r="W97" s="78">
        <v>74013</v>
      </c>
      <c r="X97" s="69">
        <v>100</v>
      </c>
      <c r="Y97" s="59">
        <f t="shared" si="4"/>
        <v>74013</v>
      </c>
      <c r="Z97" s="60">
        <f t="shared" si="5"/>
        <v>0</v>
      </c>
      <c r="AA97" s="61">
        <f t="shared" si="6"/>
        <v>74013</v>
      </c>
      <c r="AB97" s="61">
        <f t="shared" si="7"/>
        <v>0</v>
      </c>
    </row>
    <row r="98" spans="1:28" s="40" customFormat="1" ht="16.5">
      <c r="A98" s="77" t="s">
        <v>87</v>
      </c>
      <c r="B98" s="78">
        <v>10862716</v>
      </c>
      <c r="C98" s="71">
        <v>22.68</v>
      </c>
      <c r="D98" s="78"/>
      <c r="E98" s="71"/>
      <c r="F98" s="78"/>
      <c r="G98" s="71"/>
      <c r="H98" s="78"/>
      <c r="I98" s="71"/>
      <c r="J98" s="78">
        <v>10862716</v>
      </c>
      <c r="K98" s="71">
        <v>22.68</v>
      </c>
      <c r="L98" s="71"/>
      <c r="M98" s="78">
        <v>427776</v>
      </c>
      <c r="N98" s="71">
        <v>0.89</v>
      </c>
      <c r="O98" s="78">
        <v>27329000</v>
      </c>
      <c r="P98" s="71">
        <v>57.06</v>
      </c>
      <c r="Q98" s="78">
        <v>5300000</v>
      </c>
      <c r="R98" s="71">
        <v>11.06</v>
      </c>
      <c r="S98" s="78">
        <v>3979360</v>
      </c>
      <c r="T98" s="71">
        <v>8.31</v>
      </c>
      <c r="U98" s="78">
        <v>37036136</v>
      </c>
      <c r="V98" s="71">
        <v>77.32</v>
      </c>
      <c r="W98" s="78">
        <v>47898852</v>
      </c>
      <c r="X98" s="69">
        <v>100</v>
      </c>
      <c r="Y98" s="59">
        <f t="shared" si="4"/>
        <v>47898852</v>
      </c>
      <c r="Z98" s="60">
        <f t="shared" si="5"/>
        <v>0</v>
      </c>
      <c r="AA98" s="61">
        <f t="shared" si="6"/>
        <v>47898852</v>
      </c>
      <c r="AB98" s="61">
        <f t="shared" si="7"/>
        <v>0</v>
      </c>
    </row>
    <row r="99" spans="1:28" s="40" customFormat="1" ht="30" customHeight="1">
      <c r="A99" s="77" t="s">
        <v>48</v>
      </c>
      <c r="B99" s="78">
        <v>48196</v>
      </c>
      <c r="C99" s="71">
        <v>41.34</v>
      </c>
      <c r="D99" s="78"/>
      <c r="E99" s="71"/>
      <c r="F99" s="78"/>
      <c r="G99" s="71"/>
      <c r="H99" s="78"/>
      <c r="I99" s="71"/>
      <c r="J99" s="78">
        <v>48196</v>
      </c>
      <c r="K99" s="71">
        <v>41.34</v>
      </c>
      <c r="L99" s="71"/>
      <c r="M99" s="78">
        <v>34196</v>
      </c>
      <c r="N99" s="71">
        <v>29.33</v>
      </c>
      <c r="O99" s="78">
        <v>34195</v>
      </c>
      <c r="P99" s="71">
        <v>29.33</v>
      </c>
      <c r="Q99" s="78"/>
      <c r="R99" s="71"/>
      <c r="S99" s="78"/>
      <c r="T99" s="71"/>
      <c r="U99" s="78">
        <v>68391</v>
      </c>
      <c r="V99" s="71">
        <v>58.66</v>
      </c>
      <c r="W99" s="78">
        <v>116587</v>
      </c>
      <c r="X99" s="69">
        <v>100</v>
      </c>
      <c r="Y99" s="59">
        <f t="shared" si="4"/>
        <v>116587</v>
      </c>
      <c r="Z99" s="60">
        <f t="shared" si="5"/>
        <v>0</v>
      </c>
      <c r="AA99" s="61">
        <f t="shared" si="6"/>
        <v>116587</v>
      </c>
      <c r="AB99" s="61">
        <f t="shared" si="7"/>
        <v>0</v>
      </c>
    </row>
    <row r="100" spans="1:28" s="40" customFormat="1" ht="28.5">
      <c r="A100" s="77" t="s">
        <v>88</v>
      </c>
      <c r="B100" s="78">
        <v>6000</v>
      </c>
      <c r="C100" s="69">
        <v>100</v>
      </c>
      <c r="D100" s="78"/>
      <c r="E100" s="71"/>
      <c r="F100" s="78"/>
      <c r="G100" s="71"/>
      <c r="H100" s="78"/>
      <c r="I100" s="71"/>
      <c r="J100" s="78">
        <v>6000</v>
      </c>
      <c r="K100" s="69">
        <v>100</v>
      </c>
      <c r="L100" s="69"/>
      <c r="M100" s="78"/>
      <c r="N100" s="71"/>
      <c r="O100" s="78"/>
      <c r="P100" s="71"/>
      <c r="Q100" s="78"/>
      <c r="R100" s="71"/>
      <c r="S100" s="78"/>
      <c r="T100" s="71"/>
      <c r="U100" s="78"/>
      <c r="V100" s="71"/>
      <c r="W100" s="78">
        <v>6000</v>
      </c>
      <c r="X100" s="69">
        <v>100</v>
      </c>
      <c r="Y100" s="59">
        <f t="shared" si="4"/>
        <v>6000</v>
      </c>
      <c r="Z100" s="60">
        <f t="shared" si="5"/>
        <v>0</v>
      </c>
      <c r="AA100" s="61">
        <f t="shared" si="6"/>
        <v>6000</v>
      </c>
      <c r="AB100" s="61">
        <f t="shared" si="7"/>
        <v>0</v>
      </c>
    </row>
    <row r="101" spans="1:28" s="40" customFormat="1" ht="16.5">
      <c r="A101" s="77" t="s">
        <v>89</v>
      </c>
      <c r="B101" s="78">
        <v>8000</v>
      </c>
      <c r="C101" s="69">
        <v>100</v>
      </c>
      <c r="D101" s="78"/>
      <c r="E101" s="71"/>
      <c r="F101" s="78"/>
      <c r="G101" s="71"/>
      <c r="H101" s="78"/>
      <c r="I101" s="71"/>
      <c r="J101" s="78">
        <v>8000</v>
      </c>
      <c r="K101" s="69">
        <v>100</v>
      </c>
      <c r="L101" s="69"/>
      <c r="M101" s="78"/>
      <c r="N101" s="71"/>
      <c r="O101" s="78"/>
      <c r="P101" s="71"/>
      <c r="Q101" s="78"/>
      <c r="R101" s="71"/>
      <c r="S101" s="78"/>
      <c r="T101" s="71"/>
      <c r="U101" s="78"/>
      <c r="V101" s="71"/>
      <c r="W101" s="78">
        <v>8000</v>
      </c>
      <c r="X101" s="69">
        <v>100</v>
      </c>
      <c r="Y101" s="59">
        <f t="shared" si="4"/>
        <v>8000</v>
      </c>
      <c r="Z101" s="60">
        <f t="shared" si="5"/>
        <v>0</v>
      </c>
      <c r="AA101" s="61">
        <f t="shared" si="6"/>
        <v>8000</v>
      </c>
      <c r="AB101" s="61">
        <f t="shared" si="7"/>
        <v>0</v>
      </c>
    </row>
    <row r="102" spans="1:28" s="40" customFormat="1" ht="28.5">
      <c r="A102" s="77" t="s">
        <v>90</v>
      </c>
      <c r="B102" s="78">
        <v>34196</v>
      </c>
      <c r="C102" s="71">
        <v>33.33</v>
      </c>
      <c r="D102" s="78"/>
      <c r="E102" s="71"/>
      <c r="F102" s="78"/>
      <c r="G102" s="71"/>
      <c r="H102" s="78"/>
      <c r="I102" s="71"/>
      <c r="J102" s="78">
        <v>34196</v>
      </c>
      <c r="K102" s="71">
        <v>33.33</v>
      </c>
      <c r="L102" s="71"/>
      <c r="M102" s="78">
        <v>34196</v>
      </c>
      <c r="N102" s="71">
        <v>33.34</v>
      </c>
      <c r="O102" s="78">
        <v>34195</v>
      </c>
      <c r="P102" s="71">
        <v>33.33</v>
      </c>
      <c r="Q102" s="78"/>
      <c r="R102" s="71"/>
      <c r="S102" s="78"/>
      <c r="T102" s="71"/>
      <c r="U102" s="78">
        <v>68391</v>
      </c>
      <c r="V102" s="71">
        <v>66.67</v>
      </c>
      <c r="W102" s="78">
        <v>102587</v>
      </c>
      <c r="X102" s="69">
        <v>100</v>
      </c>
      <c r="Y102" s="59">
        <f t="shared" si="4"/>
        <v>102587</v>
      </c>
      <c r="Z102" s="60">
        <f t="shared" si="5"/>
        <v>0</v>
      </c>
      <c r="AA102" s="61">
        <f t="shared" si="6"/>
        <v>102587</v>
      </c>
      <c r="AB102" s="61">
        <f t="shared" si="7"/>
        <v>0</v>
      </c>
    </row>
    <row r="103" spans="1:28" s="40" customFormat="1" ht="30" customHeight="1">
      <c r="A103" s="77" t="s">
        <v>54</v>
      </c>
      <c r="B103" s="78">
        <v>2670931</v>
      </c>
      <c r="C103" s="71">
        <v>90.8</v>
      </c>
      <c r="D103" s="78"/>
      <c r="E103" s="71"/>
      <c r="F103" s="78"/>
      <c r="G103" s="71"/>
      <c r="H103" s="78">
        <v>121352</v>
      </c>
      <c r="I103" s="71">
        <v>4.13</v>
      </c>
      <c r="J103" s="78">
        <v>2792283</v>
      </c>
      <c r="K103" s="71">
        <v>94.93</v>
      </c>
      <c r="L103" s="71"/>
      <c r="M103" s="78">
        <v>149166</v>
      </c>
      <c r="N103" s="71">
        <v>5.07</v>
      </c>
      <c r="O103" s="78"/>
      <c r="P103" s="71"/>
      <c r="Q103" s="78"/>
      <c r="R103" s="71"/>
      <c r="S103" s="78"/>
      <c r="T103" s="71"/>
      <c r="U103" s="78">
        <v>149166</v>
      </c>
      <c r="V103" s="71">
        <v>5.07</v>
      </c>
      <c r="W103" s="78">
        <v>2941449</v>
      </c>
      <c r="X103" s="69">
        <v>100</v>
      </c>
      <c r="Y103" s="59">
        <f t="shared" si="4"/>
        <v>2941449</v>
      </c>
      <c r="Z103" s="60">
        <f t="shared" si="5"/>
        <v>0</v>
      </c>
      <c r="AA103" s="61">
        <f t="shared" si="6"/>
        <v>2941449</v>
      </c>
      <c r="AB103" s="61">
        <f t="shared" si="7"/>
        <v>0</v>
      </c>
    </row>
    <row r="104" spans="1:28" s="40" customFormat="1" ht="36" customHeight="1">
      <c r="A104" s="79" t="s">
        <v>13</v>
      </c>
      <c r="B104" s="58">
        <v>294591</v>
      </c>
      <c r="C104" s="64">
        <v>100</v>
      </c>
      <c r="D104" s="58"/>
      <c r="E104" s="70"/>
      <c r="F104" s="58"/>
      <c r="G104" s="70"/>
      <c r="H104" s="58"/>
      <c r="I104" s="70"/>
      <c r="J104" s="58">
        <v>294591</v>
      </c>
      <c r="K104" s="64">
        <v>100</v>
      </c>
      <c r="L104" s="64"/>
      <c r="M104" s="58"/>
      <c r="N104" s="70"/>
      <c r="O104" s="58"/>
      <c r="P104" s="70"/>
      <c r="Q104" s="58"/>
      <c r="R104" s="70"/>
      <c r="S104" s="58"/>
      <c r="T104" s="70"/>
      <c r="U104" s="58"/>
      <c r="V104" s="70"/>
      <c r="W104" s="58">
        <v>294591</v>
      </c>
      <c r="X104" s="64">
        <v>100</v>
      </c>
      <c r="Y104" s="59">
        <f t="shared" si="4"/>
        <v>294591</v>
      </c>
      <c r="Z104" s="60">
        <f t="shared" si="5"/>
        <v>0</v>
      </c>
      <c r="AA104" s="61">
        <f t="shared" si="6"/>
        <v>294591</v>
      </c>
      <c r="AB104" s="61">
        <f t="shared" si="7"/>
        <v>0</v>
      </c>
    </row>
    <row r="105" spans="1:101" ht="30" customHeight="1">
      <c r="A105" s="65" t="s">
        <v>39</v>
      </c>
      <c r="B105" s="66">
        <v>294591</v>
      </c>
      <c r="C105" s="67">
        <v>100</v>
      </c>
      <c r="D105" s="66"/>
      <c r="E105" s="68"/>
      <c r="F105" s="66"/>
      <c r="G105" s="68"/>
      <c r="H105" s="66"/>
      <c r="I105" s="68"/>
      <c r="J105" s="66">
        <v>294591</v>
      </c>
      <c r="K105" s="67">
        <v>100</v>
      </c>
      <c r="L105" s="69"/>
      <c r="M105" s="66"/>
      <c r="N105" s="68"/>
      <c r="O105" s="66"/>
      <c r="P105" s="68"/>
      <c r="Q105" s="66"/>
      <c r="R105" s="68"/>
      <c r="S105" s="66"/>
      <c r="T105" s="68"/>
      <c r="U105" s="66"/>
      <c r="V105" s="68"/>
      <c r="W105" s="66">
        <v>294591</v>
      </c>
      <c r="X105" s="67">
        <v>100</v>
      </c>
      <c r="Y105" s="59">
        <f t="shared" si="4"/>
        <v>294591</v>
      </c>
      <c r="Z105" s="60">
        <f t="shared" si="5"/>
        <v>0</v>
      </c>
      <c r="AA105" s="61">
        <f t="shared" si="6"/>
        <v>294591</v>
      </c>
      <c r="AB105" s="61">
        <f t="shared" si="7"/>
        <v>0</v>
      </c>
      <c r="AR105"/>
      <c r="CW105" s="30"/>
    </row>
    <row r="106" spans="1:44" ht="36" customHeight="1">
      <c r="A106" s="62" t="s">
        <v>14</v>
      </c>
      <c r="B106" s="55">
        <v>1639</v>
      </c>
      <c r="C106" s="56">
        <v>100</v>
      </c>
      <c r="D106" s="55"/>
      <c r="E106" s="63"/>
      <c r="F106" s="55"/>
      <c r="G106" s="63"/>
      <c r="H106" s="55"/>
      <c r="I106" s="63"/>
      <c r="J106" s="55">
        <v>1639</v>
      </c>
      <c r="K106" s="56">
        <v>100</v>
      </c>
      <c r="L106" s="64"/>
      <c r="M106" s="55"/>
      <c r="N106" s="63"/>
      <c r="O106" s="55"/>
      <c r="P106" s="63"/>
      <c r="Q106" s="55"/>
      <c r="R106" s="63"/>
      <c r="S106" s="55"/>
      <c r="T106" s="63"/>
      <c r="U106" s="55"/>
      <c r="V106" s="63"/>
      <c r="W106" s="55">
        <v>1639</v>
      </c>
      <c r="X106" s="56">
        <v>100</v>
      </c>
      <c r="Y106" s="59">
        <f t="shared" si="4"/>
        <v>1639</v>
      </c>
      <c r="Z106" s="60">
        <f t="shared" si="5"/>
        <v>0</v>
      </c>
      <c r="AA106" s="61">
        <f t="shared" si="6"/>
        <v>1639</v>
      </c>
      <c r="AB106" s="61">
        <f t="shared" si="7"/>
        <v>0</v>
      </c>
      <c r="AR106"/>
    </row>
    <row r="107" spans="1:44" ht="30" customHeight="1">
      <c r="A107" s="65" t="s">
        <v>39</v>
      </c>
      <c r="B107" s="66">
        <v>1639</v>
      </c>
      <c r="C107" s="67">
        <v>100</v>
      </c>
      <c r="D107" s="66"/>
      <c r="E107" s="68"/>
      <c r="F107" s="66"/>
      <c r="G107" s="68"/>
      <c r="H107" s="66"/>
      <c r="I107" s="68"/>
      <c r="J107" s="66">
        <v>1639</v>
      </c>
      <c r="K107" s="67">
        <v>100</v>
      </c>
      <c r="L107" s="69"/>
      <c r="M107" s="66"/>
      <c r="N107" s="68"/>
      <c r="O107" s="66"/>
      <c r="P107" s="68"/>
      <c r="Q107" s="66"/>
      <c r="R107" s="68"/>
      <c r="S107" s="66"/>
      <c r="T107" s="68"/>
      <c r="U107" s="66"/>
      <c r="V107" s="68"/>
      <c r="W107" s="66">
        <v>1639</v>
      </c>
      <c r="X107" s="67">
        <v>100</v>
      </c>
      <c r="Y107" s="59">
        <f t="shared" si="4"/>
        <v>1639</v>
      </c>
      <c r="Z107" s="60">
        <f t="shared" si="5"/>
        <v>0</v>
      </c>
      <c r="AA107" s="61">
        <f t="shared" si="6"/>
        <v>1639</v>
      </c>
      <c r="AB107" s="61">
        <f t="shared" si="7"/>
        <v>0</v>
      </c>
      <c r="AR107"/>
    </row>
    <row r="108" spans="1:44" ht="36" customHeight="1">
      <c r="A108" s="62" t="s">
        <v>15</v>
      </c>
      <c r="B108" s="55">
        <v>5030</v>
      </c>
      <c r="C108" s="56">
        <v>100</v>
      </c>
      <c r="D108" s="55"/>
      <c r="E108" s="63"/>
      <c r="F108" s="55"/>
      <c r="G108" s="63"/>
      <c r="H108" s="55"/>
      <c r="I108" s="63"/>
      <c r="J108" s="55">
        <v>5030</v>
      </c>
      <c r="K108" s="56">
        <v>100</v>
      </c>
      <c r="L108" s="64"/>
      <c r="M108" s="55"/>
      <c r="N108" s="63"/>
      <c r="O108" s="55"/>
      <c r="P108" s="63"/>
      <c r="Q108" s="55"/>
      <c r="R108" s="63"/>
      <c r="S108" s="55"/>
      <c r="T108" s="63"/>
      <c r="U108" s="55"/>
      <c r="V108" s="63"/>
      <c r="W108" s="55">
        <v>5030</v>
      </c>
      <c r="X108" s="56">
        <v>100</v>
      </c>
      <c r="Y108" s="59">
        <f t="shared" si="4"/>
        <v>5030</v>
      </c>
      <c r="Z108" s="60">
        <f t="shared" si="5"/>
        <v>0</v>
      </c>
      <c r="AA108" s="61">
        <f t="shared" si="6"/>
        <v>5030</v>
      </c>
      <c r="AB108" s="61">
        <f t="shared" si="7"/>
        <v>0</v>
      </c>
      <c r="AR108"/>
    </row>
    <row r="109" spans="1:44" ht="30" customHeight="1">
      <c r="A109" s="65" t="s">
        <v>39</v>
      </c>
      <c r="B109" s="66">
        <v>5030</v>
      </c>
      <c r="C109" s="67">
        <v>100</v>
      </c>
      <c r="D109" s="66"/>
      <c r="E109" s="68"/>
      <c r="F109" s="66"/>
      <c r="G109" s="68"/>
      <c r="H109" s="66"/>
      <c r="I109" s="68"/>
      <c r="J109" s="66">
        <v>5030</v>
      </c>
      <c r="K109" s="67">
        <v>100</v>
      </c>
      <c r="L109" s="69"/>
      <c r="M109" s="66"/>
      <c r="N109" s="68"/>
      <c r="O109" s="66"/>
      <c r="P109" s="68"/>
      <c r="Q109" s="66"/>
      <c r="R109" s="68"/>
      <c r="S109" s="66"/>
      <c r="T109" s="68"/>
      <c r="U109" s="66"/>
      <c r="V109" s="68"/>
      <c r="W109" s="66">
        <v>5030</v>
      </c>
      <c r="X109" s="67">
        <v>100</v>
      </c>
      <c r="Y109" s="59">
        <f t="shared" si="4"/>
        <v>5030</v>
      </c>
      <c r="Z109" s="60">
        <f t="shared" si="5"/>
        <v>0</v>
      </c>
      <c r="AA109" s="61">
        <f t="shared" si="6"/>
        <v>5030</v>
      </c>
      <c r="AB109" s="61">
        <f t="shared" si="7"/>
        <v>0</v>
      </c>
      <c r="AR109"/>
    </row>
    <row r="110" spans="1:44" ht="36" customHeight="1">
      <c r="A110" s="62" t="s">
        <v>16</v>
      </c>
      <c r="B110" s="55">
        <v>313772</v>
      </c>
      <c r="C110" s="56">
        <v>100</v>
      </c>
      <c r="D110" s="55"/>
      <c r="E110" s="63"/>
      <c r="F110" s="55"/>
      <c r="G110" s="63"/>
      <c r="H110" s="55"/>
      <c r="I110" s="63"/>
      <c r="J110" s="55">
        <v>313772</v>
      </c>
      <c r="K110" s="56">
        <v>100</v>
      </c>
      <c r="L110" s="64"/>
      <c r="M110" s="55"/>
      <c r="N110" s="63"/>
      <c r="O110" s="55"/>
      <c r="P110" s="63"/>
      <c r="Q110" s="55"/>
      <c r="R110" s="63"/>
      <c r="S110" s="55"/>
      <c r="T110" s="63"/>
      <c r="U110" s="55"/>
      <c r="V110" s="63"/>
      <c r="W110" s="55">
        <v>313772</v>
      </c>
      <c r="X110" s="56">
        <v>100</v>
      </c>
      <c r="Y110" s="59">
        <f t="shared" si="4"/>
        <v>313772</v>
      </c>
      <c r="Z110" s="60">
        <f t="shared" si="5"/>
        <v>0</v>
      </c>
      <c r="AA110" s="61">
        <f t="shared" si="6"/>
        <v>313772</v>
      </c>
      <c r="AB110" s="61">
        <f t="shared" si="7"/>
        <v>0</v>
      </c>
      <c r="AR110"/>
    </row>
    <row r="111" spans="1:44" ht="30" customHeight="1">
      <c r="A111" s="65" t="s">
        <v>39</v>
      </c>
      <c r="B111" s="66">
        <v>313772</v>
      </c>
      <c r="C111" s="67">
        <v>100</v>
      </c>
      <c r="D111" s="66"/>
      <c r="E111" s="68"/>
      <c r="F111" s="66"/>
      <c r="G111" s="68"/>
      <c r="H111" s="66"/>
      <c r="I111" s="68"/>
      <c r="J111" s="66">
        <v>313772</v>
      </c>
      <c r="K111" s="67">
        <v>100</v>
      </c>
      <c r="L111" s="69"/>
      <c r="M111" s="66"/>
      <c r="N111" s="68"/>
      <c r="O111" s="66"/>
      <c r="P111" s="68"/>
      <c r="Q111" s="66"/>
      <c r="R111" s="68"/>
      <c r="S111" s="66"/>
      <c r="T111" s="68"/>
      <c r="U111" s="66"/>
      <c r="V111" s="68"/>
      <c r="W111" s="66">
        <v>313772</v>
      </c>
      <c r="X111" s="67">
        <v>100</v>
      </c>
      <c r="Y111" s="59">
        <f t="shared" si="4"/>
        <v>313772</v>
      </c>
      <c r="Z111" s="60">
        <f t="shared" si="5"/>
        <v>0</v>
      </c>
      <c r="AA111" s="61">
        <f t="shared" si="6"/>
        <v>313772</v>
      </c>
      <c r="AB111" s="61">
        <f t="shared" si="7"/>
        <v>0</v>
      </c>
      <c r="AR111"/>
    </row>
    <row r="112" spans="1:44" ht="36" customHeight="1">
      <c r="A112" s="62" t="s">
        <v>17</v>
      </c>
      <c r="B112" s="55">
        <v>1680751</v>
      </c>
      <c r="C112" s="63">
        <v>11.94</v>
      </c>
      <c r="D112" s="55"/>
      <c r="E112" s="63"/>
      <c r="F112" s="55">
        <v>2335700</v>
      </c>
      <c r="G112" s="63">
        <v>16.59</v>
      </c>
      <c r="H112" s="55">
        <v>200000</v>
      </c>
      <c r="I112" s="63">
        <v>1.42</v>
      </c>
      <c r="J112" s="55">
        <v>4216451</v>
      </c>
      <c r="K112" s="63">
        <v>29.95</v>
      </c>
      <c r="L112" s="70"/>
      <c r="M112" s="55">
        <v>9060600</v>
      </c>
      <c r="N112" s="63">
        <v>64.37</v>
      </c>
      <c r="O112" s="55"/>
      <c r="P112" s="63"/>
      <c r="Q112" s="55">
        <v>800000</v>
      </c>
      <c r="R112" s="63">
        <v>5.68</v>
      </c>
      <c r="S112" s="55"/>
      <c r="T112" s="63"/>
      <c r="U112" s="55">
        <v>9860600</v>
      </c>
      <c r="V112" s="63">
        <v>70.05</v>
      </c>
      <c r="W112" s="55">
        <v>14077051</v>
      </c>
      <c r="X112" s="56">
        <v>100</v>
      </c>
      <c r="Y112" s="59">
        <f t="shared" si="4"/>
        <v>14077051</v>
      </c>
      <c r="Z112" s="60">
        <f t="shared" si="5"/>
        <v>0</v>
      </c>
      <c r="AA112" s="61">
        <f t="shared" si="6"/>
        <v>14077051</v>
      </c>
      <c r="AB112" s="61">
        <f t="shared" si="7"/>
        <v>0</v>
      </c>
      <c r="AR112"/>
    </row>
    <row r="113" spans="1:44" ht="30" customHeight="1">
      <c r="A113" s="72" t="s">
        <v>40</v>
      </c>
      <c r="B113" s="95"/>
      <c r="C113" s="96"/>
      <c r="D113" s="95"/>
      <c r="E113" s="96"/>
      <c r="F113" s="95">
        <v>2335700</v>
      </c>
      <c r="G113" s="96">
        <v>20.05</v>
      </c>
      <c r="H113" s="95">
        <v>200000</v>
      </c>
      <c r="I113" s="96">
        <v>1.72</v>
      </c>
      <c r="J113" s="95">
        <v>2535700</v>
      </c>
      <c r="K113" s="96">
        <v>21.77</v>
      </c>
      <c r="L113" s="97"/>
      <c r="M113" s="95">
        <v>8310600</v>
      </c>
      <c r="N113" s="96">
        <v>71.36</v>
      </c>
      <c r="O113" s="95"/>
      <c r="P113" s="96"/>
      <c r="Q113" s="95">
        <v>800000</v>
      </c>
      <c r="R113" s="96">
        <v>6.87</v>
      </c>
      <c r="S113" s="95"/>
      <c r="T113" s="96"/>
      <c r="U113" s="95">
        <v>9110600</v>
      </c>
      <c r="V113" s="96">
        <v>78.23</v>
      </c>
      <c r="W113" s="95">
        <v>11646300</v>
      </c>
      <c r="X113" s="98">
        <v>100</v>
      </c>
      <c r="Y113" s="59">
        <f t="shared" si="4"/>
        <v>11646300</v>
      </c>
      <c r="Z113" s="60">
        <f t="shared" si="5"/>
        <v>0</v>
      </c>
      <c r="AA113" s="61">
        <f t="shared" si="6"/>
        <v>11646300</v>
      </c>
      <c r="AB113" s="61">
        <f t="shared" si="7"/>
        <v>0</v>
      </c>
      <c r="AR113"/>
    </row>
    <row r="114" spans="1:44" s="1" customFormat="1" ht="30" customHeight="1">
      <c r="A114" s="27" t="s">
        <v>142</v>
      </c>
      <c r="B114" s="28"/>
      <c r="C114" s="29"/>
      <c r="D114" s="28"/>
      <c r="E114" s="28"/>
      <c r="F114" s="28"/>
      <c r="G114" s="28"/>
      <c r="H114" s="28"/>
      <c r="I114" s="28"/>
      <c r="J114" s="28"/>
      <c r="K114" s="28"/>
      <c r="L114" s="45"/>
      <c r="M114" s="28"/>
      <c r="N114" s="28"/>
      <c r="O114" s="28"/>
      <c r="P114" s="28"/>
      <c r="Q114" s="28"/>
      <c r="R114" s="28"/>
      <c r="S114" s="28"/>
      <c r="T114" s="28"/>
      <c r="U114" s="26"/>
      <c r="V114" s="139" t="s">
        <v>143</v>
      </c>
      <c r="W114" s="140"/>
      <c r="X114" s="140"/>
      <c r="Y114" s="59">
        <f t="shared" si="4"/>
        <v>0</v>
      </c>
      <c r="Z114" s="60">
        <f t="shared" si="5"/>
        <v>0</v>
      </c>
      <c r="AA114" s="61">
        <f t="shared" si="6"/>
        <v>0</v>
      </c>
      <c r="AB114" s="61">
        <f t="shared" si="7"/>
        <v>0</v>
      </c>
      <c r="AC114" s="3"/>
      <c r="AD114" s="3"/>
      <c r="AE114" s="3"/>
      <c r="AF114" s="3"/>
      <c r="AG114" s="3"/>
      <c r="AH114" s="41"/>
      <c r="AI114" s="41"/>
      <c r="AJ114" s="3"/>
      <c r="AK114" s="3"/>
      <c r="AL114" s="3"/>
      <c r="AR114" s="4"/>
    </row>
    <row r="115" spans="1:44" s="5" customFormat="1" ht="31.5" customHeight="1">
      <c r="A115" s="122" t="s">
        <v>162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76"/>
      <c r="M115" s="47" t="s">
        <v>163</v>
      </c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59">
        <f t="shared" si="4"/>
        <v>0</v>
      </c>
      <c r="Z115" s="60">
        <f t="shared" si="5"/>
        <v>0</v>
      </c>
      <c r="AA115" s="61">
        <f t="shared" si="6"/>
        <v>0</v>
      </c>
      <c r="AB115" s="61">
        <f t="shared" si="7"/>
        <v>0</v>
      </c>
      <c r="AC115" s="7"/>
      <c r="AD115" s="7"/>
      <c r="AE115" s="7"/>
      <c r="AF115" s="7"/>
      <c r="AG115" s="7"/>
      <c r="AH115" s="42"/>
      <c r="AI115" s="42"/>
      <c r="AJ115" s="7"/>
      <c r="AK115" s="7"/>
      <c r="AL115" s="7"/>
      <c r="AR115" s="8"/>
    </row>
    <row r="116" spans="1:248" ht="16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49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1"/>
      <c r="X116" s="33" t="s">
        <v>146</v>
      </c>
      <c r="Y116" s="59">
        <f t="shared" si="4"/>
        <v>0</v>
      </c>
      <c r="Z116" s="60">
        <f t="shared" si="5"/>
        <v>0</v>
      </c>
      <c r="AA116" s="61">
        <f t="shared" si="6"/>
        <v>0</v>
      </c>
      <c r="AB116" s="61">
        <f t="shared" si="7"/>
        <v>0</v>
      </c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1"/>
      <c r="AN116" s="11"/>
      <c r="AO116" s="11"/>
      <c r="AP116" s="11"/>
      <c r="AQ116" s="11"/>
      <c r="AR116" s="12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</row>
    <row r="117" spans="1:248" s="13" customFormat="1" ht="16.5" customHeight="1">
      <c r="A117" s="132" t="s">
        <v>147</v>
      </c>
      <c r="B117" s="124" t="s">
        <v>148</v>
      </c>
      <c r="C117" s="125"/>
      <c r="D117" s="125"/>
      <c r="E117" s="125"/>
      <c r="F117" s="125"/>
      <c r="G117" s="125"/>
      <c r="H117" s="125"/>
      <c r="I117" s="125"/>
      <c r="J117" s="125"/>
      <c r="K117" s="126"/>
      <c r="L117" s="50"/>
      <c r="M117" s="141" t="s">
        <v>140</v>
      </c>
      <c r="N117" s="142"/>
      <c r="O117" s="142"/>
      <c r="P117" s="142"/>
      <c r="Q117" s="142"/>
      <c r="R117" s="142"/>
      <c r="S117" s="142"/>
      <c r="T117" s="142"/>
      <c r="U117" s="142"/>
      <c r="V117" s="143"/>
      <c r="W117" s="135" t="s">
        <v>149</v>
      </c>
      <c r="X117" s="136"/>
      <c r="Y117" s="59">
        <f t="shared" si="4"/>
        <v>0</v>
      </c>
      <c r="Z117" s="60" t="e">
        <f t="shared" si="5"/>
        <v>#VALUE!</v>
      </c>
      <c r="AA117" s="61">
        <f t="shared" si="6"/>
        <v>0</v>
      </c>
      <c r="AB117" s="61" t="e">
        <f t="shared" si="7"/>
        <v>#VALUE!</v>
      </c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5"/>
      <c r="AN117" s="15"/>
      <c r="AO117" s="15"/>
      <c r="AP117" s="15"/>
      <c r="AQ117" s="15"/>
      <c r="AR117" s="16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</row>
    <row r="118" spans="1:248" s="13" customFormat="1" ht="16.5" customHeight="1">
      <c r="A118" s="133"/>
      <c r="B118" s="127"/>
      <c r="C118" s="128"/>
      <c r="D118" s="128"/>
      <c r="E118" s="128"/>
      <c r="F118" s="128"/>
      <c r="G118" s="128"/>
      <c r="H118" s="128"/>
      <c r="I118" s="128"/>
      <c r="J118" s="128"/>
      <c r="K118" s="129"/>
      <c r="L118" s="50"/>
      <c r="M118" s="141" t="s">
        <v>150</v>
      </c>
      <c r="N118" s="142"/>
      <c r="O118" s="142"/>
      <c r="P118" s="142"/>
      <c r="Q118" s="142"/>
      <c r="R118" s="143"/>
      <c r="S118" s="135" t="s">
        <v>151</v>
      </c>
      <c r="T118" s="132"/>
      <c r="U118" s="135" t="s">
        <v>152</v>
      </c>
      <c r="V118" s="132"/>
      <c r="W118" s="137"/>
      <c r="X118" s="138"/>
      <c r="Y118" s="59" t="e">
        <f t="shared" si="4"/>
        <v>#VALUE!</v>
      </c>
      <c r="Z118" s="60" t="e">
        <f t="shared" si="5"/>
        <v>#VALUE!</v>
      </c>
      <c r="AA118" s="61">
        <f t="shared" si="6"/>
        <v>0</v>
      </c>
      <c r="AB118" s="61">
        <f t="shared" si="7"/>
        <v>0</v>
      </c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8"/>
      <c r="AN118" s="18"/>
      <c r="AO118" s="18"/>
      <c r="AP118" s="18"/>
      <c r="AQ118" s="18"/>
      <c r="AR118" s="19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</row>
    <row r="119" spans="1:248" s="13" customFormat="1" ht="15.75" customHeight="1">
      <c r="A119" s="133"/>
      <c r="B119" s="130" t="s">
        <v>2</v>
      </c>
      <c r="C119" s="131"/>
      <c r="D119" s="118" t="s">
        <v>6</v>
      </c>
      <c r="E119" s="119"/>
      <c r="F119" s="130" t="s">
        <v>7</v>
      </c>
      <c r="G119" s="131"/>
      <c r="H119" s="130" t="s">
        <v>5</v>
      </c>
      <c r="I119" s="131"/>
      <c r="J119" s="130" t="s">
        <v>153</v>
      </c>
      <c r="K119" s="131"/>
      <c r="L119" s="51"/>
      <c r="M119" s="141" t="s">
        <v>3</v>
      </c>
      <c r="N119" s="143"/>
      <c r="O119" s="130" t="s">
        <v>4</v>
      </c>
      <c r="P119" s="131"/>
      <c r="Q119" s="130" t="s">
        <v>5</v>
      </c>
      <c r="R119" s="131"/>
      <c r="S119" s="137"/>
      <c r="T119" s="134"/>
      <c r="U119" s="137"/>
      <c r="V119" s="134"/>
      <c r="W119" s="120" t="s">
        <v>154</v>
      </c>
      <c r="X119" s="135" t="s">
        <v>0</v>
      </c>
      <c r="Y119" s="59" t="e">
        <f t="shared" si="4"/>
        <v>#VALUE!</v>
      </c>
      <c r="Z119" s="60" t="e">
        <f t="shared" si="5"/>
        <v>#VALUE!</v>
      </c>
      <c r="AA119" s="61">
        <f t="shared" si="6"/>
        <v>0</v>
      </c>
      <c r="AB119" s="61" t="e">
        <f t="shared" si="7"/>
        <v>#VALUE!</v>
      </c>
      <c r="AC119" s="20"/>
      <c r="AD119" s="20"/>
      <c r="AE119" s="20"/>
      <c r="AF119" s="20"/>
      <c r="AG119" s="20"/>
      <c r="AH119" s="43"/>
      <c r="AI119" s="43"/>
      <c r="AJ119" s="20"/>
      <c r="AK119" s="20"/>
      <c r="AL119" s="20"/>
      <c r="AM119" s="21"/>
      <c r="AN119" s="21"/>
      <c r="AO119" s="21"/>
      <c r="AP119" s="21"/>
      <c r="AQ119" s="21"/>
      <c r="AR119" s="22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</row>
    <row r="120" spans="1:248" ht="15" customHeight="1">
      <c r="A120" s="134"/>
      <c r="B120" s="34" t="s">
        <v>154</v>
      </c>
      <c r="C120" s="34" t="s">
        <v>155</v>
      </c>
      <c r="D120" s="34" t="s">
        <v>154</v>
      </c>
      <c r="E120" s="34" t="s">
        <v>0</v>
      </c>
      <c r="F120" s="34" t="s">
        <v>154</v>
      </c>
      <c r="G120" s="34" t="s">
        <v>0</v>
      </c>
      <c r="H120" s="34" t="s">
        <v>154</v>
      </c>
      <c r="I120" s="34" t="s">
        <v>0</v>
      </c>
      <c r="J120" s="34" t="s">
        <v>154</v>
      </c>
      <c r="K120" s="34" t="s">
        <v>0</v>
      </c>
      <c r="L120" s="52"/>
      <c r="M120" s="53" t="s">
        <v>154</v>
      </c>
      <c r="N120" s="34" t="s">
        <v>0</v>
      </c>
      <c r="O120" s="34" t="s">
        <v>154</v>
      </c>
      <c r="P120" s="34" t="s">
        <v>0</v>
      </c>
      <c r="Q120" s="34" t="s">
        <v>154</v>
      </c>
      <c r="R120" s="34" t="s">
        <v>0</v>
      </c>
      <c r="S120" s="34" t="s">
        <v>154</v>
      </c>
      <c r="T120" s="34" t="s">
        <v>0</v>
      </c>
      <c r="U120" s="34" t="s">
        <v>154</v>
      </c>
      <c r="V120" s="34" t="s">
        <v>0</v>
      </c>
      <c r="W120" s="121"/>
      <c r="X120" s="137"/>
      <c r="Y120" s="59" t="e">
        <f t="shared" si="4"/>
        <v>#VALUE!</v>
      </c>
      <c r="Z120" s="60" t="e">
        <f t="shared" si="5"/>
        <v>#VALUE!</v>
      </c>
      <c r="AA120" s="61">
        <f t="shared" si="6"/>
        <v>0</v>
      </c>
      <c r="AB120" s="61">
        <f t="shared" si="7"/>
        <v>0</v>
      </c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8"/>
      <c r="AN120" s="18"/>
      <c r="AO120" s="18"/>
      <c r="AP120" s="18"/>
      <c r="AQ120" s="18"/>
      <c r="AR120" s="19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</row>
    <row r="121" spans="1:44" ht="28.5">
      <c r="A121" s="65" t="s">
        <v>168</v>
      </c>
      <c r="B121" s="66"/>
      <c r="C121" s="68"/>
      <c r="D121" s="66"/>
      <c r="E121" s="68"/>
      <c r="F121" s="66"/>
      <c r="G121" s="68"/>
      <c r="H121" s="66"/>
      <c r="I121" s="68"/>
      <c r="J121" s="66"/>
      <c r="K121" s="68"/>
      <c r="L121" s="71"/>
      <c r="M121" s="66">
        <v>200000</v>
      </c>
      <c r="N121" s="67">
        <v>100</v>
      </c>
      <c r="O121" s="66"/>
      <c r="P121" s="68"/>
      <c r="Q121" s="66"/>
      <c r="R121" s="68"/>
      <c r="S121" s="66"/>
      <c r="T121" s="68"/>
      <c r="U121" s="66">
        <v>200000</v>
      </c>
      <c r="V121" s="67">
        <v>100</v>
      </c>
      <c r="W121" s="66">
        <v>200000</v>
      </c>
      <c r="X121" s="67">
        <v>100</v>
      </c>
      <c r="Y121" s="59">
        <f t="shared" si="4"/>
        <v>200000</v>
      </c>
      <c r="Z121" s="60">
        <f t="shared" si="5"/>
        <v>0</v>
      </c>
      <c r="AA121" s="61">
        <f t="shared" si="6"/>
        <v>200000</v>
      </c>
      <c r="AB121" s="61">
        <f t="shared" si="7"/>
        <v>0</v>
      </c>
      <c r="AR121"/>
    </row>
    <row r="122" spans="1:44" ht="28.5">
      <c r="A122" s="77" t="s">
        <v>91</v>
      </c>
      <c r="B122" s="78"/>
      <c r="C122" s="71"/>
      <c r="D122" s="78"/>
      <c r="E122" s="71"/>
      <c r="F122" s="78"/>
      <c r="G122" s="71"/>
      <c r="H122" s="78"/>
      <c r="I122" s="71"/>
      <c r="J122" s="78"/>
      <c r="K122" s="71"/>
      <c r="L122" s="71"/>
      <c r="M122" s="78">
        <v>3200000</v>
      </c>
      <c r="N122" s="71">
        <v>80</v>
      </c>
      <c r="O122" s="78"/>
      <c r="P122" s="71"/>
      <c r="Q122" s="78">
        <v>800000</v>
      </c>
      <c r="R122" s="71">
        <v>20</v>
      </c>
      <c r="S122" s="78"/>
      <c r="T122" s="71"/>
      <c r="U122" s="78">
        <v>4000000</v>
      </c>
      <c r="V122" s="69">
        <v>100</v>
      </c>
      <c r="W122" s="78">
        <v>4000000</v>
      </c>
      <c r="X122" s="69">
        <v>100</v>
      </c>
      <c r="Y122" s="59">
        <f t="shared" si="4"/>
        <v>4000000</v>
      </c>
      <c r="Z122" s="60">
        <f t="shared" si="5"/>
        <v>0</v>
      </c>
      <c r="AA122" s="61">
        <f t="shared" si="6"/>
        <v>4000000</v>
      </c>
      <c r="AB122" s="61">
        <f t="shared" si="7"/>
        <v>0</v>
      </c>
      <c r="AR122"/>
    </row>
    <row r="123" spans="1:28" s="40" customFormat="1" ht="46.5" customHeight="1">
      <c r="A123" s="77" t="s">
        <v>92</v>
      </c>
      <c r="B123" s="78"/>
      <c r="C123" s="71"/>
      <c r="D123" s="78"/>
      <c r="E123" s="71"/>
      <c r="F123" s="78"/>
      <c r="G123" s="71"/>
      <c r="H123" s="78">
        <v>200000</v>
      </c>
      <c r="I123" s="71">
        <v>16.67</v>
      </c>
      <c r="J123" s="78">
        <v>200000</v>
      </c>
      <c r="K123" s="71">
        <v>16.67</v>
      </c>
      <c r="L123" s="71"/>
      <c r="M123" s="78">
        <v>1000000</v>
      </c>
      <c r="N123" s="71">
        <v>83.33</v>
      </c>
      <c r="O123" s="78"/>
      <c r="P123" s="71"/>
      <c r="Q123" s="78"/>
      <c r="R123" s="71"/>
      <c r="S123" s="78"/>
      <c r="T123" s="71"/>
      <c r="U123" s="78">
        <v>1000000</v>
      </c>
      <c r="V123" s="71">
        <v>83.33</v>
      </c>
      <c r="W123" s="78">
        <v>1200000</v>
      </c>
      <c r="X123" s="69">
        <v>100</v>
      </c>
      <c r="Y123" s="59">
        <f t="shared" si="4"/>
        <v>1200000</v>
      </c>
      <c r="Z123" s="60">
        <f t="shared" si="5"/>
        <v>0</v>
      </c>
      <c r="AA123" s="61">
        <f t="shared" si="6"/>
        <v>1200000</v>
      </c>
      <c r="AB123" s="61">
        <f t="shared" si="7"/>
        <v>0</v>
      </c>
    </row>
    <row r="124" spans="1:28" s="40" customFormat="1" ht="18.75" customHeight="1">
      <c r="A124" s="77" t="s">
        <v>93</v>
      </c>
      <c r="B124" s="78"/>
      <c r="C124" s="71"/>
      <c r="D124" s="78"/>
      <c r="E124" s="71"/>
      <c r="F124" s="78"/>
      <c r="G124" s="71"/>
      <c r="H124" s="78"/>
      <c r="I124" s="71"/>
      <c r="J124" s="78"/>
      <c r="K124" s="71"/>
      <c r="L124" s="71"/>
      <c r="M124" s="78">
        <v>330000</v>
      </c>
      <c r="N124" s="69">
        <v>100</v>
      </c>
      <c r="O124" s="78"/>
      <c r="P124" s="71"/>
      <c r="Q124" s="78"/>
      <c r="R124" s="71"/>
      <c r="S124" s="78"/>
      <c r="T124" s="71"/>
      <c r="U124" s="78">
        <v>330000</v>
      </c>
      <c r="V124" s="69">
        <v>100</v>
      </c>
      <c r="W124" s="78">
        <v>330000</v>
      </c>
      <c r="X124" s="69">
        <v>100</v>
      </c>
      <c r="Y124" s="59">
        <f t="shared" si="4"/>
        <v>330000</v>
      </c>
      <c r="Z124" s="60">
        <f t="shared" si="5"/>
        <v>0</v>
      </c>
      <c r="AA124" s="61">
        <f t="shared" si="6"/>
        <v>330000</v>
      </c>
      <c r="AB124" s="61">
        <f t="shared" si="7"/>
        <v>0</v>
      </c>
    </row>
    <row r="125" spans="1:28" s="40" customFormat="1" ht="32.25" customHeight="1">
      <c r="A125" s="77" t="s">
        <v>94</v>
      </c>
      <c r="B125" s="78"/>
      <c r="C125" s="71"/>
      <c r="D125" s="78"/>
      <c r="E125" s="71"/>
      <c r="F125" s="78"/>
      <c r="G125" s="71"/>
      <c r="H125" s="78"/>
      <c r="I125" s="71"/>
      <c r="J125" s="78"/>
      <c r="K125" s="71"/>
      <c r="L125" s="71"/>
      <c r="M125" s="78">
        <v>340400</v>
      </c>
      <c r="N125" s="69">
        <v>100</v>
      </c>
      <c r="O125" s="78"/>
      <c r="P125" s="71"/>
      <c r="Q125" s="78"/>
      <c r="R125" s="71"/>
      <c r="S125" s="78"/>
      <c r="T125" s="71"/>
      <c r="U125" s="78">
        <v>340400</v>
      </c>
      <c r="V125" s="69">
        <v>100</v>
      </c>
      <c r="W125" s="78">
        <v>340400</v>
      </c>
      <c r="X125" s="69">
        <v>100</v>
      </c>
      <c r="Y125" s="59">
        <f t="shared" si="4"/>
        <v>340400</v>
      </c>
      <c r="Z125" s="60">
        <f t="shared" si="5"/>
        <v>0</v>
      </c>
      <c r="AA125" s="61">
        <f t="shared" si="6"/>
        <v>340400</v>
      </c>
      <c r="AB125" s="61">
        <f t="shared" si="7"/>
        <v>0</v>
      </c>
    </row>
    <row r="126" spans="1:28" s="40" customFormat="1" ht="31.5" customHeight="1">
      <c r="A126" s="77" t="s">
        <v>95</v>
      </c>
      <c r="B126" s="78"/>
      <c r="C126" s="71"/>
      <c r="D126" s="78"/>
      <c r="E126" s="71"/>
      <c r="F126" s="78">
        <v>1100000</v>
      </c>
      <c r="G126" s="71">
        <v>40</v>
      </c>
      <c r="H126" s="78"/>
      <c r="I126" s="71"/>
      <c r="J126" s="78">
        <v>1100000</v>
      </c>
      <c r="K126" s="71">
        <v>40</v>
      </c>
      <c r="L126" s="71"/>
      <c r="M126" s="78">
        <v>1650000</v>
      </c>
      <c r="N126" s="71">
        <v>60</v>
      </c>
      <c r="O126" s="78"/>
      <c r="P126" s="71"/>
      <c r="Q126" s="78"/>
      <c r="R126" s="71"/>
      <c r="S126" s="78"/>
      <c r="T126" s="71"/>
      <c r="U126" s="78">
        <v>1650000</v>
      </c>
      <c r="V126" s="71">
        <v>60</v>
      </c>
      <c r="W126" s="78">
        <v>2750000</v>
      </c>
      <c r="X126" s="69">
        <v>100</v>
      </c>
      <c r="Y126" s="59">
        <f t="shared" si="4"/>
        <v>2750000</v>
      </c>
      <c r="Z126" s="60">
        <f t="shared" si="5"/>
        <v>0</v>
      </c>
      <c r="AA126" s="61">
        <f t="shared" si="6"/>
        <v>2750000</v>
      </c>
      <c r="AB126" s="61">
        <f t="shared" si="7"/>
        <v>0</v>
      </c>
    </row>
    <row r="127" spans="1:28" s="40" customFormat="1" ht="31.5" customHeight="1">
      <c r="A127" s="77" t="s">
        <v>96</v>
      </c>
      <c r="B127" s="78"/>
      <c r="C127" s="71"/>
      <c r="D127" s="78"/>
      <c r="E127" s="71"/>
      <c r="F127" s="78">
        <v>300000</v>
      </c>
      <c r="G127" s="71">
        <v>31.43</v>
      </c>
      <c r="H127" s="78"/>
      <c r="I127" s="71"/>
      <c r="J127" s="78">
        <v>300000</v>
      </c>
      <c r="K127" s="71">
        <v>31.43</v>
      </c>
      <c r="L127" s="71"/>
      <c r="M127" s="78">
        <v>654500</v>
      </c>
      <c r="N127" s="71">
        <v>68.57</v>
      </c>
      <c r="O127" s="78"/>
      <c r="P127" s="71"/>
      <c r="Q127" s="78"/>
      <c r="R127" s="71"/>
      <c r="S127" s="78"/>
      <c r="T127" s="71"/>
      <c r="U127" s="78">
        <v>654500</v>
      </c>
      <c r="V127" s="71">
        <v>68.57</v>
      </c>
      <c r="W127" s="78">
        <v>954500</v>
      </c>
      <c r="X127" s="69">
        <v>100</v>
      </c>
      <c r="Y127" s="59">
        <f t="shared" si="4"/>
        <v>954500</v>
      </c>
      <c r="Z127" s="60">
        <f t="shared" si="5"/>
        <v>0</v>
      </c>
      <c r="AA127" s="61">
        <f t="shared" si="6"/>
        <v>954500</v>
      </c>
      <c r="AB127" s="61">
        <f t="shared" si="7"/>
        <v>0</v>
      </c>
    </row>
    <row r="128" spans="1:28" s="40" customFormat="1" ht="31.5" customHeight="1">
      <c r="A128" s="77" t="s">
        <v>97</v>
      </c>
      <c r="B128" s="78"/>
      <c r="C128" s="71"/>
      <c r="D128" s="78"/>
      <c r="E128" s="71"/>
      <c r="F128" s="78">
        <v>896700</v>
      </c>
      <c r="G128" s="71">
        <v>50</v>
      </c>
      <c r="H128" s="78"/>
      <c r="I128" s="71"/>
      <c r="J128" s="78">
        <v>896700</v>
      </c>
      <c r="K128" s="71">
        <v>50</v>
      </c>
      <c r="L128" s="71"/>
      <c r="M128" s="78">
        <v>896700</v>
      </c>
      <c r="N128" s="71">
        <v>50</v>
      </c>
      <c r="O128" s="78"/>
      <c r="P128" s="71"/>
      <c r="Q128" s="78"/>
      <c r="R128" s="71"/>
      <c r="S128" s="78"/>
      <c r="T128" s="71"/>
      <c r="U128" s="78">
        <v>896700</v>
      </c>
      <c r="V128" s="71">
        <v>50</v>
      </c>
      <c r="W128" s="78">
        <v>1793400</v>
      </c>
      <c r="X128" s="69">
        <v>100</v>
      </c>
      <c r="Y128" s="59">
        <f t="shared" si="4"/>
        <v>1793400</v>
      </c>
      <c r="Z128" s="60">
        <f t="shared" si="5"/>
        <v>0</v>
      </c>
      <c r="AA128" s="61">
        <f t="shared" si="6"/>
        <v>1793400</v>
      </c>
      <c r="AB128" s="61">
        <f t="shared" si="7"/>
        <v>0</v>
      </c>
    </row>
    <row r="129" spans="1:28" s="40" customFormat="1" ht="18.75" customHeight="1">
      <c r="A129" s="77" t="s">
        <v>98</v>
      </c>
      <c r="B129" s="78"/>
      <c r="C129" s="71"/>
      <c r="D129" s="78"/>
      <c r="E129" s="71"/>
      <c r="F129" s="78">
        <v>39000</v>
      </c>
      <c r="G129" s="71">
        <v>50</v>
      </c>
      <c r="H129" s="78"/>
      <c r="I129" s="71"/>
      <c r="J129" s="78">
        <v>39000</v>
      </c>
      <c r="K129" s="71">
        <v>50</v>
      </c>
      <c r="L129" s="71"/>
      <c r="M129" s="78">
        <v>39000</v>
      </c>
      <c r="N129" s="71">
        <v>50</v>
      </c>
      <c r="O129" s="78"/>
      <c r="P129" s="71"/>
      <c r="Q129" s="78"/>
      <c r="R129" s="71"/>
      <c r="S129" s="78"/>
      <c r="T129" s="71"/>
      <c r="U129" s="78">
        <v>39000</v>
      </c>
      <c r="V129" s="71">
        <v>50</v>
      </c>
      <c r="W129" s="78">
        <v>78000</v>
      </c>
      <c r="X129" s="69">
        <v>100</v>
      </c>
      <c r="Y129" s="59">
        <f t="shared" si="4"/>
        <v>78000</v>
      </c>
      <c r="Z129" s="60">
        <f t="shared" si="5"/>
        <v>0</v>
      </c>
      <c r="AA129" s="61">
        <f t="shared" si="6"/>
        <v>78000</v>
      </c>
      <c r="AB129" s="61">
        <f t="shared" si="7"/>
        <v>0</v>
      </c>
    </row>
    <row r="130" spans="1:28" s="40" customFormat="1" ht="28.5">
      <c r="A130" s="77" t="s">
        <v>48</v>
      </c>
      <c r="B130" s="78"/>
      <c r="C130" s="71"/>
      <c r="D130" s="78"/>
      <c r="E130" s="71"/>
      <c r="F130" s="78"/>
      <c r="G130" s="71"/>
      <c r="H130" s="78"/>
      <c r="I130" s="71"/>
      <c r="J130" s="78"/>
      <c r="K130" s="71"/>
      <c r="L130" s="71"/>
      <c r="M130" s="78">
        <v>750000</v>
      </c>
      <c r="N130" s="69">
        <v>100</v>
      </c>
      <c r="O130" s="78"/>
      <c r="P130" s="71"/>
      <c r="Q130" s="78"/>
      <c r="R130" s="71"/>
      <c r="S130" s="78"/>
      <c r="T130" s="71"/>
      <c r="U130" s="78">
        <v>750000</v>
      </c>
      <c r="V130" s="69">
        <v>100</v>
      </c>
      <c r="W130" s="78">
        <v>750000</v>
      </c>
      <c r="X130" s="69">
        <v>100</v>
      </c>
      <c r="Y130" s="59">
        <f t="shared" si="4"/>
        <v>750000</v>
      </c>
      <c r="Z130" s="60">
        <f t="shared" si="5"/>
        <v>0</v>
      </c>
      <c r="AA130" s="61">
        <f t="shared" si="6"/>
        <v>750000</v>
      </c>
      <c r="AB130" s="61">
        <f t="shared" si="7"/>
        <v>0</v>
      </c>
    </row>
    <row r="131" spans="1:28" s="40" customFormat="1" ht="45.75" customHeight="1">
      <c r="A131" s="77" t="s">
        <v>99</v>
      </c>
      <c r="B131" s="78"/>
      <c r="C131" s="71"/>
      <c r="D131" s="78"/>
      <c r="E131" s="71"/>
      <c r="F131" s="78"/>
      <c r="G131" s="71"/>
      <c r="H131" s="78"/>
      <c r="I131" s="71"/>
      <c r="J131" s="78"/>
      <c r="K131" s="71"/>
      <c r="L131" s="71"/>
      <c r="M131" s="78">
        <v>200000</v>
      </c>
      <c r="N131" s="69">
        <v>100</v>
      </c>
      <c r="O131" s="78"/>
      <c r="P131" s="71"/>
      <c r="Q131" s="78"/>
      <c r="R131" s="71"/>
      <c r="S131" s="78"/>
      <c r="T131" s="71"/>
      <c r="U131" s="78">
        <v>200000</v>
      </c>
      <c r="V131" s="69">
        <v>100</v>
      </c>
      <c r="W131" s="78">
        <v>200000</v>
      </c>
      <c r="X131" s="69">
        <v>100</v>
      </c>
      <c r="Y131" s="59">
        <f t="shared" si="4"/>
        <v>200000</v>
      </c>
      <c r="Z131" s="60">
        <f t="shared" si="5"/>
        <v>0</v>
      </c>
      <c r="AA131" s="61">
        <f t="shared" si="6"/>
        <v>200000</v>
      </c>
      <c r="AB131" s="61">
        <f t="shared" si="7"/>
        <v>0</v>
      </c>
    </row>
    <row r="132" spans="1:28" s="40" customFormat="1" ht="60" customHeight="1">
      <c r="A132" s="77" t="s">
        <v>169</v>
      </c>
      <c r="B132" s="78"/>
      <c r="C132" s="71"/>
      <c r="D132" s="78"/>
      <c r="E132" s="71"/>
      <c r="F132" s="78"/>
      <c r="G132" s="71"/>
      <c r="H132" s="78"/>
      <c r="I132" s="71"/>
      <c r="J132" s="78"/>
      <c r="K132" s="71"/>
      <c r="L132" s="71"/>
      <c r="M132" s="78">
        <v>550000</v>
      </c>
      <c r="N132" s="69">
        <v>100</v>
      </c>
      <c r="O132" s="78"/>
      <c r="P132" s="71"/>
      <c r="Q132" s="78"/>
      <c r="R132" s="71"/>
      <c r="S132" s="78"/>
      <c r="T132" s="71"/>
      <c r="U132" s="78">
        <v>550000</v>
      </c>
      <c r="V132" s="69">
        <v>100</v>
      </c>
      <c r="W132" s="78">
        <v>550000</v>
      </c>
      <c r="X132" s="69">
        <v>100</v>
      </c>
      <c r="Y132" s="59">
        <f t="shared" si="4"/>
        <v>550000</v>
      </c>
      <c r="Z132" s="60">
        <f t="shared" si="5"/>
        <v>0</v>
      </c>
      <c r="AA132" s="61">
        <f t="shared" si="6"/>
        <v>550000</v>
      </c>
      <c r="AB132" s="61">
        <f t="shared" si="7"/>
        <v>0</v>
      </c>
    </row>
    <row r="133" spans="1:28" s="40" customFormat="1" ht="28.5">
      <c r="A133" s="77" t="s">
        <v>54</v>
      </c>
      <c r="B133" s="78">
        <v>1680751</v>
      </c>
      <c r="C133" s="69">
        <v>100</v>
      </c>
      <c r="D133" s="78"/>
      <c r="E133" s="71"/>
      <c r="F133" s="78"/>
      <c r="G133" s="71"/>
      <c r="H133" s="78"/>
      <c r="I133" s="71"/>
      <c r="J133" s="78">
        <v>1680751</v>
      </c>
      <c r="K133" s="69">
        <v>100</v>
      </c>
      <c r="L133" s="69"/>
      <c r="M133" s="78"/>
      <c r="N133" s="71"/>
      <c r="O133" s="78"/>
      <c r="P133" s="71"/>
      <c r="Q133" s="78"/>
      <c r="R133" s="71"/>
      <c r="S133" s="78"/>
      <c r="T133" s="71"/>
      <c r="U133" s="78"/>
      <c r="V133" s="71"/>
      <c r="W133" s="78">
        <v>1680751</v>
      </c>
      <c r="X133" s="69">
        <v>100</v>
      </c>
      <c r="Y133" s="59">
        <f t="shared" si="4"/>
        <v>1680751</v>
      </c>
      <c r="Z133" s="60">
        <f t="shared" si="5"/>
        <v>0</v>
      </c>
      <c r="AA133" s="61">
        <f t="shared" si="6"/>
        <v>1680751</v>
      </c>
      <c r="AB133" s="61">
        <f t="shared" si="7"/>
        <v>0</v>
      </c>
    </row>
    <row r="134" spans="1:44" ht="36" customHeight="1">
      <c r="A134" s="54" t="s">
        <v>170</v>
      </c>
      <c r="B134" s="55">
        <v>4326232</v>
      </c>
      <c r="C134" s="56">
        <v>100</v>
      </c>
      <c r="D134" s="55"/>
      <c r="E134" s="63"/>
      <c r="F134" s="55"/>
      <c r="G134" s="63"/>
      <c r="H134" s="55"/>
      <c r="I134" s="63"/>
      <c r="J134" s="55">
        <v>4326232</v>
      </c>
      <c r="K134" s="56">
        <v>100</v>
      </c>
      <c r="L134" s="64"/>
      <c r="M134" s="55"/>
      <c r="N134" s="63"/>
      <c r="O134" s="55"/>
      <c r="P134" s="63"/>
      <c r="Q134" s="55"/>
      <c r="R134" s="63"/>
      <c r="S134" s="55"/>
      <c r="T134" s="63"/>
      <c r="U134" s="55"/>
      <c r="V134" s="63"/>
      <c r="W134" s="55">
        <v>4326232</v>
      </c>
      <c r="X134" s="56">
        <v>100</v>
      </c>
      <c r="Y134" s="59">
        <f t="shared" si="4"/>
        <v>4326232</v>
      </c>
      <c r="Z134" s="60">
        <f t="shared" si="5"/>
        <v>0</v>
      </c>
      <c r="AA134" s="61">
        <f t="shared" si="6"/>
        <v>4326232</v>
      </c>
      <c r="AB134" s="61">
        <f t="shared" si="7"/>
        <v>0</v>
      </c>
      <c r="AR134"/>
    </row>
    <row r="135" spans="1:44" ht="36" customHeight="1">
      <c r="A135" s="62" t="s">
        <v>18</v>
      </c>
      <c r="B135" s="55">
        <v>10671</v>
      </c>
      <c r="C135" s="56">
        <v>100</v>
      </c>
      <c r="D135" s="55"/>
      <c r="E135" s="63"/>
      <c r="F135" s="55"/>
      <c r="G135" s="63"/>
      <c r="H135" s="55"/>
      <c r="I135" s="63"/>
      <c r="J135" s="55">
        <v>10671</v>
      </c>
      <c r="K135" s="56">
        <v>100</v>
      </c>
      <c r="L135" s="64"/>
      <c r="M135" s="55"/>
      <c r="N135" s="63"/>
      <c r="O135" s="55"/>
      <c r="P135" s="63"/>
      <c r="Q135" s="55"/>
      <c r="R135" s="63"/>
      <c r="S135" s="55"/>
      <c r="T135" s="63"/>
      <c r="U135" s="55"/>
      <c r="V135" s="63"/>
      <c r="W135" s="55">
        <v>10671</v>
      </c>
      <c r="X135" s="56">
        <v>100</v>
      </c>
      <c r="Y135" s="59">
        <f t="shared" si="4"/>
        <v>10671</v>
      </c>
      <c r="Z135" s="60">
        <f t="shared" si="5"/>
        <v>0</v>
      </c>
      <c r="AA135" s="61">
        <f t="shared" si="6"/>
        <v>10671</v>
      </c>
      <c r="AB135" s="61">
        <f t="shared" si="7"/>
        <v>0</v>
      </c>
      <c r="AR135"/>
    </row>
    <row r="136" spans="1:44" ht="29.25" customHeight="1">
      <c r="A136" s="65" t="s">
        <v>39</v>
      </c>
      <c r="B136" s="66">
        <v>10671</v>
      </c>
      <c r="C136" s="67">
        <v>100</v>
      </c>
      <c r="D136" s="66"/>
      <c r="E136" s="68"/>
      <c r="F136" s="66"/>
      <c r="G136" s="68"/>
      <c r="H136" s="66"/>
      <c r="I136" s="68"/>
      <c r="J136" s="66">
        <v>10671</v>
      </c>
      <c r="K136" s="67">
        <v>100</v>
      </c>
      <c r="L136" s="69"/>
      <c r="M136" s="66"/>
      <c r="N136" s="68"/>
      <c r="O136" s="66"/>
      <c r="P136" s="68"/>
      <c r="Q136" s="66"/>
      <c r="R136" s="68"/>
      <c r="S136" s="66"/>
      <c r="T136" s="68"/>
      <c r="U136" s="66"/>
      <c r="V136" s="68"/>
      <c r="W136" s="66">
        <v>10671</v>
      </c>
      <c r="X136" s="67">
        <v>100</v>
      </c>
      <c r="Y136" s="59">
        <f t="shared" si="4"/>
        <v>10671</v>
      </c>
      <c r="Z136" s="60">
        <f t="shared" si="5"/>
        <v>0</v>
      </c>
      <c r="AA136" s="61">
        <f t="shared" si="6"/>
        <v>10671</v>
      </c>
      <c r="AB136" s="61">
        <f t="shared" si="7"/>
        <v>0</v>
      </c>
      <c r="AR136"/>
    </row>
    <row r="137" spans="1:44" ht="36" customHeight="1">
      <c r="A137" s="62" t="s">
        <v>19</v>
      </c>
      <c r="B137" s="55">
        <v>104861</v>
      </c>
      <c r="C137" s="56">
        <v>100</v>
      </c>
      <c r="D137" s="55"/>
      <c r="E137" s="63"/>
      <c r="F137" s="55"/>
      <c r="G137" s="63"/>
      <c r="H137" s="55"/>
      <c r="I137" s="63"/>
      <c r="J137" s="55">
        <v>104861</v>
      </c>
      <c r="K137" s="56">
        <v>100</v>
      </c>
      <c r="L137" s="64"/>
      <c r="M137" s="55"/>
      <c r="N137" s="63"/>
      <c r="O137" s="55"/>
      <c r="P137" s="63"/>
      <c r="Q137" s="55"/>
      <c r="R137" s="63"/>
      <c r="S137" s="55"/>
      <c r="T137" s="63"/>
      <c r="U137" s="55"/>
      <c r="V137" s="63"/>
      <c r="W137" s="55">
        <v>104861</v>
      </c>
      <c r="X137" s="56">
        <v>100</v>
      </c>
      <c r="Y137" s="59">
        <f aca="true" t="shared" si="8" ref="Y137:Y200">U137+J137</f>
        <v>104861</v>
      </c>
      <c r="Z137" s="60">
        <f aca="true" t="shared" si="9" ref="Z137:Z200">Y137-W137</f>
        <v>0</v>
      </c>
      <c r="AA137" s="61">
        <f aca="true" t="shared" si="10" ref="AA137:AA200">SUM(B137,D137,F137,H137,M137,O137,Q137,S137)</f>
        <v>104861</v>
      </c>
      <c r="AB137" s="61">
        <f aca="true" t="shared" si="11" ref="AB137:AB200">W137-AA137</f>
        <v>0</v>
      </c>
      <c r="AR137"/>
    </row>
    <row r="138" spans="1:44" ht="30.75" customHeight="1">
      <c r="A138" s="65" t="s">
        <v>39</v>
      </c>
      <c r="B138" s="66">
        <v>104861</v>
      </c>
      <c r="C138" s="67">
        <v>100</v>
      </c>
      <c r="D138" s="66"/>
      <c r="E138" s="68"/>
      <c r="F138" s="66"/>
      <c r="G138" s="68"/>
      <c r="H138" s="66"/>
      <c r="I138" s="68"/>
      <c r="J138" s="66">
        <v>104861</v>
      </c>
      <c r="K138" s="67">
        <v>100</v>
      </c>
      <c r="L138" s="69"/>
      <c r="M138" s="66"/>
      <c r="N138" s="68"/>
      <c r="O138" s="66"/>
      <c r="P138" s="68"/>
      <c r="Q138" s="66"/>
      <c r="R138" s="68"/>
      <c r="S138" s="66"/>
      <c r="T138" s="68"/>
      <c r="U138" s="66"/>
      <c r="V138" s="68"/>
      <c r="W138" s="66">
        <v>104861</v>
      </c>
      <c r="X138" s="67">
        <v>100</v>
      </c>
      <c r="Y138" s="59">
        <f t="shared" si="8"/>
        <v>104861</v>
      </c>
      <c r="Z138" s="60">
        <f t="shared" si="9"/>
        <v>0</v>
      </c>
      <c r="AA138" s="61">
        <f t="shared" si="10"/>
        <v>104861</v>
      </c>
      <c r="AB138" s="61">
        <f t="shared" si="11"/>
        <v>0</v>
      </c>
      <c r="AR138"/>
    </row>
    <row r="139" spans="1:44" ht="35.25" customHeight="1">
      <c r="A139" s="99" t="s">
        <v>20</v>
      </c>
      <c r="B139" s="100">
        <v>9900</v>
      </c>
      <c r="C139" s="101">
        <v>100</v>
      </c>
      <c r="D139" s="100"/>
      <c r="E139" s="102"/>
      <c r="F139" s="100"/>
      <c r="G139" s="102"/>
      <c r="H139" s="100"/>
      <c r="I139" s="102"/>
      <c r="J139" s="100">
        <v>9900</v>
      </c>
      <c r="K139" s="101">
        <v>100</v>
      </c>
      <c r="L139" s="64"/>
      <c r="M139" s="100"/>
      <c r="N139" s="102"/>
      <c r="O139" s="100"/>
      <c r="P139" s="102"/>
      <c r="Q139" s="100"/>
      <c r="R139" s="102"/>
      <c r="S139" s="100"/>
      <c r="T139" s="102"/>
      <c r="U139" s="100"/>
      <c r="V139" s="102"/>
      <c r="W139" s="100">
        <v>9900</v>
      </c>
      <c r="X139" s="101">
        <v>100</v>
      </c>
      <c r="Y139" s="59">
        <f t="shared" si="8"/>
        <v>9900</v>
      </c>
      <c r="Z139" s="60">
        <f t="shared" si="9"/>
        <v>0</v>
      </c>
      <c r="AA139" s="61">
        <f t="shared" si="10"/>
        <v>9900</v>
      </c>
      <c r="AB139" s="61">
        <f t="shared" si="11"/>
        <v>0</v>
      </c>
      <c r="AR139"/>
    </row>
    <row r="140" spans="1:44" s="1" customFormat="1" ht="30" customHeight="1">
      <c r="A140" s="27" t="s">
        <v>142</v>
      </c>
      <c r="B140" s="28"/>
      <c r="C140" s="29"/>
      <c r="D140" s="28"/>
      <c r="E140" s="28"/>
      <c r="F140" s="28"/>
      <c r="G140" s="28"/>
      <c r="H140" s="28"/>
      <c r="I140" s="28"/>
      <c r="J140" s="28"/>
      <c r="K140" s="28"/>
      <c r="L140" s="45"/>
      <c r="M140" s="28"/>
      <c r="N140" s="28"/>
      <c r="O140" s="28"/>
      <c r="P140" s="28"/>
      <c r="Q140" s="28"/>
      <c r="R140" s="28"/>
      <c r="S140" s="28"/>
      <c r="T140" s="28"/>
      <c r="U140" s="26"/>
      <c r="V140" s="139" t="s">
        <v>143</v>
      </c>
      <c r="W140" s="140"/>
      <c r="X140" s="140"/>
      <c r="Y140" s="59">
        <f t="shared" si="8"/>
        <v>0</v>
      </c>
      <c r="Z140" s="60">
        <f t="shared" si="9"/>
        <v>0</v>
      </c>
      <c r="AA140" s="61">
        <f t="shared" si="10"/>
        <v>0</v>
      </c>
      <c r="AB140" s="61">
        <f t="shared" si="11"/>
        <v>0</v>
      </c>
      <c r="AC140" s="3"/>
      <c r="AD140" s="3"/>
      <c r="AE140" s="3"/>
      <c r="AF140" s="3"/>
      <c r="AG140" s="3"/>
      <c r="AH140" s="41"/>
      <c r="AI140" s="41"/>
      <c r="AJ140" s="3"/>
      <c r="AK140" s="3"/>
      <c r="AL140" s="3"/>
      <c r="AR140" s="4"/>
    </row>
    <row r="141" spans="1:44" s="5" customFormat="1" ht="30">
      <c r="A141" s="122" t="s">
        <v>162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76"/>
      <c r="M141" s="47" t="s">
        <v>163</v>
      </c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59">
        <f t="shared" si="8"/>
        <v>0</v>
      </c>
      <c r="Z141" s="60">
        <f t="shared" si="9"/>
        <v>0</v>
      </c>
      <c r="AA141" s="61">
        <f t="shared" si="10"/>
        <v>0</v>
      </c>
      <c r="AB141" s="61">
        <f t="shared" si="11"/>
        <v>0</v>
      </c>
      <c r="AC141" s="7"/>
      <c r="AD141" s="7"/>
      <c r="AE141" s="7"/>
      <c r="AF141" s="7"/>
      <c r="AG141" s="7"/>
      <c r="AH141" s="42"/>
      <c r="AI141" s="42"/>
      <c r="AJ141" s="7"/>
      <c r="AK141" s="7"/>
      <c r="AL141" s="7"/>
      <c r="AR141" s="8"/>
    </row>
    <row r="142" spans="1:248" ht="16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49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1"/>
      <c r="X142" s="33" t="s">
        <v>146</v>
      </c>
      <c r="Y142" s="59">
        <f t="shared" si="8"/>
        <v>0</v>
      </c>
      <c r="Z142" s="60">
        <f t="shared" si="9"/>
        <v>0</v>
      </c>
      <c r="AA142" s="61">
        <f t="shared" si="10"/>
        <v>0</v>
      </c>
      <c r="AB142" s="61">
        <f t="shared" si="11"/>
        <v>0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1"/>
      <c r="AN142" s="11"/>
      <c r="AO142" s="11"/>
      <c r="AP142" s="11"/>
      <c r="AQ142" s="11"/>
      <c r="AR142" s="12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</row>
    <row r="143" spans="1:248" s="13" customFormat="1" ht="16.5" customHeight="1">
      <c r="A143" s="132" t="s">
        <v>147</v>
      </c>
      <c r="B143" s="124" t="s">
        <v>148</v>
      </c>
      <c r="C143" s="125"/>
      <c r="D143" s="125"/>
      <c r="E143" s="125"/>
      <c r="F143" s="125"/>
      <c r="G143" s="125"/>
      <c r="H143" s="125"/>
      <c r="I143" s="125"/>
      <c r="J143" s="125"/>
      <c r="K143" s="126"/>
      <c r="L143" s="50"/>
      <c r="M143" s="141" t="s">
        <v>140</v>
      </c>
      <c r="N143" s="142"/>
      <c r="O143" s="142"/>
      <c r="P143" s="142"/>
      <c r="Q143" s="142"/>
      <c r="R143" s="142"/>
      <c r="S143" s="142"/>
      <c r="T143" s="142"/>
      <c r="U143" s="142"/>
      <c r="V143" s="143"/>
      <c r="W143" s="135" t="s">
        <v>149</v>
      </c>
      <c r="X143" s="136"/>
      <c r="Y143" s="59">
        <f t="shared" si="8"/>
        <v>0</v>
      </c>
      <c r="Z143" s="60" t="e">
        <f t="shared" si="9"/>
        <v>#VALUE!</v>
      </c>
      <c r="AA143" s="61">
        <f t="shared" si="10"/>
        <v>0</v>
      </c>
      <c r="AB143" s="61" t="e">
        <f t="shared" si="11"/>
        <v>#VALUE!</v>
      </c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5"/>
      <c r="AN143" s="15"/>
      <c r="AO143" s="15"/>
      <c r="AP143" s="15"/>
      <c r="AQ143" s="15"/>
      <c r="AR143" s="16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</row>
    <row r="144" spans="1:248" s="13" customFormat="1" ht="16.5" customHeight="1">
      <c r="A144" s="133"/>
      <c r="B144" s="127"/>
      <c r="C144" s="128"/>
      <c r="D144" s="128"/>
      <c r="E144" s="128"/>
      <c r="F144" s="128"/>
      <c r="G144" s="128"/>
      <c r="H144" s="128"/>
      <c r="I144" s="128"/>
      <c r="J144" s="128"/>
      <c r="K144" s="129"/>
      <c r="L144" s="50"/>
      <c r="M144" s="141" t="s">
        <v>150</v>
      </c>
      <c r="N144" s="142"/>
      <c r="O144" s="142"/>
      <c r="P144" s="142"/>
      <c r="Q144" s="142"/>
      <c r="R144" s="143"/>
      <c r="S144" s="135" t="s">
        <v>151</v>
      </c>
      <c r="T144" s="132"/>
      <c r="U144" s="135" t="s">
        <v>152</v>
      </c>
      <c r="V144" s="132"/>
      <c r="W144" s="137"/>
      <c r="X144" s="138"/>
      <c r="Y144" s="59" t="e">
        <f t="shared" si="8"/>
        <v>#VALUE!</v>
      </c>
      <c r="Z144" s="60" t="e">
        <f t="shared" si="9"/>
        <v>#VALUE!</v>
      </c>
      <c r="AA144" s="61">
        <f t="shared" si="10"/>
        <v>0</v>
      </c>
      <c r="AB144" s="61">
        <f t="shared" si="11"/>
        <v>0</v>
      </c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8"/>
      <c r="AN144" s="18"/>
      <c r="AO144" s="18"/>
      <c r="AP144" s="18"/>
      <c r="AQ144" s="18"/>
      <c r="AR144" s="19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</row>
    <row r="145" spans="1:248" s="13" customFormat="1" ht="15.75" customHeight="1">
      <c r="A145" s="133"/>
      <c r="B145" s="130" t="s">
        <v>2</v>
      </c>
      <c r="C145" s="131"/>
      <c r="D145" s="118" t="s">
        <v>6</v>
      </c>
      <c r="E145" s="119"/>
      <c r="F145" s="130" t="s">
        <v>7</v>
      </c>
      <c r="G145" s="131"/>
      <c r="H145" s="130" t="s">
        <v>5</v>
      </c>
      <c r="I145" s="131"/>
      <c r="J145" s="130" t="s">
        <v>153</v>
      </c>
      <c r="K145" s="131"/>
      <c r="L145" s="51"/>
      <c r="M145" s="141" t="s">
        <v>3</v>
      </c>
      <c r="N145" s="143"/>
      <c r="O145" s="130" t="s">
        <v>4</v>
      </c>
      <c r="P145" s="131"/>
      <c r="Q145" s="130" t="s">
        <v>5</v>
      </c>
      <c r="R145" s="131"/>
      <c r="S145" s="137"/>
      <c r="T145" s="134"/>
      <c r="U145" s="137"/>
      <c r="V145" s="134"/>
      <c r="W145" s="120" t="s">
        <v>154</v>
      </c>
      <c r="X145" s="135" t="s">
        <v>0</v>
      </c>
      <c r="Y145" s="59" t="e">
        <f t="shared" si="8"/>
        <v>#VALUE!</v>
      </c>
      <c r="Z145" s="60" t="e">
        <f t="shared" si="9"/>
        <v>#VALUE!</v>
      </c>
      <c r="AA145" s="61">
        <f t="shared" si="10"/>
        <v>0</v>
      </c>
      <c r="AB145" s="61" t="e">
        <f t="shared" si="11"/>
        <v>#VALUE!</v>
      </c>
      <c r="AC145" s="20"/>
      <c r="AD145" s="20"/>
      <c r="AE145" s="20"/>
      <c r="AF145" s="20"/>
      <c r="AG145" s="20"/>
      <c r="AH145" s="43"/>
      <c r="AI145" s="43"/>
      <c r="AJ145" s="20"/>
      <c r="AK145" s="20"/>
      <c r="AL145" s="20"/>
      <c r="AM145" s="21"/>
      <c r="AN145" s="21"/>
      <c r="AO145" s="21"/>
      <c r="AP145" s="21"/>
      <c r="AQ145" s="21"/>
      <c r="AR145" s="22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</row>
    <row r="146" spans="1:248" ht="15" customHeight="1">
      <c r="A146" s="134"/>
      <c r="B146" s="34" t="s">
        <v>154</v>
      </c>
      <c r="C146" s="34" t="s">
        <v>155</v>
      </c>
      <c r="D146" s="34" t="s">
        <v>154</v>
      </c>
      <c r="E146" s="34" t="s">
        <v>0</v>
      </c>
      <c r="F146" s="34" t="s">
        <v>154</v>
      </c>
      <c r="G146" s="34" t="s">
        <v>0</v>
      </c>
      <c r="H146" s="34" t="s">
        <v>154</v>
      </c>
      <c r="I146" s="34" t="s">
        <v>0</v>
      </c>
      <c r="J146" s="34" t="s">
        <v>154</v>
      </c>
      <c r="K146" s="34" t="s">
        <v>0</v>
      </c>
      <c r="L146" s="52"/>
      <c r="M146" s="53" t="s">
        <v>154</v>
      </c>
      <c r="N146" s="34" t="s">
        <v>0</v>
      </c>
      <c r="O146" s="34" t="s">
        <v>154</v>
      </c>
      <c r="P146" s="34" t="s">
        <v>0</v>
      </c>
      <c r="Q146" s="34" t="s">
        <v>154</v>
      </c>
      <c r="R146" s="34" t="s">
        <v>0</v>
      </c>
      <c r="S146" s="34" t="s">
        <v>154</v>
      </c>
      <c r="T146" s="34" t="s">
        <v>0</v>
      </c>
      <c r="U146" s="34" t="s">
        <v>154</v>
      </c>
      <c r="V146" s="34" t="s">
        <v>0</v>
      </c>
      <c r="W146" s="121"/>
      <c r="X146" s="137"/>
      <c r="Y146" s="59" t="e">
        <f t="shared" si="8"/>
        <v>#VALUE!</v>
      </c>
      <c r="Z146" s="60" t="e">
        <f t="shared" si="9"/>
        <v>#VALUE!</v>
      </c>
      <c r="AA146" s="61">
        <f t="shared" si="10"/>
        <v>0</v>
      </c>
      <c r="AB146" s="61">
        <f t="shared" si="11"/>
        <v>0</v>
      </c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8"/>
      <c r="AN146" s="18"/>
      <c r="AO146" s="18"/>
      <c r="AP146" s="18"/>
      <c r="AQ146" s="18"/>
      <c r="AR146" s="19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</row>
    <row r="147" spans="1:44" ht="31.5" customHeight="1">
      <c r="A147" s="65" t="s">
        <v>39</v>
      </c>
      <c r="B147" s="66">
        <v>9900</v>
      </c>
      <c r="C147" s="67">
        <v>100</v>
      </c>
      <c r="D147" s="66"/>
      <c r="E147" s="68"/>
      <c r="F147" s="66"/>
      <c r="G147" s="68"/>
      <c r="H147" s="66"/>
      <c r="I147" s="68"/>
      <c r="J147" s="66">
        <v>9900</v>
      </c>
      <c r="K147" s="67">
        <v>100</v>
      </c>
      <c r="L147" s="69"/>
      <c r="M147" s="66"/>
      <c r="N147" s="68"/>
      <c r="O147" s="66"/>
      <c r="P147" s="68"/>
      <c r="Q147" s="66"/>
      <c r="R147" s="68"/>
      <c r="S147" s="66"/>
      <c r="T147" s="68"/>
      <c r="U147" s="66"/>
      <c r="V147" s="68"/>
      <c r="W147" s="66">
        <v>9900</v>
      </c>
      <c r="X147" s="67">
        <v>100</v>
      </c>
      <c r="Y147" s="59">
        <f t="shared" si="8"/>
        <v>9900</v>
      </c>
      <c r="Z147" s="60">
        <f t="shared" si="9"/>
        <v>0</v>
      </c>
      <c r="AA147" s="61">
        <f t="shared" si="10"/>
        <v>9900</v>
      </c>
      <c r="AB147" s="61">
        <f t="shared" si="11"/>
        <v>0</v>
      </c>
      <c r="AR147"/>
    </row>
    <row r="148" spans="1:44" ht="36" customHeight="1">
      <c r="A148" s="79" t="s">
        <v>21</v>
      </c>
      <c r="B148" s="58">
        <v>53848</v>
      </c>
      <c r="C148" s="64">
        <v>100</v>
      </c>
      <c r="D148" s="58"/>
      <c r="E148" s="70"/>
      <c r="F148" s="58"/>
      <c r="G148" s="70"/>
      <c r="H148" s="58"/>
      <c r="I148" s="70"/>
      <c r="J148" s="58">
        <v>53848</v>
      </c>
      <c r="K148" s="64">
        <v>100</v>
      </c>
      <c r="L148" s="64"/>
      <c r="M148" s="58"/>
      <c r="N148" s="70"/>
      <c r="O148" s="58"/>
      <c r="P148" s="70"/>
      <c r="Q148" s="58"/>
      <c r="R148" s="70"/>
      <c r="S148" s="58"/>
      <c r="T148" s="70"/>
      <c r="U148" s="58"/>
      <c r="V148" s="70"/>
      <c r="W148" s="58">
        <v>53848</v>
      </c>
      <c r="X148" s="64">
        <v>100</v>
      </c>
      <c r="Y148" s="59">
        <f t="shared" si="8"/>
        <v>53848</v>
      </c>
      <c r="Z148" s="60">
        <f t="shared" si="9"/>
        <v>0</v>
      </c>
      <c r="AA148" s="61">
        <f t="shared" si="10"/>
        <v>53848</v>
      </c>
      <c r="AB148" s="61">
        <f t="shared" si="11"/>
        <v>0</v>
      </c>
      <c r="AR148"/>
    </row>
    <row r="149" spans="1:28" s="103" customFormat="1" ht="31.5" customHeight="1">
      <c r="A149" s="77" t="s">
        <v>39</v>
      </c>
      <c r="B149" s="78">
        <v>53848</v>
      </c>
      <c r="C149" s="69">
        <v>100</v>
      </c>
      <c r="D149" s="78"/>
      <c r="E149" s="71"/>
      <c r="F149" s="78"/>
      <c r="G149" s="71"/>
      <c r="H149" s="78"/>
      <c r="I149" s="71"/>
      <c r="J149" s="78">
        <v>53848</v>
      </c>
      <c r="K149" s="69">
        <v>100</v>
      </c>
      <c r="L149" s="69"/>
      <c r="M149" s="78"/>
      <c r="N149" s="71"/>
      <c r="O149" s="78"/>
      <c r="P149" s="71"/>
      <c r="Q149" s="78"/>
      <c r="R149" s="71"/>
      <c r="S149" s="78"/>
      <c r="T149" s="71"/>
      <c r="U149" s="78"/>
      <c r="V149" s="71"/>
      <c r="W149" s="78">
        <v>53848</v>
      </c>
      <c r="X149" s="69">
        <v>100</v>
      </c>
      <c r="Y149" s="59">
        <f t="shared" si="8"/>
        <v>53848</v>
      </c>
      <c r="Z149" s="60">
        <f t="shared" si="9"/>
        <v>0</v>
      </c>
      <c r="AA149" s="61">
        <f t="shared" si="10"/>
        <v>53848</v>
      </c>
      <c r="AB149" s="61">
        <f t="shared" si="11"/>
        <v>0</v>
      </c>
    </row>
    <row r="150" spans="1:28" s="40" customFormat="1" ht="36" customHeight="1">
      <c r="A150" s="79" t="s">
        <v>22</v>
      </c>
      <c r="B150" s="58">
        <v>994135</v>
      </c>
      <c r="C150" s="64">
        <v>100</v>
      </c>
      <c r="D150" s="58"/>
      <c r="E150" s="70"/>
      <c r="F150" s="58"/>
      <c r="G150" s="70"/>
      <c r="H150" s="58"/>
      <c r="I150" s="70"/>
      <c r="J150" s="58">
        <v>994135</v>
      </c>
      <c r="K150" s="64">
        <v>100</v>
      </c>
      <c r="L150" s="64"/>
      <c r="M150" s="58"/>
      <c r="N150" s="70"/>
      <c r="O150" s="58"/>
      <c r="P150" s="70"/>
      <c r="Q150" s="58"/>
      <c r="R150" s="70"/>
      <c r="S150" s="58"/>
      <c r="T150" s="70"/>
      <c r="U150" s="58"/>
      <c r="V150" s="70"/>
      <c r="W150" s="58">
        <v>994135</v>
      </c>
      <c r="X150" s="64">
        <v>100</v>
      </c>
      <c r="Y150" s="59">
        <f t="shared" si="8"/>
        <v>994135</v>
      </c>
      <c r="Z150" s="60">
        <f t="shared" si="9"/>
        <v>0</v>
      </c>
      <c r="AA150" s="61">
        <f t="shared" si="10"/>
        <v>994135</v>
      </c>
      <c r="AB150" s="61">
        <f t="shared" si="11"/>
        <v>0</v>
      </c>
    </row>
    <row r="151" spans="1:28" s="40" customFormat="1" ht="31.5" customHeight="1">
      <c r="A151" s="77" t="s">
        <v>40</v>
      </c>
      <c r="B151" s="78">
        <v>70912</v>
      </c>
      <c r="C151" s="69">
        <v>100</v>
      </c>
      <c r="D151" s="78"/>
      <c r="E151" s="71"/>
      <c r="F151" s="78"/>
      <c r="G151" s="71"/>
      <c r="H151" s="78"/>
      <c r="I151" s="71"/>
      <c r="J151" s="78">
        <v>70912</v>
      </c>
      <c r="K151" s="69">
        <v>100</v>
      </c>
      <c r="L151" s="69"/>
      <c r="M151" s="78"/>
      <c r="N151" s="71"/>
      <c r="O151" s="78"/>
      <c r="P151" s="71"/>
      <c r="Q151" s="78"/>
      <c r="R151" s="71"/>
      <c r="S151" s="78"/>
      <c r="T151" s="71"/>
      <c r="U151" s="78"/>
      <c r="V151" s="71"/>
      <c r="W151" s="78">
        <v>70912</v>
      </c>
      <c r="X151" s="69">
        <v>100</v>
      </c>
      <c r="Y151" s="59">
        <f t="shared" si="8"/>
        <v>70912</v>
      </c>
      <c r="Z151" s="60">
        <f t="shared" si="9"/>
        <v>0</v>
      </c>
      <c r="AA151" s="61">
        <f t="shared" si="10"/>
        <v>70912</v>
      </c>
      <c r="AB151" s="61">
        <f t="shared" si="11"/>
        <v>0</v>
      </c>
    </row>
    <row r="152" spans="1:28" s="40" customFormat="1" ht="21.75" customHeight="1">
      <c r="A152" s="77" t="s">
        <v>100</v>
      </c>
      <c r="B152" s="78">
        <v>70912</v>
      </c>
      <c r="C152" s="69">
        <v>100</v>
      </c>
      <c r="D152" s="78"/>
      <c r="E152" s="71"/>
      <c r="F152" s="78"/>
      <c r="G152" s="71"/>
      <c r="H152" s="78"/>
      <c r="I152" s="71"/>
      <c r="J152" s="78">
        <v>70912</v>
      </c>
      <c r="K152" s="69">
        <v>100</v>
      </c>
      <c r="L152" s="69"/>
      <c r="M152" s="78"/>
      <c r="N152" s="71"/>
      <c r="O152" s="78"/>
      <c r="P152" s="71"/>
      <c r="Q152" s="78"/>
      <c r="R152" s="71"/>
      <c r="S152" s="78"/>
      <c r="T152" s="71"/>
      <c r="U152" s="78"/>
      <c r="V152" s="71"/>
      <c r="W152" s="78">
        <v>70912</v>
      </c>
      <c r="X152" s="69">
        <v>100</v>
      </c>
      <c r="Y152" s="59">
        <f t="shared" si="8"/>
        <v>70912</v>
      </c>
      <c r="Z152" s="60">
        <f t="shared" si="9"/>
        <v>0</v>
      </c>
      <c r="AA152" s="61">
        <f t="shared" si="10"/>
        <v>70912</v>
      </c>
      <c r="AB152" s="61">
        <f t="shared" si="11"/>
        <v>0</v>
      </c>
    </row>
    <row r="153" spans="1:28" s="40" customFormat="1" ht="31.5" customHeight="1">
      <c r="A153" s="77" t="s">
        <v>101</v>
      </c>
      <c r="B153" s="78">
        <v>923223</v>
      </c>
      <c r="C153" s="69">
        <v>100</v>
      </c>
      <c r="D153" s="78"/>
      <c r="E153" s="71"/>
      <c r="F153" s="78"/>
      <c r="G153" s="71"/>
      <c r="H153" s="78"/>
      <c r="I153" s="71"/>
      <c r="J153" s="78">
        <v>923223</v>
      </c>
      <c r="K153" s="69">
        <v>100</v>
      </c>
      <c r="L153" s="69"/>
      <c r="M153" s="78"/>
      <c r="N153" s="71"/>
      <c r="O153" s="78"/>
      <c r="P153" s="71"/>
      <c r="Q153" s="78"/>
      <c r="R153" s="71"/>
      <c r="S153" s="78"/>
      <c r="T153" s="71"/>
      <c r="U153" s="78"/>
      <c r="V153" s="71"/>
      <c r="W153" s="78">
        <v>923223</v>
      </c>
      <c r="X153" s="69">
        <v>100</v>
      </c>
      <c r="Y153" s="59">
        <f t="shared" si="8"/>
        <v>923223</v>
      </c>
      <c r="Z153" s="60">
        <f t="shared" si="9"/>
        <v>0</v>
      </c>
      <c r="AA153" s="61">
        <f t="shared" si="10"/>
        <v>923223</v>
      </c>
      <c r="AB153" s="61">
        <f t="shared" si="11"/>
        <v>0</v>
      </c>
    </row>
    <row r="154" spans="1:28" s="40" customFormat="1" ht="36" customHeight="1">
      <c r="A154" s="79" t="s">
        <v>23</v>
      </c>
      <c r="B154" s="58">
        <v>827743</v>
      </c>
      <c r="C154" s="64">
        <v>100</v>
      </c>
      <c r="D154" s="58"/>
      <c r="E154" s="70"/>
      <c r="F154" s="58"/>
      <c r="G154" s="70"/>
      <c r="H154" s="58"/>
      <c r="I154" s="70"/>
      <c r="J154" s="58">
        <v>827743</v>
      </c>
      <c r="K154" s="64">
        <v>100</v>
      </c>
      <c r="L154" s="64"/>
      <c r="M154" s="58"/>
      <c r="N154" s="70"/>
      <c r="O154" s="58"/>
      <c r="P154" s="70"/>
      <c r="Q154" s="58"/>
      <c r="R154" s="70"/>
      <c r="S154" s="58"/>
      <c r="T154" s="70"/>
      <c r="U154" s="58"/>
      <c r="V154" s="70"/>
      <c r="W154" s="58">
        <v>827743</v>
      </c>
      <c r="X154" s="64">
        <v>100</v>
      </c>
      <c r="Y154" s="59">
        <f t="shared" si="8"/>
        <v>827743</v>
      </c>
      <c r="Z154" s="60">
        <f t="shared" si="9"/>
        <v>0</v>
      </c>
      <c r="AA154" s="61">
        <f t="shared" si="10"/>
        <v>827743</v>
      </c>
      <c r="AB154" s="61">
        <f t="shared" si="11"/>
        <v>0</v>
      </c>
    </row>
    <row r="155" spans="1:28" s="40" customFormat="1" ht="31.5" customHeight="1">
      <c r="A155" s="77" t="s">
        <v>39</v>
      </c>
      <c r="B155" s="78">
        <v>827743</v>
      </c>
      <c r="C155" s="69">
        <v>100</v>
      </c>
      <c r="D155" s="78"/>
      <c r="E155" s="71"/>
      <c r="F155" s="78"/>
      <c r="G155" s="71"/>
      <c r="H155" s="78"/>
      <c r="I155" s="71"/>
      <c r="J155" s="78">
        <v>827743</v>
      </c>
      <c r="K155" s="69">
        <v>100</v>
      </c>
      <c r="L155" s="69"/>
      <c r="M155" s="78"/>
      <c r="N155" s="71"/>
      <c r="O155" s="78"/>
      <c r="P155" s="71"/>
      <c r="Q155" s="78"/>
      <c r="R155" s="71"/>
      <c r="S155" s="78"/>
      <c r="T155" s="71"/>
      <c r="U155" s="78"/>
      <c r="V155" s="71"/>
      <c r="W155" s="78">
        <v>827743</v>
      </c>
      <c r="X155" s="69">
        <v>100</v>
      </c>
      <c r="Y155" s="59">
        <f t="shared" si="8"/>
        <v>827743</v>
      </c>
      <c r="Z155" s="60">
        <f t="shared" si="9"/>
        <v>0</v>
      </c>
      <c r="AA155" s="61">
        <f t="shared" si="10"/>
        <v>827743</v>
      </c>
      <c r="AB155" s="61">
        <f t="shared" si="11"/>
        <v>0</v>
      </c>
    </row>
    <row r="156" spans="1:28" s="40" customFormat="1" ht="36" customHeight="1">
      <c r="A156" s="79" t="s">
        <v>24</v>
      </c>
      <c r="B156" s="58">
        <v>775019</v>
      </c>
      <c r="C156" s="64">
        <v>100</v>
      </c>
      <c r="D156" s="58"/>
      <c r="E156" s="70"/>
      <c r="F156" s="58"/>
      <c r="G156" s="70"/>
      <c r="H156" s="58"/>
      <c r="I156" s="70"/>
      <c r="J156" s="58">
        <v>775019</v>
      </c>
      <c r="K156" s="64">
        <v>100</v>
      </c>
      <c r="L156" s="64"/>
      <c r="M156" s="58"/>
      <c r="N156" s="70"/>
      <c r="O156" s="58"/>
      <c r="P156" s="70"/>
      <c r="Q156" s="58"/>
      <c r="R156" s="70"/>
      <c r="S156" s="58"/>
      <c r="T156" s="70"/>
      <c r="U156" s="58"/>
      <c r="V156" s="70"/>
      <c r="W156" s="58">
        <v>775019</v>
      </c>
      <c r="X156" s="64">
        <v>100</v>
      </c>
      <c r="Y156" s="59">
        <f t="shared" si="8"/>
        <v>775019</v>
      </c>
      <c r="Z156" s="60">
        <f t="shared" si="9"/>
        <v>0</v>
      </c>
      <c r="AA156" s="61">
        <f t="shared" si="10"/>
        <v>775019</v>
      </c>
      <c r="AB156" s="61">
        <f t="shared" si="11"/>
        <v>0</v>
      </c>
    </row>
    <row r="157" spans="1:28" s="40" customFormat="1" ht="31.5" customHeight="1">
      <c r="A157" s="77" t="s">
        <v>39</v>
      </c>
      <c r="B157" s="78">
        <v>775019</v>
      </c>
      <c r="C157" s="69">
        <v>100</v>
      </c>
      <c r="D157" s="78"/>
      <c r="E157" s="71"/>
      <c r="F157" s="78"/>
      <c r="G157" s="71"/>
      <c r="H157" s="78"/>
      <c r="I157" s="71"/>
      <c r="J157" s="78">
        <v>775019</v>
      </c>
      <c r="K157" s="69">
        <v>100</v>
      </c>
      <c r="L157" s="69"/>
      <c r="M157" s="78"/>
      <c r="N157" s="71"/>
      <c r="O157" s="78"/>
      <c r="P157" s="71"/>
      <c r="Q157" s="78"/>
      <c r="R157" s="71"/>
      <c r="S157" s="78"/>
      <c r="T157" s="71"/>
      <c r="U157" s="78"/>
      <c r="V157" s="71"/>
      <c r="W157" s="78">
        <v>775019</v>
      </c>
      <c r="X157" s="69">
        <v>100</v>
      </c>
      <c r="Y157" s="59">
        <f t="shared" si="8"/>
        <v>775019</v>
      </c>
      <c r="Z157" s="60">
        <f t="shared" si="9"/>
        <v>0</v>
      </c>
      <c r="AA157" s="61">
        <f t="shared" si="10"/>
        <v>775019</v>
      </c>
      <c r="AB157" s="61">
        <f t="shared" si="11"/>
        <v>0</v>
      </c>
    </row>
    <row r="158" spans="1:28" s="40" customFormat="1" ht="36" customHeight="1">
      <c r="A158" s="79" t="s">
        <v>25</v>
      </c>
      <c r="B158" s="58">
        <v>5446</v>
      </c>
      <c r="C158" s="64">
        <v>100</v>
      </c>
      <c r="D158" s="58"/>
      <c r="E158" s="70"/>
      <c r="F158" s="58"/>
      <c r="G158" s="70"/>
      <c r="H158" s="58"/>
      <c r="I158" s="70"/>
      <c r="J158" s="58">
        <v>5446</v>
      </c>
      <c r="K158" s="64">
        <v>100</v>
      </c>
      <c r="L158" s="64"/>
      <c r="M158" s="58"/>
      <c r="N158" s="70"/>
      <c r="O158" s="58"/>
      <c r="P158" s="70"/>
      <c r="Q158" s="58"/>
      <c r="R158" s="70"/>
      <c r="S158" s="58"/>
      <c r="T158" s="70"/>
      <c r="U158" s="58"/>
      <c r="V158" s="70"/>
      <c r="W158" s="58">
        <v>5446</v>
      </c>
      <c r="X158" s="64">
        <v>100</v>
      </c>
      <c r="Y158" s="59">
        <f t="shared" si="8"/>
        <v>5446</v>
      </c>
      <c r="Z158" s="60">
        <f t="shared" si="9"/>
        <v>0</v>
      </c>
      <c r="AA158" s="61">
        <f t="shared" si="10"/>
        <v>5446</v>
      </c>
      <c r="AB158" s="61">
        <f t="shared" si="11"/>
        <v>0</v>
      </c>
    </row>
    <row r="159" spans="1:44" ht="31.5" customHeight="1">
      <c r="A159" s="65" t="s">
        <v>39</v>
      </c>
      <c r="B159" s="66">
        <v>5446</v>
      </c>
      <c r="C159" s="67">
        <v>100</v>
      </c>
      <c r="D159" s="66"/>
      <c r="E159" s="68"/>
      <c r="F159" s="66"/>
      <c r="G159" s="68"/>
      <c r="H159" s="66"/>
      <c r="I159" s="68"/>
      <c r="J159" s="66">
        <v>5446</v>
      </c>
      <c r="K159" s="67">
        <v>100</v>
      </c>
      <c r="L159" s="69"/>
      <c r="M159" s="66"/>
      <c r="N159" s="68"/>
      <c r="O159" s="66"/>
      <c r="P159" s="68"/>
      <c r="Q159" s="66"/>
      <c r="R159" s="68"/>
      <c r="S159" s="66"/>
      <c r="T159" s="68"/>
      <c r="U159" s="66"/>
      <c r="V159" s="68"/>
      <c r="W159" s="66">
        <v>5446</v>
      </c>
      <c r="X159" s="67">
        <v>100</v>
      </c>
      <c r="Y159" s="59">
        <f t="shared" si="8"/>
        <v>5446</v>
      </c>
      <c r="Z159" s="60">
        <f t="shared" si="9"/>
        <v>0</v>
      </c>
      <c r="AA159" s="61">
        <f t="shared" si="10"/>
        <v>5446</v>
      </c>
      <c r="AB159" s="61">
        <f t="shared" si="11"/>
        <v>0</v>
      </c>
      <c r="AR159"/>
    </row>
    <row r="160" spans="1:44" ht="36" customHeight="1">
      <c r="A160" s="62" t="s">
        <v>26</v>
      </c>
      <c r="B160" s="55">
        <v>1544609</v>
      </c>
      <c r="C160" s="56">
        <v>100</v>
      </c>
      <c r="D160" s="55"/>
      <c r="E160" s="63"/>
      <c r="F160" s="55"/>
      <c r="G160" s="63"/>
      <c r="H160" s="55"/>
      <c r="I160" s="63"/>
      <c r="J160" s="55">
        <v>1544609</v>
      </c>
      <c r="K160" s="56">
        <v>100</v>
      </c>
      <c r="L160" s="64"/>
      <c r="M160" s="55"/>
      <c r="N160" s="63"/>
      <c r="O160" s="55"/>
      <c r="P160" s="63"/>
      <c r="Q160" s="55"/>
      <c r="R160" s="63"/>
      <c r="S160" s="55"/>
      <c r="T160" s="63"/>
      <c r="U160" s="55"/>
      <c r="V160" s="63"/>
      <c r="W160" s="55">
        <v>1544609</v>
      </c>
      <c r="X160" s="56">
        <v>100</v>
      </c>
      <c r="Y160" s="59">
        <f t="shared" si="8"/>
        <v>1544609</v>
      </c>
      <c r="Z160" s="60">
        <f t="shared" si="9"/>
        <v>0</v>
      </c>
      <c r="AA160" s="61">
        <f t="shared" si="10"/>
        <v>1544609</v>
      </c>
      <c r="AB160" s="61">
        <f t="shared" si="11"/>
        <v>0</v>
      </c>
      <c r="AR160"/>
    </row>
    <row r="161" spans="1:44" ht="31.5" customHeight="1">
      <c r="A161" s="65" t="s">
        <v>39</v>
      </c>
      <c r="B161" s="66">
        <v>1544609</v>
      </c>
      <c r="C161" s="67">
        <v>100</v>
      </c>
      <c r="D161" s="66"/>
      <c r="E161" s="68"/>
      <c r="F161" s="66"/>
      <c r="G161" s="68"/>
      <c r="H161" s="66"/>
      <c r="I161" s="68"/>
      <c r="J161" s="66">
        <v>1544609</v>
      </c>
      <c r="K161" s="67">
        <v>100</v>
      </c>
      <c r="L161" s="69"/>
      <c r="M161" s="66"/>
      <c r="N161" s="68"/>
      <c r="O161" s="66"/>
      <c r="P161" s="68"/>
      <c r="Q161" s="66"/>
      <c r="R161" s="68"/>
      <c r="S161" s="66"/>
      <c r="T161" s="68"/>
      <c r="U161" s="66"/>
      <c r="V161" s="68"/>
      <c r="W161" s="66">
        <v>1544609</v>
      </c>
      <c r="X161" s="67">
        <v>100</v>
      </c>
      <c r="Y161" s="59">
        <f t="shared" si="8"/>
        <v>1544609</v>
      </c>
      <c r="Z161" s="60">
        <f t="shared" si="9"/>
        <v>0</v>
      </c>
      <c r="AA161" s="61">
        <f t="shared" si="10"/>
        <v>1544609</v>
      </c>
      <c r="AB161" s="61">
        <f t="shared" si="11"/>
        <v>0</v>
      </c>
      <c r="AR161"/>
    </row>
    <row r="162" spans="1:44" ht="36" customHeight="1">
      <c r="A162" s="104" t="s">
        <v>171</v>
      </c>
      <c r="B162" s="55">
        <v>940</v>
      </c>
      <c r="C162" s="56">
        <v>100</v>
      </c>
      <c r="D162" s="55"/>
      <c r="E162" s="63"/>
      <c r="F162" s="55"/>
      <c r="G162" s="63"/>
      <c r="H162" s="55"/>
      <c r="I162" s="63"/>
      <c r="J162" s="55">
        <v>940</v>
      </c>
      <c r="K162" s="56">
        <v>100</v>
      </c>
      <c r="L162" s="64"/>
      <c r="M162" s="55"/>
      <c r="N162" s="63"/>
      <c r="O162" s="55"/>
      <c r="P162" s="63"/>
      <c r="Q162" s="55"/>
      <c r="R162" s="63"/>
      <c r="S162" s="55"/>
      <c r="T162" s="63"/>
      <c r="U162" s="55"/>
      <c r="V162" s="63"/>
      <c r="W162" s="55">
        <v>940</v>
      </c>
      <c r="X162" s="56">
        <v>100</v>
      </c>
      <c r="Y162" s="59">
        <f t="shared" si="8"/>
        <v>940</v>
      </c>
      <c r="Z162" s="60">
        <f t="shared" si="9"/>
        <v>0</v>
      </c>
      <c r="AA162" s="61">
        <f t="shared" si="10"/>
        <v>940</v>
      </c>
      <c r="AB162" s="61">
        <f t="shared" si="11"/>
        <v>0</v>
      </c>
      <c r="AR162"/>
    </row>
    <row r="163" spans="1:44" ht="36" customHeight="1">
      <c r="A163" s="62" t="s">
        <v>27</v>
      </c>
      <c r="B163" s="55">
        <v>940</v>
      </c>
      <c r="C163" s="56">
        <v>100</v>
      </c>
      <c r="D163" s="55"/>
      <c r="E163" s="63"/>
      <c r="F163" s="55"/>
      <c r="G163" s="63"/>
      <c r="H163" s="55"/>
      <c r="I163" s="63"/>
      <c r="J163" s="55">
        <v>940</v>
      </c>
      <c r="K163" s="56">
        <v>100</v>
      </c>
      <c r="L163" s="64"/>
      <c r="M163" s="55"/>
      <c r="N163" s="63"/>
      <c r="O163" s="55"/>
      <c r="P163" s="63"/>
      <c r="Q163" s="55"/>
      <c r="R163" s="63"/>
      <c r="S163" s="55"/>
      <c r="T163" s="63"/>
      <c r="U163" s="55"/>
      <c r="V163" s="63"/>
      <c r="W163" s="55">
        <v>940</v>
      </c>
      <c r="X163" s="56">
        <v>100</v>
      </c>
      <c r="Y163" s="59">
        <f t="shared" si="8"/>
        <v>940</v>
      </c>
      <c r="Z163" s="60">
        <f t="shared" si="9"/>
        <v>0</v>
      </c>
      <c r="AA163" s="61">
        <f t="shared" si="10"/>
        <v>940</v>
      </c>
      <c r="AB163" s="61">
        <f t="shared" si="11"/>
        <v>0</v>
      </c>
      <c r="AR163"/>
    </row>
    <row r="164" spans="1:44" ht="31.5" customHeight="1">
      <c r="A164" s="65" t="s">
        <v>39</v>
      </c>
      <c r="B164" s="66">
        <v>940</v>
      </c>
      <c r="C164" s="67">
        <v>100</v>
      </c>
      <c r="D164" s="66"/>
      <c r="E164" s="68"/>
      <c r="F164" s="66"/>
      <c r="G164" s="68"/>
      <c r="H164" s="66"/>
      <c r="I164" s="68"/>
      <c r="J164" s="66">
        <v>940</v>
      </c>
      <c r="K164" s="67">
        <v>100</v>
      </c>
      <c r="L164" s="69"/>
      <c r="M164" s="66"/>
      <c r="N164" s="68"/>
      <c r="O164" s="66"/>
      <c r="P164" s="68"/>
      <c r="Q164" s="66"/>
      <c r="R164" s="68"/>
      <c r="S164" s="66"/>
      <c r="T164" s="68"/>
      <c r="U164" s="66"/>
      <c r="V164" s="68"/>
      <c r="W164" s="66">
        <v>940</v>
      </c>
      <c r="X164" s="67">
        <v>100</v>
      </c>
      <c r="Y164" s="59">
        <f t="shared" si="8"/>
        <v>940</v>
      </c>
      <c r="Z164" s="60">
        <f t="shared" si="9"/>
        <v>0</v>
      </c>
      <c r="AA164" s="61">
        <f t="shared" si="10"/>
        <v>940</v>
      </c>
      <c r="AB164" s="61">
        <f t="shared" si="11"/>
        <v>0</v>
      </c>
      <c r="AR164"/>
    </row>
    <row r="165" spans="1:44" ht="36" customHeight="1">
      <c r="A165" s="105" t="s">
        <v>172</v>
      </c>
      <c r="B165" s="100">
        <v>65343546</v>
      </c>
      <c r="C165" s="102">
        <v>88.71</v>
      </c>
      <c r="D165" s="100">
        <v>79714</v>
      </c>
      <c r="E165" s="102">
        <v>0.11</v>
      </c>
      <c r="F165" s="100">
        <v>3155000</v>
      </c>
      <c r="G165" s="102">
        <v>4.28</v>
      </c>
      <c r="H165" s="100">
        <v>3685409</v>
      </c>
      <c r="I165" s="102">
        <v>5</v>
      </c>
      <c r="J165" s="100">
        <v>72263669</v>
      </c>
      <c r="K165" s="102">
        <v>98.1</v>
      </c>
      <c r="L165" s="70"/>
      <c r="M165" s="100">
        <v>1401130</v>
      </c>
      <c r="N165" s="102">
        <v>1.9</v>
      </c>
      <c r="O165" s="100"/>
      <c r="P165" s="102"/>
      <c r="Q165" s="100"/>
      <c r="R165" s="102"/>
      <c r="S165" s="100"/>
      <c r="T165" s="102"/>
      <c r="U165" s="100">
        <v>1401130</v>
      </c>
      <c r="V165" s="102">
        <v>1.9</v>
      </c>
      <c r="W165" s="100">
        <v>73664799</v>
      </c>
      <c r="X165" s="101">
        <v>100</v>
      </c>
      <c r="Y165" s="59">
        <f t="shared" si="8"/>
        <v>73664799</v>
      </c>
      <c r="Z165" s="60">
        <f t="shared" si="9"/>
        <v>0</v>
      </c>
      <c r="AA165" s="61">
        <f t="shared" si="10"/>
        <v>73664799</v>
      </c>
      <c r="AB165" s="61">
        <f t="shared" si="11"/>
        <v>0</v>
      </c>
      <c r="AR165"/>
    </row>
    <row r="166" spans="1:44" s="1" customFormat="1" ht="30" customHeight="1">
      <c r="A166" s="27" t="s">
        <v>142</v>
      </c>
      <c r="B166" s="28"/>
      <c r="C166" s="29"/>
      <c r="D166" s="28"/>
      <c r="E166" s="28"/>
      <c r="F166" s="28"/>
      <c r="G166" s="28"/>
      <c r="H166" s="28"/>
      <c r="I166" s="28"/>
      <c r="J166" s="28"/>
      <c r="K166" s="28"/>
      <c r="L166" s="45"/>
      <c r="M166" s="28"/>
      <c r="N166" s="28"/>
      <c r="O166" s="28"/>
      <c r="P166" s="28"/>
      <c r="Q166" s="28"/>
      <c r="R166" s="28"/>
      <c r="S166" s="28"/>
      <c r="T166" s="28"/>
      <c r="U166" s="26"/>
      <c r="V166" s="139" t="s">
        <v>143</v>
      </c>
      <c r="W166" s="140"/>
      <c r="X166" s="140"/>
      <c r="Y166" s="59">
        <f t="shared" si="8"/>
        <v>0</v>
      </c>
      <c r="Z166" s="60">
        <f t="shared" si="9"/>
        <v>0</v>
      </c>
      <c r="AA166" s="61">
        <f t="shared" si="10"/>
        <v>0</v>
      </c>
      <c r="AB166" s="61">
        <f t="shared" si="11"/>
        <v>0</v>
      </c>
      <c r="AC166" s="3"/>
      <c r="AD166" s="3"/>
      <c r="AE166" s="3"/>
      <c r="AF166" s="3"/>
      <c r="AG166" s="3"/>
      <c r="AH166" s="41"/>
      <c r="AI166" s="41"/>
      <c r="AJ166" s="3"/>
      <c r="AK166" s="3"/>
      <c r="AL166" s="3"/>
      <c r="AR166" s="4"/>
    </row>
    <row r="167" spans="1:44" s="5" customFormat="1" ht="30">
      <c r="A167" s="122" t="s">
        <v>162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76"/>
      <c r="M167" s="47" t="s">
        <v>163</v>
      </c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9">
        <f t="shared" si="8"/>
        <v>0</v>
      </c>
      <c r="Z167" s="60">
        <f t="shared" si="9"/>
        <v>0</v>
      </c>
      <c r="AA167" s="61">
        <f t="shared" si="10"/>
        <v>0</v>
      </c>
      <c r="AB167" s="61">
        <f t="shared" si="11"/>
        <v>0</v>
      </c>
      <c r="AC167" s="7"/>
      <c r="AD167" s="7"/>
      <c r="AE167" s="7"/>
      <c r="AF167" s="7"/>
      <c r="AG167" s="7"/>
      <c r="AH167" s="42"/>
      <c r="AI167" s="42"/>
      <c r="AJ167" s="7"/>
      <c r="AK167" s="7"/>
      <c r="AL167" s="7"/>
      <c r="AR167" s="8"/>
    </row>
    <row r="168" spans="1:248" ht="16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49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1"/>
      <c r="X168" s="33" t="s">
        <v>146</v>
      </c>
      <c r="Y168" s="59">
        <f t="shared" si="8"/>
        <v>0</v>
      </c>
      <c r="Z168" s="60">
        <f t="shared" si="9"/>
        <v>0</v>
      </c>
      <c r="AA168" s="61">
        <f t="shared" si="10"/>
        <v>0</v>
      </c>
      <c r="AB168" s="61">
        <f t="shared" si="11"/>
        <v>0</v>
      </c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1"/>
      <c r="AN168" s="11"/>
      <c r="AO168" s="11"/>
      <c r="AP168" s="11"/>
      <c r="AQ168" s="11"/>
      <c r="AR168" s="12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</row>
    <row r="169" spans="1:248" s="13" customFormat="1" ht="16.5" customHeight="1">
      <c r="A169" s="132" t="s">
        <v>147</v>
      </c>
      <c r="B169" s="124" t="s">
        <v>148</v>
      </c>
      <c r="C169" s="125"/>
      <c r="D169" s="125"/>
      <c r="E169" s="125"/>
      <c r="F169" s="125"/>
      <c r="G169" s="125"/>
      <c r="H169" s="125"/>
      <c r="I169" s="125"/>
      <c r="J169" s="125"/>
      <c r="K169" s="126"/>
      <c r="L169" s="50"/>
      <c r="M169" s="141" t="s">
        <v>140</v>
      </c>
      <c r="N169" s="142"/>
      <c r="O169" s="142"/>
      <c r="P169" s="142"/>
      <c r="Q169" s="142"/>
      <c r="R169" s="142"/>
      <c r="S169" s="142"/>
      <c r="T169" s="142"/>
      <c r="U169" s="142"/>
      <c r="V169" s="143"/>
      <c r="W169" s="135" t="s">
        <v>149</v>
      </c>
      <c r="X169" s="136"/>
      <c r="Y169" s="59">
        <f t="shared" si="8"/>
        <v>0</v>
      </c>
      <c r="Z169" s="60" t="e">
        <f t="shared" si="9"/>
        <v>#VALUE!</v>
      </c>
      <c r="AA169" s="61">
        <f t="shared" si="10"/>
        <v>0</v>
      </c>
      <c r="AB169" s="61" t="e">
        <f t="shared" si="11"/>
        <v>#VALUE!</v>
      </c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5"/>
      <c r="AN169" s="15"/>
      <c r="AO169" s="15"/>
      <c r="AP169" s="15"/>
      <c r="AQ169" s="15"/>
      <c r="AR169" s="16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</row>
    <row r="170" spans="1:248" s="13" customFormat="1" ht="16.5" customHeight="1">
      <c r="A170" s="133"/>
      <c r="B170" s="127"/>
      <c r="C170" s="128"/>
      <c r="D170" s="128"/>
      <c r="E170" s="128"/>
      <c r="F170" s="128"/>
      <c r="G170" s="128"/>
      <c r="H170" s="128"/>
      <c r="I170" s="128"/>
      <c r="J170" s="128"/>
      <c r="K170" s="129"/>
      <c r="L170" s="50"/>
      <c r="M170" s="141" t="s">
        <v>150</v>
      </c>
      <c r="N170" s="142"/>
      <c r="O170" s="142"/>
      <c r="P170" s="142"/>
      <c r="Q170" s="142"/>
      <c r="R170" s="143"/>
      <c r="S170" s="135" t="s">
        <v>151</v>
      </c>
      <c r="T170" s="132"/>
      <c r="U170" s="135" t="s">
        <v>152</v>
      </c>
      <c r="V170" s="132"/>
      <c r="W170" s="137"/>
      <c r="X170" s="138"/>
      <c r="Y170" s="59" t="e">
        <f t="shared" si="8"/>
        <v>#VALUE!</v>
      </c>
      <c r="Z170" s="60" t="e">
        <f t="shared" si="9"/>
        <v>#VALUE!</v>
      </c>
      <c r="AA170" s="61">
        <f t="shared" si="10"/>
        <v>0</v>
      </c>
      <c r="AB170" s="61">
        <f t="shared" si="11"/>
        <v>0</v>
      </c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8"/>
      <c r="AN170" s="18"/>
      <c r="AO170" s="18"/>
      <c r="AP170" s="18"/>
      <c r="AQ170" s="18"/>
      <c r="AR170" s="19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</row>
    <row r="171" spans="1:248" s="13" customFormat="1" ht="15.75" customHeight="1">
      <c r="A171" s="133"/>
      <c r="B171" s="130" t="s">
        <v>2</v>
      </c>
      <c r="C171" s="131"/>
      <c r="D171" s="118" t="s">
        <v>6</v>
      </c>
      <c r="E171" s="119"/>
      <c r="F171" s="130" t="s">
        <v>7</v>
      </c>
      <c r="G171" s="131"/>
      <c r="H171" s="130" t="s">
        <v>5</v>
      </c>
      <c r="I171" s="131"/>
      <c r="J171" s="130" t="s">
        <v>153</v>
      </c>
      <c r="K171" s="131"/>
      <c r="L171" s="51"/>
      <c r="M171" s="141" t="s">
        <v>3</v>
      </c>
      <c r="N171" s="143"/>
      <c r="O171" s="130" t="s">
        <v>4</v>
      </c>
      <c r="P171" s="131"/>
      <c r="Q171" s="130" t="s">
        <v>5</v>
      </c>
      <c r="R171" s="131"/>
      <c r="S171" s="137"/>
      <c r="T171" s="134"/>
      <c r="U171" s="137"/>
      <c r="V171" s="134"/>
      <c r="W171" s="120" t="s">
        <v>154</v>
      </c>
      <c r="X171" s="135" t="s">
        <v>0</v>
      </c>
      <c r="Y171" s="59" t="e">
        <f t="shared" si="8"/>
        <v>#VALUE!</v>
      </c>
      <c r="Z171" s="60" t="e">
        <f t="shared" si="9"/>
        <v>#VALUE!</v>
      </c>
      <c r="AA171" s="61">
        <f t="shared" si="10"/>
        <v>0</v>
      </c>
      <c r="AB171" s="61" t="e">
        <f t="shared" si="11"/>
        <v>#VALUE!</v>
      </c>
      <c r="AC171" s="20"/>
      <c r="AD171" s="20"/>
      <c r="AE171" s="20"/>
      <c r="AF171" s="20"/>
      <c r="AG171" s="20"/>
      <c r="AH171" s="43"/>
      <c r="AI171" s="43"/>
      <c r="AJ171" s="20"/>
      <c r="AK171" s="20"/>
      <c r="AL171" s="20"/>
      <c r="AM171" s="21"/>
      <c r="AN171" s="21"/>
      <c r="AO171" s="21"/>
      <c r="AP171" s="21"/>
      <c r="AQ171" s="21"/>
      <c r="AR171" s="22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</row>
    <row r="172" spans="1:248" ht="15" customHeight="1">
      <c r="A172" s="134"/>
      <c r="B172" s="34" t="s">
        <v>154</v>
      </c>
      <c r="C172" s="34" t="s">
        <v>155</v>
      </c>
      <c r="D172" s="34" t="s">
        <v>154</v>
      </c>
      <c r="E172" s="34" t="s">
        <v>0</v>
      </c>
      <c r="F172" s="34" t="s">
        <v>154</v>
      </c>
      <c r="G172" s="34" t="s">
        <v>0</v>
      </c>
      <c r="H172" s="34" t="s">
        <v>154</v>
      </c>
      <c r="I172" s="34" t="s">
        <v>0</v>
      </c>
      <c r="J172" s="34" t="s">
        <v>154</v>
      </c>
      <c r="K172" s="34" t="s">
        <v>0</v>
      </c>
      <c r="L172" s="52"/>
      <c r="M172" s="53" t="s">
        <v>154</v>
      </c>
      <c r="N172" s="34" t="s">
        <v>0</v>
      </c>
      <c r="O172" s="34" t="s">
        <v>154</v>
      </c>
      <c r="P172" s="34" t="s">
        <v>0</v>
      </c>
      <c r="Q172" s="34" t="s">
        <v>154</v>
      </c>
      <c r="R172" s="34" t="s">
        <v>0</v>
      </c>
      <c r="S172" s="34" t="s">
        <v>154</v>
      </c>
      <c r="T172" s="34" t="s">
        <v>0</v>
      </c>
      <c r="U172" s="34" t="s">
        <v>154</v>
      </c>
      <c r="V172" s="34" t="s">
        <v>0</v>
      </c>
      <c r="W172" s="121"/>
      <c r="X172" s="137"/>
      <c r="Y172" s="59" t="e">
        <f t="shared" si="8"/>
        <v>#VALUE!</v>
      </c>
      <c r="Z172" s="60" t="e">
        <f t="shared" si="9"/>
        <v>#VALUE!</v>
      </c>
      <c r="AA172" s="61">
        <f t="shared" si="10"/>
        <v>0</v>
      </c>
      <c r="AB172" s="61">
        <f t="shared" si="11"/>
        <v>0</v>
      </c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8"/>
      <c r="AN172" s="18"/>
      <c r="AO172" s="18"/>
      <c r="AP172" s="18"/>
      <c r="AQ172" s="18"/>
      <c r="AR172" s="19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</row>
    <row r="173" spans="1:44" ht="31.5" customHeight="1">
      <c r="A173" s="62" t="s">
        <v>28</v>
      </c>
      <c r="B173" s="55">
        <v>3754168</v>
      </c>
      <c r="C173" s="63">
        <v>97.92</v>
      </c>
      <c r="D173" s="55">
        <v>79714</v>
      </c>
      <c r="E173" s="63">
        <v>2.08</v>
      </c>
      <c r="F173" s="55"/>
      <c r="G173" s="63"/>
      <c r="H173" s="55"/>
      <c r="I173" s="63"/>
      <c r="J173" s="55">
        <v>3833882</v>
      </c>
      <c r="K173" s="56">
        <v>100</v>
      </c>
      <c r="L173" s="64"/>
      <c r="M173" s="55"/>
      <c r="N173" s="63"/>
      <c r="O173" s="55"/>
      <c r="P173" s="63"/>
      <c r="Q173" s="55"/>
      <c r="R173" s="63"/>
      <c r="S173" s="55"/>
      <c r="T173" s="63"/>
      <c r="U173" s="55"/>
      <c r="V173" s="63"/>
      <c r="W173" s="55">
        <v>3833882</v>
      </c>
      <c r="X173" s="56">
        <v>100</v>
      </c>
      <c r="Y173" s="59">
        <f t="shared" si="8"/>
        <v>3833882</v>
      </c>
      <c r="Z173" s="60">
        <f t="shared" si="9"/>
        <v>0</v>
      </c>
      <c r="AA173" s="61">
        <f t="shared" si="10"/>
        <v>3833882</v>
      </c>
      <c r="AB173" s="61">
        <f t="shared" si="11"/>
        <v>0</v>
      </c>
      <c r="AR173"/>
    </row>
    <row r="174" spans="1:44" ht="28.5">
      <c r="A174" s="77" t="s">
        <v>40</v>
      </c>
      <c r="B174" s="78">
        <v>3156795</v>
      </c>
      <c r="C174" s="69">
        <v>100</v>
      </c>
      <c r="D174" s="78"/>
      <c r="E174" s="71"/>
      <c r="F174" s="78"/>
      <c r="G174" s="71"/>
      <c r="H174" s="78"/>
      <c r="I174" s="71"/>
      <c r="J174" s="78">
        <v>3156795</v>
      </c>
      <c r="K174" s="69">
        <v>100</v>
      </c>
      <c r="L174" s="69"/>
      <c r="M174" s="78"/>
      <c r="N174" s="71"/>
      <c r="O174" s="78"/>
      <c r="P174" s="71"/>
      <c r="Q174" s="78"/>
      <c r="R174" s="71"/>
      <c r="S174" s="78"/>
      <c r="T174" s="71"/>
      <c r="U174" s="78"/>
      <c r="V174" s="71"/>
      <c r="W174" s="78">
        <v>3156795</v>
      </c>
      <c r="X174" s="69">
        <v>100</v>
      </c>
      <c r="Y174" s="59">
        <f t="shared" si="8"/>
        <v>3156795</v>
      </c>
      <c r="Z174" s="60">
        <f t="shared" si="9"/>
        <v>0</v>
      </c>
      <c r="AA174" s="61">
        <f t="shared" si="10"/>
        <v>3156795</v>
      </c>
      <c r="AB174" s="61">
        <f t="shared" si="11"/>
        <v>0</v>
      </c>
      <c r="AR174"/>
    </row>
    <row r="175" spans="1:28" s="40" customFormat="1" ht="28.5">
      <c r="A175" s="77" t="s">
        <v>102</v>
      </c>
      <c r="B175" s="78">
        <v>569397</v>
      </c>
      <c r="C175" s="69">
        <v>100</v>
      </c>
      <c r="D175" s="78"/>
      <c r="E175" s="71"/>
      <c r="F175" s="78"/>
      <c r="G175" s="71"/>
      <c r="H175" s="78"/>
      <c r="I175" s="71"/>
      <c r="J175" s="78">
        <v>569397</v>
      </c>
      <c r="K175" s="69">
        <v>100</v>
      </c>
      <c r="L175" s="69"/>
      <c r="M175" s="78"/>
      <c r="N175" s="71"/>
      <c r="O175" s="78"/>
      <c r="P175" s="71"/>
      <c r="Q175" s="78"/>
      <c r="R175" s="71"/>
      <c r="S175" s="78"/>
      <c r="T175" s="71"/>
      <c r="U175" s="78"/>
      <c r="V175" s="71"/>
      <c r="W175" s="78">
        <v>569397</v>
      </c>
      <c r="X175" s="69">
        <v>100</v>
      </c>
      <c r="Y175" s="59">
        <f t="shared" si="8"/>
        <v>569397</v>
      </c>
      <c r="Z175" s="60">
        <f t="shared" si="9"/>
        <v>0</v>
      </c>
      <c r="AA175" s="61">
        <f t="shared" si="10"/>
        <v>569397</v>
      </c>
      <c r="AB175" s="61">
        <f t="shared" si="11"/>
        <v>0</v>
      </c>
    </row>
    <row r="176" spans="1:28" s="40" customFormat="1" ht="28.5">
      <c r="A176" s="77" t="s">
        <v>103</v>
      </c>
      <c r="B176" s="78">
        <v>151650</v>
      </c>
      <c r="C176" s="69">
        <v>100</v>
      </c>
      <c r="D176" s="78"/>
      <c r="E176" s="71"/>
      <c r="F176" s="78"/>
      <c r="G176" s="71"/>
      <c r="H176" s="78"/>
      <c r="I176" s="71"/>
      <c r="J176" s="78">
        <v>151650</v>
      </c>
      <c r="K176" s="69">
        <v>100</v>
      </c>
      <c r="L176" s="69"/>
      <c r="M176" s="78"/>
      <c r="N176" s="71"/>
      <c r="O176" s="78"/>
      <c r="P176" s="71"/>
      <c r="Q176" s="78"/>
      <c r="R176" s="71"/>
      <c r="S176" s="78"/>
      <c r="T176" s="71"/>
      <c r="U176" s="78"/>
      <c r="V176" s="71"/>
      <c r="W176" s="78">
        <v>151650</v>
      </c>
      <c r="X176" s="69">
        <v>100</v>
      </c>
      <c r="Y176" s="59">
        <f t="shared" si="8"/>
        <v>151650</v>
      </c>
      <c r="Z176" s="60">
        <f t="shared" si="9"/>
        <v>0</v>
      </c>
      <c r="AA176" s="61">
        <f t="shared" si="10"/>
        <v>151650</v>
      </c>
      <c r="AB176" s="61">
        <f t="shared" si="11"/>
        <v>0</v>
      </c>
    </row>
    <row r="177" spans="1:28" s="40" customFormat="1" ht="16.5">
      <c r="A177" s="77" t="s">
        <v>104</v>
      </c>
      <c r="B177" s="78">
        <v>947900</v>
      </c>
      <c r="C177" s="69">
        <v>100</v>
      </c>
      <c r="D177" s="78"/>
      <c r="E177" s="71"/>
      <c r="F177" s="78"/>
      <c r="G177" s="71"/>
      <c r="H177" s="78"/>
      <c r="I177" s="71"/>
      <c r="J177" s="78">
        <v>947900</v>
      </c>
      <c r="K177" s="69">
        <v>100</v>
      </c>
      <c r="L177" s="69"/>
      <c r="M177" s="78"/>
      <c r="N177" s="71"/>
      <c r="O177" s="78"/>
      <c r="P177" s="71"/>
      <c r="Q177" s="78"/>
      <c r="R177" s="71"/>
      <c r="S177" s="78"/>
      <c r="T177" s="71"/>
      <c r="U177" s="78"/>
      <c r="V177" s="71"/>
      <c r="W177" s="78">
        <v>947900</v>
      </c>
      <c r="X177" s="69">
        <v>100</v>
      </c>
      <c r="Y177" s="59">
        <f t="shared" si="8"/>
        <v>947900</v>
      </c>
      <c r="Z177" s="60">
        <f t="shared" si="9"/>
        <v>0</v>
      </c>
      <c r="AA177" s="61">
        <f t="shared" si="10"/>
        <v>947900</v>
      </c>
      <c r="AB177" s="61">
        <f t="shared" si="11"/>
        <v>0</v>
      </c>
    </row>
    <row r="178" spans="1:28" s="40" customFormat="1" ht="28.5">
      <c r="A178" s="77" t="s">
        <v>105</v>
      </c>
      <c r="B178" s="78">
        <v>557047</v>
      </c>
      <c r="C178" s="69">
        <v>100</v>
      </c>
      <c r="D178" s="78"/>
      <c r="E178" s="71"/>
      <c r="F178" s="78"/>
      <c r="G178" s="71"/>
      <c r="H178" s="78"/>
      <c r="I178" s="71"/>
      <c r="J178" s="78">
        <v>557047</v>
      </c>
      <c r="K178" s="69">
        <v>100</v>
      </c>
      <c r="L178" s="69"/>
      <c r="M178" s="78"/>
      <c r="N178" s="71"/>
      <c r="O178" s="78"/>
      <c r="P178" s="71"/>
      <c r="Q178" s="78"/>
      <c r="R178" s="71"/>
      <c r="S178" s="78"/>
      <c r="T178" s="71"/>
      <c r="U178" s="78"/>
      <c r="V178" s="71"/>
      <c r="W178" s="78">
        <v>557047</v>
      </c>
      <c r="X178" s="69">
        <v>100</v>
      </c>
      <c r="Y178" s="59">
        <f t="shared" si="8"/>
        <v>557047</v>
      </c>
      <c r="Z178" s="60">
        <f t="shared" si="9"/>
        <v>0</v>
      </c>
      <c r="AA178" s="61">
        <f t="shared" si="10"/>
        <v>557047</v>
      </c>
      <c r="AB178" s="61">
        <f t="shared" si="11"/>
        <v>0</v>
      </c>
    </row>
    <row r="179" spans="1:28" s="40" customFormat="1" ht="28.5">
      <c r="A179" s="77" t="s">
        <v>106</v>
      </c>
      <c r="B179" s="78">
        <v>930801</v>
      </c>
      <c r="C179" s="69">
        <v>100</v>
      </c>
      <c r="D179" s="78"/>
      <c r="E179" s="71"/>
      <c r="F179" s="78"/>
      <c r="G179" s="71"/>
      <c r="H179" s="78"/>
      <c r="I179" s="71"/>
      <c r="J179" s="78">
        <v>930801</v>
      </c>
      <c r="K179" s="69">
        <v>100</v>
      </c>
      <c r="L179" s="69"/>
      <c r="M179" s="78"/>
      <c r="N179" s="71"/>
      <c r="O179" s="78"/>
      <c r="P179" s="71"/>
      <c r="Q179" s="78"/>
      <c r="R179" s="71"/>
      <c r="S179" s="78"/>
      <c r="T179" s="71"/>
      <c r="U179" s="78"/>
      <c r="V179" s="71"/>
      <c r="W179" s="78">
        <v>930801</v>
      </c>
      <c r="X179" s="69">
        <v>100</v>
      </c>
      <c r="Y179" s="59">
        <f t="shared" si="8"/>
        <v>930801</v>
      </c>
      <c r="Z179" s="60">
        <f t="shared" si="9"/>
        <v>0</v>
      </c>
      <c r="AA179" s="61">
        <f t="shared" si="10"/>
        <v>930801</v>
      </c>
      <c r="AB179" s="61">
        <f t="shared" si="11"/>
        <v>0</v>
      </c>
    </row>
    <row r="180" spans="1:28" s="40" customFormat="1" ht="28.5">
      <c r="A180" s="77" t="s">
        <v>101</v>
      </c>
      <c r="B180" s="78">
        <v>597373</v>
      </c>
      <c r="C180" s="71">
        <v>88.23</v>
      </c>
      <c r="D180" s="78">
        <v>79714</v>
      </c>
      <c r="E180" s="71">
        <v>11.77</v>
      </c>
      <c r="F180" s="78"/>
      <c r="G180" s="71"/>
      <c r="H180" s="78"/>
      <c r="I180" s="71"/>
      <c r="J180" s="78">
        <v>677087</v>
      </c>
      <c r="K180" s="69">
        <v>100</v>
      </c>
      <c r="L180" s="69"/>
      <c r="M180" s="78"/>
      <c r="N180" s="71"/>
      <c r="O180" s="78"/>
      <c r="P180" s="71"/>
      <c r="Q180" s="78"/>
      <c r="R180" s="71"/>
      <c r="S180" s="78"/>
      <c r="T180" s="71"/>
      <c r="U180" s="78"/>
      <c r="V180" s="71"/>
      <c r="W180" s="78">
        <v>677087</v>
      </c>
      <c r="X180" s="69">
        <v>100</v>
      </c>
      <c r="Y180" s="59">
        <f t="shared" si="8"/>
        <v>677087</v>
      </c>
      <c r="Z180" s="60">
        <f t="shared" si="9"/>
        <v>0</v>
      </c>
      <c r="AA180" s="61">
        <f t="shared" si="10"/>
        <v>677087</v>
      </c>
      <c r="AB180" s="61">
        <f t="shared" si="11"/>
        <v>0</v>
      </c>
    </row>
    <row r="181" spans="1:28" s="40" customFormat="1" ht="32.25" customHeight="1">
      <c r="A181" s="79" t="s">
        <v>29</v>
      </c>
      <c r="B181" s="58">
        <v>58160481</v>
      </c>
      <c r="C181" s="70">
        <v>99.61</v>
      </c>
      <c r="D181" s="58"/>
      <c r="E181" s="70"/>
      <c r="F181" s="58"/>
      <c r="G181" s="70"/>
      <c r="H181" s="58">
        <v>227739</v>
      </c>
      <c r="I181" s="70">
        <v>0.39</v>
      </c>
      <c r="J181" s="58">
        <v>58388220</v>
      </c>
      <c r="K181" s="64">
        <v>100</v>
      </c>
      <c r="L181" s="64"/>
      <c r="M181" s="58"/>
      <c r="N181" s="70"/>
      <c r="O181" s="58"/>
      <c r="P181" s="70"/>
      <c r="Q181" s="58"/>
      <c r="R181" s="70"/>
      <c r="S181" s="58"/>
      <c r="T181" s="70"/>
      <c r="U181" s="58"/>
      <c r="V181" s="70"/>
      <c r="W181" s="58">
        <v>58388220</v>
      </c>
      <c r="X181" s="64">
        <v>100</v>
      </c>
      <c r="Y181" s="59">
        <f t="shared" si="8"/>
        <v>58388220</v>
      </c>
      <c r="Z181" s="60">
        <f t="shared" si="9"/>
        <v>0</v>
      </c>
      <c r="AA181" s="61">
        <f t="shared" si="10"/>
        <v>58388220</v>
      </c>
      <c r="AB181" s="61">
        <f t="shared" si="11"/>
        <v>0</v>
      </c>
    </row>
    <row r="182" spans="1:28" s="40" customFormat="1" ht="28.5">
      <c r="A182" s="77" t="s">
        <v>107</v>
      </c>
      <c r="B182" s="78">
        <v>58047033</v>
      </c>
      <c r="C182" s="71">
        <v>99.61</v>
      </c>
      <c r="D182" s="78"/>
      <c r="E182" s="71"/>
      <c r="F182" s="78"/>
      <c r="G182" s="71"/>
      <c r="H182" s="78">
        <v>227739</v>
      </c>
      <c r="I182" s="71">
        <v>0.39</v>
      </c>
      <c r="J182" s="78">
        <v>58274772</v>
      </c>
      <c r="K182" s="69">
        <v>100</v>
      </c>
      <c r="L182" s="69"/>
      <c r="M182" s="78"/>
      <c r="N182" s="71"/>
      <c r="O182" s="78"/>
      <c r="P182" s="71"/>
      <c r="Q182" s="78"/>
      <c r="R182" s="71"/>
      <c r="S182" s="78"/>
      <c r="T182" s="71"/>
      <c r="U182" s="78"/>
      <c r="V182" s="71"/>
      <c r="W182" s="78">
        <v>58274772</v>
      </c>
      <c r="X182" s="69">
        <v>100</v>
      </c>
      <c r="Y182" s="59">
        <f t="shared" si="8"/>
        <v>58274772</v>
      </c>
      <c r="Z182" s="60">
        <f t="shared" si="9"/>
        <v>0</v>
      </c>
      <c r="AA182" s="61">
        <f t="shared" si="10"/>
        <v>58274772</v>
      </c>
      <c r="AB182" s="61">
        <f t="shared" si="11"/>
        <v>0</v>
      </c>
    </row>
    <row r="183" spans="1:28" s="40" customFormat="1" ht="16.5">
      <c r="A183" s="77" t="s">
        <v>108</v>
      </c>
      <c r="B183" s="78">
        <v>24661116</v>
      </c>
      <c r="C183" s="71">
        <v>99.08</v>
      </c>
      <c r="D183" s="78"/>
      <c r="E183" s="71"/>
      <c r="F183" s="78"/>
      <c r="G183" s="71"/>
      <c r="H183" s="78">
        <v>227739</v>
      </c>
      <c r="I183" s="71">
        <v>0.92</v>
      </c>
      <c r="J183" s="78">
        <v>24888855</v>
      </c>
      <c r="K183" s="69">
        <v>100</v>
      </c>
      <c r="L183" s="69"/>
      <c r="M183" s="78"/>
      <c r="N183" s="71"/>
      <c r="O183" s="78"/>
      <c r="P183" s="71"/>
      <c r="Q183" s="78"/>
      <c r="R183" s="71"/>
      <c r="S183" s="78"/>
      <c r="T183" s="71"/>
      <c r="U183" s="78"/>
      <c r="V183" s="71"/>
      <c r="W183" s="78">
        <v>24888855</v>
      </c>
      <c r="X183" s="69">
        <v>100</v>
      </c>
      <c r="Y183" s="59">
        <f t="shared" si="8"/>
        <v>24888855</v>
      </c>
      <c r="Z183" s="60">
        <f t="shared" si="9"/>
        <v>0</v>
      </c>
      <c r="AA183" s="61">
        <f t="shared" si="10"/>
        <v>24888855</v>
      </c>
      <c r="AB183" s="61">
        <f t="shared" si="11"/>
        <v>0</v>
      </c>
    </row>
    <row r="184" spans="1:28" s="40" customFormat="1" ht="16.5">
      <c r="A184" s="77" t="s">
        <v>109</v>
      </c>
      <c r="B184" s="78">
        <v>13550972</v>
      </c>
      <c r="C184" s="69">
        <v>100</v>
      </c>
      <c r="D184" s="78"/>
      <c r="E184" s="71"/>
      <c r="F184" s="78"/>
      <c r="G184" s="71"/>
      <c r="H184" s="78"/>
      <c r="I184" s="71"/>
      <c r="J184" s="78">
        <v>13550972</v>
      </c>
      <c r="K184" s="69">
        <v>100</v>
      </c>
      <c r="L184" s="69"/>
      <c r="M184" s="78"/>
      <c r="N184" s="71"/>
      <c r="O184" s="78"/>
      <c r="P184" s="71"/>
      <c r="Q184" s="78"/>
      <c r="R184" s="71"/>
      <c r="S184" s="78"/>
      <c r="T184" s="71"/>
      <c r="U184" s="78"/>
      <c r="V184" s="71"/>
      <c r="W184" s="78">
        <v>13550972</v>
      </c>
      <c r="X184" s="69">
        <v>100</v>
      </c>
      <c r="Y184" s="59">
        <f t="shared" si="8"/>
        <v>13550972</v>
      </c>
      <c r="Z184" s="60">
        <f t="shared" si="9"/>
        <v>0</v>
      </c>
      <c r="AA184" s="61">
        <f t="shared" si="10"/>
        <v>13550972</v>
      </c>
      <c r="AB184" s="61">
        <f t="shared" si="11"/>
        <v>0</v>
      </c>
    </row>
    <row r="185" spans="1:28" s="40" customFormat="1" ht="16.5">
      <c r="A185" s="77" t="s">
        <v>110</v>
      </c>
      <c r="B185" s="78">
        <v>17207405</v>
      </c>
      <c r="C185" s="69">
        <v>100</v>
      </c>
      <c r="D185" s="78"/>
      <c r="E185" s="71"/>
      <c r="F185" s="78"/>
      <c r="G185" s="71"/>
      <c r="H185" s="78"/>
      <c r="I185" s="71"/>
      <c r="J185" s="78">
        <v>17207405</v>
      </c>
      <c r="K185" s="69">
        <v>100</v>
      </c>
      <c r="L185" s="69"/>
      <c r="M185" s="78"/>
      <c r="N185" s="71"/>
      <c r="O185" s="78"/>
      <c r="P185" s="71"/>
      <c r="Q185" s="78"/>
      <c r="R185" s="71"/>
      <c r="S185" s="78"/>
      <c r="T185" s="71"/>
      <c r="U185" s="78"/>
      <c r="V185" s="71"/>
      <c r="W185" s="78">
        <v>17207405</v>
      </c>
      <c r="X185" s="69">
        <v>100</v>
      </c>
      <c r="Y185" s="59">
        <f t="shared" si="8"/>
        <v>17207405</v>
      </c>
      <c r="Z185" s="60">
        <f t="shared" si="9"/>
        <v>0</v>
      </c>
      <c r="AA185" s="61">
        <f t="shared" si="10"/>
        <v>17207405</v>
      </c>
      <c r="AB185" s="61">
        <f t="shared" si="11"/>
        <v>0</v>
      </c>
    </row>
    <row r="186" spans="1:44" ht="28.5">
      <c r="A186" s="65" t="s">
        <v>173</v>
      </c>
      <c r="B186" s="66">
        <v>1606500</v>
      </c>
      <c r="C186" s="67">
        <v>100</v>
      </c>
      <c r="D186" s="66"/>
      <c r="E186" s="68"/>
      <c r="F186" s="66"/>
      <c r="G186" s="68"/>
      <c r="H186" s="66"/>
      <c r="I186" s="68"/>
      <c r="J186" s="66">
        <v>1606500</v>
      </c>
      <c r="K186" s="67">
        <v>100</v>
      </c>
      <c r="L186" s="69"/>
      <c r="M186" s="66"/>
      <c r="N186" s="68"/>
      <c r="O186" s="66"/>
      <c r="P186" s="68"/>
      <c r="Q186" s="66"/>
      <c r="R186" s="68"/>
      <c r="S186" s="66"/>
      <c r="T186" s="68"/>
      <c r="U186" s="66"/>
      <c r="V186" s="68"/>
      <c r="W186" s="66">
        <v>1606500</v>
      </c>
      <c r="X186" s="67">
        <v>100</v>
      </c>
      <c r="Y186" s="59">
        <f t="shared" si="8"/>
        <v>1606500</v>
      </c>
      <c r="Z186" s="60">
        <f t="shared" si="9"/>
        <v>0</v>
      </c>
      <c r="AA186" s="61">
        <f t="shared" si="10"/>
        <v>1606500</v>
      </c>
      <c r="AB186" s="61">
        <f t="shared" si="11"/>
        <v>0</v>
      </c>
      <c r="AR186"/>
    </row>
    <row r="187" spans="1:44" ht="28.5">
      <c r="A187" s="65" t="s">
        <v>111</v>
      </c>
      <c r="B187" s="66">
        <v>954255</v>
      </c>
      <c r="C187" s="67">
        <v>100</v>
      </c>
      <c r="D187" s="66"/>
      <c r="E187" s="68"/>
      <c r="F187" s="66"/>
      <c r="G187" s="68"/>
      <c r="H187" s="66"/>
      <c r="I187" s="68"/>
      <c r="J187" s="66">
        <v>954255</v>
      </c>
      <c r="K187" s="67">
        <v>100</v>
      </c>
      <c r="L187" s="69"/>
      <c r="M187" s="66"/>
      <c r="N187" s="68"/>
      <c r="O187" s="66"/>
      <c r="P187" s="68"/>
      <c r="Q187" s="66"/>
      <c r="R187" s="68"/>
      <c r="S187" s="66"/>
      <c r="T187" s="68"/>
      <c r="U187" s="66"/>
      <c r="V187" s="68"/>
      <c r="W187" s="66">
        <v>954255</v>
      </c>
      <c r="X187" s="67">
        <v>100</v>
      </c>
      <c r="Y187" s="59">
        <f t="shared" si="8"/>
        <v>954255</v>
      </c>
      <c r="Z187" s="60">
        <f t="shared" si="9"/>
        <v>0</v>
      </c>
      <c r="AA187" s="61">
        <f t="shared" si="10"/>
        <v>954255</v>
      </c>
      <c r="AB187" s="61">
        <f t="shared" si="11"/>
        <v>0</v>
      </c>
      <c r="AR187"/>
    </row>
    <row r="188" spans="1:44" ht="16.5">
      <c r="A188" s="65" t="s">
        <v>112</v>
      </c>
      <c r="B188" s="66">
        <v>66785</v>
      </c>
      <c r="C188" s="67">
        <v>100</v>
      </c>
      <c r="D188" s="66"/>
      <c r="E188" s="68"/>
      <c r="F188" s="66"/>
      <c r="G188" s="68"/>
      <c r="H188" s="66"/>
      <c r="I188" s="68"/>
      <c r="J188" s="66">
        <v>66785</v>
      </c>
      <c r="K188" s="67">
        <v>100</v>
      </c>
      <c r="L188" s="69"/>
      <c r="M188" s="66"/>
      <c r="N188" s="68"/>
      <c r="O188" s="66"/>
      <c r="P188" s="68"/>
      <c r="Q188" s="66"/>
      <c r="R188" s="68"/>
      <c r="S188" s="66"/>
      <c r="T188" s="68"/>
      <c r="U188" s="66"/>
      <c r="V188" s="68"/>
      <c r="W188" s="66">
        <v>66785</v>
      </c>
      <c r="X188" s="67">
        <v>100</v>
      </c>
      <c r="Y188" s="59">
        <f t="shared" si="8"/>
        <v>66785</v>
      </c>
      <c r="Z188" s="60">
        <f t="shared" si="9"/>
        <v>0</v>
      </c>
      <c r="AA188" s="61">
        <f t="shared" si="10"/>
        <v>66785</v>
      </c>
      <c r="AB188" s="61">
        <f t="shared" si="11"/>
        <v>0</v>
      </c>
      <c r="AR188"/>
    </row>
    <row r="189" spans="1:44" ht="28.5">
      <c r="A189" s="65" t="s">
        <v>101</v>
      </c>
      <c r="B189" s="66">
        <v>113448</v>
      </c>
      <c r="C189" s="67">
        <v>100</v>
      </c>
      <c r="D189" s="66"/>
      <c r="E189" s="68"/>
      <c r="F189" s="66"/>
      <c r="G189" s="68"/>
      <c r="H189" s="66"/>
      <c r="I189" s="68"/>
      <c r="J189" s="66">
        <v>113448</v>
      </c>
      <c r="K189" s="67">
        <v>100</v>
      </c>
      <c r="L189" s="69"/>
      <c r="M189" s="66"/>
      <c r="N189" s="68"/>
      <c r="O189" s="66"/>
      <c r="P189" s="68"/>
      <c r="Q189" s="66"/>
      <c r="R189" s="68"/>
      <c r="S189" s="66"/>
      <c r="T189" s="68"/>
      <c r="U189" s="66"/>
      <c r="V189" s="68"/>
      <c r="W189" s="66">
        <v>113448</v>
      </c>
      <c r="X189" s="67">
        <v>100</v>
      </c>
      <c r="Y189" s="59">
        <f t="shared" si="8"/>
        <v>113448</v>
      </c>
      <c r="Z189" s="60">
        <f t="shared" si="9"/>
        <v>0</v>
      </c>
      <c r="AA189" s="61">
        <f t="shared" si="10"/>
        <v>113448</v>
      </c>
      <c r="AB189" s="61">
        <f t="shared" si="11"/>
        <v>0</v>
      </c>
      <c r="AR189"/>
    </row>
    <row r="190" spans="1:44" ht="32.25" customHeight="1">
      <c r="A190" s="62" t="s">
        <v>30</v>
      </c>
      <c r="B190" s="55">
        <v>1603021</v>
      </c>
      <c r="C190" s="63">
        <v>26.03</v>
      </c>
      <c r="D190" s="55"/>
      <c r="E190" s="63"/>
      <c r="F190" s="55">
        <v>3155000</v>
      </c>
      <c r="G190" s="63">
        <v>51.22</v>
      </c>
      <c r="H190" s="55"/>
      <c r="I190" s="63"/>
      <c r="J190" s="55">
        <v>4758021</v>
      </c>
      <c r="K190" s="63">
        <v>77.25</v>
      </c>
      <c r="L190" s="70"/>
      <c r="M190" s="55">
        <v>1401130</v>
      </c>
      <c r="N190" s="63">
        <v>22.75</v>
      </c>
      <c r="O190" s="55"/>
      <c r="P190" s="63"/>
      <c r="Q190" s="55"/>
      <c r="R190" s="63"/>
      <c r="S190" s="55"/>
      <c r="T190" s="63"/>
      <c r="U190" s="55">
        <v>1401130</v>
      </c>
      <c r="V190" s="63">
        <v>22.75</v>
      </c>
      <c r="W190" s="55">
        <v>6159151</v>
      </c>
      <c r="X190" s="56">
        <v>100</v>
      </c>
      <c r="Y190" s="59">
        <f t="shared" si="8"/>
        <v>6159151</v>
      </c>
      <c r="Z190" s="60">
        <f t="shared" si="9"/>
        <v>0</v>
      </c>
      <c r="AA190" s="61">
        <f t="shared" si="10"/>
        <v>6159151</v>
      </c>
      <c r="AB190" s="61">
        <f t="shared" si="11"/>
        <v>0</v>
      </c>
      <c r="AR190"/>
    </row>
    <row r="191" spans="1:44" ht="24.75" customHeight="1">
      <c r="A191" s="65" t="s">
        <v>40</v>
      </c>
      <c r="B191" s="66">
        <v>354796</v>
      </c>
      <c r="C191" s="68">
        <v>7.39</v>
      </c>
      <c r="D191" s="66"/>
      <c r="E191" s="68"/>
      <c r="F191" s="66">
        <v>3055000</v>
      </c>
      <c r="G191" s="68">
        <v>63.66</v>
      </c>
      <c r="H191" s="66"/>
      <c r="I191" s="68"/>
      <c r="J191" s="66">
        <v>3409796</v>
      </c>
      <c r="K191" s="68">
        <v>71.05</v>
      </c>
      <c r="L191" s="71"/>
      <c r="M191" s="66">
        <v>1389310</v>
      </c>
      <c r="N191" s="68">
        <v>28.95</v>
      </c>
      <c r="O191" s="66"/>
      <c r="P191" s="68"/>
      <c r="Q191" s="66"/>
      <c r="R191" s="68"/>
      <c r="S191" s="66"/>
      <c r="T191" s="68"/>
      <c r="U191" s="66">
        <v>1389310</v>
      </c>
      <c r="V191" s="68">
        <v>28.95</v>
      </c>
      <c r="W191" s="66">
        <v>4799106</v>
      </c>
      <c r="X191" s="67">
        <v>100</v>
      </c>
      <c r="Y191" s="59">
        <f t="shared" si="8"/>
        <v>4799106</v>
      </c>
      <c r="Z191" s="60">
        <f t="shared" si="9"/>
        <v>0</v>
      </c>
      <c r="AA191" s="61">
        <f t="shared" si="10"/>
        <v>4799106</v>
      </c>
      <c r="AB191" s="61">
        <f t="shared" si="11"/>
        <v>0</v>
      </c>
      <c r="AR191"/>
    </row>
    <row r="192" spans="1:44" ht="28.5">
      <c r="A192" s="65" t="s">
        <v>113</v>
      </c>
      <c r="B192" s="66"/>
      <c r="C192" s="68"/>
      <c r="D192" s="66"/>
      <c r="E192" s="68"/>
      <c r="F192" s="66">
        <v>200000</v>
      </c>
      <c r="G192" s="67">
        <v>100</v>
      </c>
      <c r="H192" s="66"/>
      <c r="I192" s="68"/>
      <c r="J192" s="66">
        <v>200000</v>
      </c>
      <c r="K192" s="67">
        <v>100</v>
      </c>
      <c r="L192" s="69"/>
      <c r="M192" s="66"/>
      <c r="N192" s="68"/>
      <c r="O192" s="66"/>
      <c r="P192" s="68"/>
      <c r="Q192" s="66"/>
      <c r="R192" s="68"/>
      <c r="S192" s="66"/>
      <c r="T192" s="68"/>
      <c r="U192" s="66"/>
      <c r="V192" s="68"/>
      <c r="W192" s="66">
        <v>200000</v>
      </c>
      <c r="X192" s="67">
        <v>100</v>
      </c>
      <c r="Y192" s="59">
        <f t="shared" si="8"/>
        <v>200000</v>
      </c>
      <c r="Z192" s="60">
        <f t="shared" si="9"/>
        <v>0</v>
      </c>
      <c r="AA192" s="61">
        <f t="shared" si="10"/>
        <v>200000</v>
      </c>
      <c r="AB192" s="61">
        <f t="shared" si="11"/>
        <v>0</v>
      </c>
      <c r="AR192"/>
    </row>
    <row r="193" spans="1:44" ht="28.5">
      <c r="A193" s="65" t="s">
        <v>114</v>
      </c>
      <c r="B193" s="66"/>
      <c r="C193" s="68"/>
      <c r="D193" s="66"/>
      <c r="E193" s="68"/>
      <c r="F193" s="66">
        <v>907000</v>
      </c>
      <c r="G193" s="67">
        <v>100</v>
      </c>
      <c r="H193" s="66"/>
      <c r="I193" s="68"/>
      <c r="J193" s="66">
        <v>907000</v>
      </c>
      <c r="K193" s="67">
        <v>100</v>
      </c>
      <c r="L193" s="69"/>
      <c r="M193" s="66"/>
      <c r="N193" s="68"/>
      <c r="O193" s="66"/>
      <c r="P193" s="68"/>
      <c r="Q193" s="66"/>
      <c r="R193" s="68"/>
      <c r="S193" s="66"/>
      <c r="T193" s="68"/>
      <c r="U193" s="66"/>
      <c r="V193" s="68"/>
      <c r="W193" s="66">
        <v>907000</v>
      </c>
      <c r="X193" s="67">
        <v>100</v>
      </c>
      <c r="Y193" s="59">
        <f t="shared" si="8"/>
        <v>907000</v>
      </c>
      <c r="Z193" s="60">
        <f t="shared" si="9"/>
        <v>0</v>
      </c>
      <c r="AA193" s="61">
        <f t="shared" si="10"/>
        <v>907000</v>
      </c>
      <c r="AB193" s="61">
        <f t="shared" si="11"/>
        <v>0</v>
      </c>
      <c r="AR193"/>
    </row>
    <row r="194" spans="1:44" ht="16.5">
      <c r="A194" s="65" t="s">
        <v>115</v>
      </c>
      <c r="B194" s="66"/>
      <c r="C194" s="68"/>
      <c r="D194" s="66"/>
      <c r="E194" s="68"/>
      <c r="F194" s="66">
        <v>1437918</v>
      </c>
      <c r="G194" s="67">
        <v>100</v>
      </c>
      <c r="H194" s="66"/>
      <c r="I194" s="68"/>
      <c r="J194" s="66">
        <v>1437918</v>
      </c>
      <c r="K194" s="67">
        <v>100</v>
      </c>
      <c r="L194" s="69"/>
      <c r="M194" s="66"/>
      <c r="N194" s="68"/>
      <c r="O194" s="66"/>
      <c r="P194" s="68"/>
      <c r="Q194" s="66"/>
      <c r="R194" s="68"/>
      <c r="S194" s="66"/>
      <c r="T194" s="68"/>
      <c r="U194" s="66"/>
      <c r="V194" s="68"/>
      <c r="W194" s="66">
        <v>1437918</v>
      </c>
      <c r="X194" s="67">
        <v>100</v>
      </c>
      <c r="Y194" s="59">
        <f t="shared" si="8"/>
        <v>1437918</v>
      </c>
      <c r="Z194" s="60">
        <f t="shared" si="9"/>
        <v>0</v>
      </c>
      <c r="AA194" s="61">
        <f t="shared" si="10"/>
        <v>1437918</v>
      </c>
      <c r="AB194" s="61">
        <f t="shared" si="11"/>
        <v>0</v>
      </c>
      <c r="AR194"/>
    </row>
    <row r="195" spans="1:44" ht="28.5">
      <c r="A195" s="65" t="s">
        <v>174</v>
      </c>
      <c r="B195" s="66"/>
      <c r="C195" s="68"/>
      <c r="D195" s="66"/>
      <c r="E195" s="68"/>
      <c r="F195" s="66">
        <v>500082</v>
      </c>
      <c r="G195" s="67">
        <v>100</v>
      </c>
      <c r="H195" s="66"/>
      <c r="I195" s="68"/>
      <c r="J195" s="66">
        <v>500082</v>
      </c>
      <c r="K195" s="67">
        <v>100</v>
      </c>
      <c r="L195" s="69"/>
      <c r="M195" s="66"/>
      <c r="N195" s="68"/>
      <c r="O195" s="66"/>
      <c r="P195" s="68"/>
      <c r="Q195" s="66"/>
      <c r="R195" s="68"/>
      <c r="S195" s="66"/>
      <c r="T195" s="68"/>
      <c r="U195" s="66"/>
      <c r="V195" s="68"/>
      <c r="W195" s="66">
        <v>500082</v>
      </c>
      <c r="X195" s="67">
        <v>100</v>
      </c>
      <c r="Y195" s="59">
        <f t="shared" si="8"/>
        <v>500082</v>
      </c>
      <c r="Z195" s="60">
        <f t="shared" si="9"/>
        <v>0</v>
      </c>
      <c r="AA195" s="61">
        <f t="shared" si="10"/>
        <v>500082</v>
      </c>
      <c r="AB195" s="61">
        <f t="shared" si="11"/>
        <v>0</v>
      </c>
      <c r="AR195"/>
    </row>
    <row r="196" spans="1:44" ht="28.5">
      <c r="A196" s="65" t="s">
        <v>116</v>
      </c>
      <c r="B196" s="66"/>
      <c r="C196" s="68"/>
      <c r="D196" s="66"/>
      <c r="E196" s="68"/>
      <c r="F196" s="66"/>
      <c r="G196" s="68"/>
      <c r="H196" s="66"/>
      <c r="I196" s="68"/>
      <c r="J196" s="66"/>
      <c r="K196" s="68"/>
      <c r="L196" s="71"/>
      <c r="M196" s="66">
        <v>330000</v>
      </c>
      <c r="N196" s="67">
        <v>100</v>
      </c>
      <c r="O196" s="66"/>
      <c r="P196" s="68"/>
      <c r="Q196" s="66"/>
      <c r="R196" s="68"/>
      <c r="S196" s="66"/>
      <c r="T196" s="68"/>
      <c r="U196" s="66">
        <v>330000</v>
      </c>
      <c r="V196" s="67">
        <v>100</v>
      </c>
      <c r="W196" s="66">
        <v>330000</v>
      </c>
      <c r="X196" s="67">
        <v>100</v>
      </c>
      <c r="Y196" s="59">
        <f t="shared" si="8"/>
        <v>330000</v>
      </c>
      <c r="Z196" s="60">
        <f t="shared" si="9"/>
        <v>0</v>
      </c>
      <c r="AA196" s="61">
        <f t="shared" si="10"/>
        <v>330000</v>
      </c>
      <c r="AB196" s="61">
        <f t="shared" si="11"/>
        <v>0</v>
      </c>
      <c r="AR196"/>
    </row>
    <row r="197" spans="1:44" ht="20.25" customHeight="1">
      <c r="A197" s="72" t="s">
        <v>175</v>
      </c>
      <c r="B197" s="73"/>
      <c r="C197" s="75"/>
      <c r="D197" s="73"/>
      <c r="E197" s="75"/>
      <c r="F197" s="73"/>
      <c r="G197" s="75"/>
      <c r="H197" s="73"/>
      <c r="I197" s="75"/>
      <c r="J197" s="73"/>
      <c r="K197" s="75"/>
      <c r="L197" s="71"/>
      <c r="M197" s="73">
        <v>131000</v>
      </c>
      <c r="N197" s="74">
        <v>100</v>
      </c>
      <c r="O197" s="73"/>
      <c r="P197" s="75"/>
      <c r="Q197" s="73"/>
      <c r="R197" s="75"/>
      <c r="S197" s="73"/>
      <c r="T197" s="75"/>
      <c r="U197" s="73">
        <v>131000</v>
      </c>
      <c r="V197" s="74">
        <v>100</v>
      </c>
      <c r="W197" s="73">
        <v>131000</v>
      </c>
      <c r="X197" s="74">
        <v>100</v>
      </c>
      <c r="Y197" s="59">
        <f t="shared" si="8"/>
        <v>131000</v>
      </c>
      <c r="Z197" s="60">
        <f t="shared" si="9"/>
        <v>0</v>
      </c>
      <c r="AA197" s="61">
        <f t="shared" si="10"/>
        <v>131000</v>
      </c>
      <c r="AB197" s="61">
        <f t="shared" si="11"/>
        <v>0</v>
      </c>
      <c r="AR197"/>
    </row>
    <row r="198" spans="1:44" s="1" customFormat="1" ht="30" customHeight="1">
      <c r="A198" s="27" t="s">
        <v>142</v>
      </c>
      <c r="B198" s="28"/>
      <c r="C198" s="29"/>
      <c r="D198" s="28"/>
      <c r="E198" s="28"/>
      <c r="F198" s="28"/>
      <c r="G198" s="28"/>
      <c r="H198" s="28"/>
      <c r="I198" s="28"/>
      <c r="J198" s="28"/>
      <c r="K198" s="28"/>
      <c r="L198" s="45"/>
      <c r="M198" s="28"/>
      <c r="N198" s="28"/>
      <c r="O198" s="28"/>
      <c r="P198" s="28"/>
      <c r="Q198" s="28"/>
      <c r="R198" s="28"/>
      <c r="S198" s="28"/>
      <c r="T198" s="28"/>
      <c r="U198" s="26"/>
      <c r="V198" s="139" t="s">
        <v>143</v>
      </c>
      <c r="W198" s="140"/>
      <c r="X198" s="140"/>
      <c r="Y198" s="59">
        <f t="shared" si="8"/>
        <v>0</v>
      </c>
      <c r="Z198" s="60">
        <f t="shared" si="9"/>
        <v>0</v>
      </c>
      <c r="AA198" s="61">
        <f t="shared" si="10"/>
        <v>0</v>
      </c>
      <c r="AB198" s="61">
        <f t="shared" si="11"/>
        <v>0</v>
      </c>
      <c r="AC198" s="3"/>
      <c r="AD198" s="3"/>
      <c r="AE198" s="3"/>
      <c r="AF198" s="3"/>
      <c r="AG198" s="3"/>
      <c r="AH198" s="41"/>
      <c r="AI198" s="41"/>
      <c r="AJ198" s="3"/>
      <c r="AK198" s="3"/>
      <c r="AL198" s="3"/>
      <c r="AR198" s="4"/>
    </row>
    <row r="199" spans="1:44" s="5" customFormat="1" ht="30">
      <c r="A199" s="122" t="s">
        <v>162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76"/>
      <c r="M199" s="47" t="s">
        <v>163</v>
      </c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9">
        <f t="shared" si="8"/>
        <v>0</v>
      </c>
      <c r="Z199" s="60">
        <f t="shared" si="9"/>
        <v>0</v>
      </c>
      <c r="AA199" s="61">
        <f t="shared" si="10"/>
        <v>0</v>
      </c>
      <c r="AB199" s="61">
        <f t="shared" si="11"/>
        <v>0</v>
      </c>
      <c r="AC199" s="7"/>
      <c r="AD199" s="7"/>
      <c r="AE199" s="7"/>
      <c r="AF199" s="7"/>
      <c r="AG199" s="7"/>
      <c r="AH199" s="42"/>
      <c r="AI199" s="42"/>
      <c r="AJ199" s="7"/>
      <c r="AK199" s="7"/>
      <c r="AL199" s="7"/>
      <c r="AR199" s="8"/>
    </row>
    <row r="200" spans="1:248" ht="16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49"/>
      <c r="M200" s="31"/>
      <c r="N200" s="31"/>
      <c r="O200" s="31"/>
      <c r="P200" s="31"/>
      <c r="Q200" s="31"/>
      <c r="R200" s="31"/>
      <c r="S200" s="31"/>
      <c r="T200" s="31"/>
      <c r="U200" s="31"/>
      <c r="V200" s="32"/>
      <c r="W200" s="31"/>
      <c r="X200" s="33" t="s">
        <v>146</v>
      </c>
      <c r="Y200" s="59">
        <f t="shared" si="8"/>
        <v>0</v>
      </c>
      <c r="Z200" s="60">
        <f t="shared" si="9"/>
        <v>0</v>
      </c>
      <c r="AA200" s="61">
        <f t="shared" si="10"/>
        <v>0</v>
      </c>
      <c r="AB200" s="61">
        <f t="shared" si="11"/>
        <v>0</v>
      </c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1"/>
      <c r="AN200" s="11"/>
      <c r="AO200" s="11"/>
      <c r="AP200" s="11"/>
      <c r="AQ200" s="11"/>
      <c r="AR200" s="12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</row>
    <row r="201" spans="1:248" s="13" customFormat="1" ht="16.5" customHeight="1">
      <c r="A201" s="132" t="s">
        <v>147</v>
      </c>
      <c r="B201" s="124" t="s">
        <v>148</v>
      </c>
      <c r="C201" s="125"/>
      <c r="D201" s="125"/>
      <c r="E201" s="125"/>
      <c r="F201" s="125"/>
      <c r="G201" s="125"/>
      <c r="H201" s="125"/>
      <c r="I201" s="125"/>
      <c r="J201" s="125"/>
      <c r="K201" s="126"/>
      <c r="L201" s="50"/>
      <c r="M201" s="141" t="s">
        <v>140</v>
      </c>
      <c r="N201" s="142"/>
      <c r="O201" s="142"/>
      <c r="P201" s="142"/>
      <c r="Q201" s="142"/>
      <c r="R201" s="142"/>
      <c r="S201" s="142"/>
      <c r="T201" s="142"/>
      <c r="U201" s="142"/>
      <c r="V201" s="143"/>
      <c r="W201" s="135" t="s">
        <v>149</v>
      </c>
      <c r="X201" s="136"/>
      <c r="Y201" s="59">
        <f aca="true" t="shared" si="12" ref="Y201:Y264">U201+J201</f>
        <v>0</v>
      </c>
      <c r="Z201" s="60" t="e">
        <f aca="true" t="shared" si="13" ref="Z201:Z264">Y201-W201</f>
        <v>#VALUE!</v>
      </c>
      <c r="AA201" s="61">
        <f aca="true" t="shared" si="14" ref="AA201:AA264">SUM(B201,D201,F201,H201,M201,O201,Q201,S201)</f>
        <v>0</v>
      </c>
      <c r="AB201" s="61" t="e">
        <f aca="true" t="shared" si="15" ref="AB201:AB264">W201-AA201</f>
        <v>#VALUE!</v>
      </c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5"/>
      <c r="AN201" s="15"/>
      <c r="AO201" s="15"/>
      <c r="AP201" s="15"/>
      <c r="AQ201" s="15"/>
      <c r="AR201" s="16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</row>
    <row r="202" spans="1:248" s="13" customFormat="1" ht="16.5" customHeight="1">
      <c r="A202" s="133"/>
      <c r="B202" s="127"/>
      <c r="C202" s="128"/>
      <c r="D202" s="128"/>
      <c r="E202" s="128"/>
      <c r="F202" s="128"/>
      <c r="G202" s="128"/>
      <c r="H202" s="128"/>
      <c r="I202" s="128"/>
      <c r="J202" s="128"/>
      <c r="K202" s="129"/>
      <c r="L202" s="50"/>
      <c r="M202" s="141" t="s">
        <v>150</v>
      </c>
      <c r="N202" s="142"/>
      <c r="O202" s="142"/>
      <c r="P202" s="142"/>
      <c r="Q202" s="142"/>
      <c r="R202" s="143"/>
      <c r="S202" s="135" t="s">
        <v>151</v>
      </c>
      <c r="T202" s="132"/>
      <c r="U202" s="135" t="s">
        <v>152</v>
      </c>
      <c r="V202" s="132"/>
      <c r="W202" s="137"/>
      <c r="X202" s="138"/>
      <c r="Y202" s="59" t="e">
        <f t="shared" si="12"/>
        <v>#VALUE!</v>
      </c>
      <c r="Z202" s="60" t="e">
        <f t="shared" si="13"/>
        <v>#VALUE!</v>
      </c>
      <c r="AA202" s="61">
        <f t="shared" si="14"/>
        <v>0</v>
      </c>
      <c r="AB202" s="61">
        <f t="shared" si="15"/>
        <v>0</v>
      </c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8"/>
      <c r="AN202" s="18"/>
      <c r="AO202" s="18"/>
      <c r="AP202" s="18"/>
      <c r="AQ202" s="18"/>
      <c r="AR202" s="19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</row>
    <row r="203" spans="1:248" s="13" customFormat="1" ht="15.75" customHeight="1">
      <c r="A203" s="133"/>
      <c r="B203" s="130" t="s">
        <v>2</v>
      </c>
      <c r="C203" s="131"/>
      <c r="D203" s="118" t="s">
        <v>6</v>
      </c>
      <c r="E203" s="119"/>
      <c r="F203" s="130" t="s">
        <v>7</v>
      </c>
      <c r="G203" s="131"/>
      <c r="H203" s="130" t="s">
        <v>5</v>
      </c>
      <c r="I203" s="131"/>
      <c r="J203" s="130" t="s">
        <v>153</v>
      </c>
      <c r="K203" s="131"/>
      <c r="L203" s="51"/>
      <c r="M203" s="141" t="s">
        <v>3</v>
      </c>
      <c r="N203" s="143"/>
      <c r="O203" s="130" t="s">
        <v>4</v>
      </c>
      <c r="P203" s="131"/>
      <c r="Q203" s="130" t="s">
        <v>5</v>
      </c>
      <c r="R203" s="131"/>
      <c r="S203" s="137"/>
      <c r="T203" s="134"/>
      <c r="U203" s="137"/>
      <c r="V203" s="134"/>
      <c r="W203" s="120" t="s">
        <v>154</v>
      </c>
      <c r="X203" s="135" t="s">
        <v>0</v>
      </c>
      <c r="Y203" s="59" t="e">
        <f t="shared" si="12"/>
        <v>#VALUE!</v>
      </c>
      <c r="Z203" s="60" t="e">
        <f t="shared" si="13"/>
        <v>#VALUE!</v>
      </c>
      <c r="AA203" s="61">
        <f t="shared" si="14"/>
        <v>0</v>
      </c>
      <c r="AB203" s="61" t="e">
        <f t="shared" si="15"/>
        <v>#VALUE!</v>
      </c>
      <c r="AC203" s="20"/>
      <c r="AD203" s="20"/>
      <c r="AE203" s="20"/>
      <c r="AF203" s="20"/>
      <c r="AG203" s="20"/>
      <c r="AH203" s="43"/>
      <c r="AI203" s="43"/>
      <c r="AJ203" s="20"/>
      <c r="AK203" s="20"/>
      <c r="AL203" s="20"/>
      <c r="AM203" s="21"/>
      <c r="AN203" s="21"/>
      <c r="AO203" s="21"/>
      <c r="AP203" s="21"/>
      <c r="AQ203" s="21"/>
      <c r="AR203" s="22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</row>
    <row r="204" spans="1:248" ht="15" customHeight="1">
      <c r="A204" s="134"/>
      <c r="B204" s="34" t="s">
        <v>154</v>
      </c>
      <c r="C204" s="34" t="s">
        <v>155</v>
      </c>
      <c r="D204" s="34" t="s">
        <v>154</v>
      </c>
      <c r="E204" s="34" t="s">
        <v>0</v>
      </c>
      <c r="F204" s="34" t="s">
        <v>154</v>
      </c>
      <c r="G204" s="34" t="s">
        <v>0</v>
      </c>
      <c r="H204" s="34" t="s">
        <v>154</v>
      </c>
      <c r="I204" s="34" t="s">
        <v>0</v>
      </c>
      <c r="J204" s="34" t="s">
        <v>154</v>
      </c>
      <c r="K204" s="34" t="s">
        <v>0</v>
      </c>
      <c r="L204" s="52"/>
      <c r="M204" s="53" t="s">
        <v>154</v>
      </c>
      <c r="N204" s="34" t="s">
        <v>0</v>
      </c>
      <c r="O204" s="34" t="s">
        <v>154</v>
      </c>
      <c r="P204" s="34" t="s">
        <v>0</v>
      </c>
      <c r="Q204" s="34" t="s">
        <v>154</v>
      </c>
      <c r="R204" s="34" t="s">
        <v>0</v>
      </c>
      <c r="S204" s="34" t="s">
        <v>154</v>
      </c>
      <c r="T204" s="34" t="s">
        <v>0</v>
      </c>
      <c r="U204" s="34" t="s">
        <v>154</v>
      </c>
      <c r="V204" s="34" t="s">
        <v>0</v>
      </c>
      <c r="W204" s="121"/>
      <c r="X204" s="137"/>
      <c r="Y204" s="59" t="e">
        <f t="shared" si="12"/>
        <v>#VALUE!</v>
      </c>
      <c r="Z204" s="60" t="e">
        <f t="shared" si="13"/>
        <v>#VALUE!</v>
      </c>
      <c r="AA204" s="61">
        <f t="shared" si="14"/>
        <v>0</v>
      </c>
      <c r="AB204" s="61">
        <f t="shared" si="15"/>
        <v>0</v>
      </c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8"/>
      <c r="AN204" s="18"/>
      <c r="AO204" s="18"/>
      <c r="AP204" s="18"/>
      <c r="AQ204" s="18"/>
      <c r="AR204" s="19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</row>
    <row r="205" spans="1:44" ht="28.5" customHeight="1">
      <c r="A205" s="65" t="s">
        <v>176</v>
      </c>
      <c r="B205" s="66"/>
      <c r="C205" s="68"/>
      <c r="D205" s="66"/>
      <c r="E205" s="68"/>
      <c r="F205" s="66"/>
      <c r="G205" s="68"/>
      <c r="H205" s="66"/>
      <c r="I205" s="68"/>
      <c r="J205" s="66"/>
      <c r="K205" s="68"/>
      <c r="L205" s="71"/>
      <c r="M205" s="66">
        <v>200000</v>
      </c>
      <c r="N205" s="67">
        <v>100</v>
      </c>
      <c r="O205" s="66"/>
      <c r="P205" s="68"/>
      <c r="Q205" s="66"/>
      <c r="R205" s="68"/>
      <c r="S205" s="66"/>
      <c r="T205" s="68"/>
      <c r="U205" s="66">
        <v>200000</v>
      </c>
      <c r="V205" s="67">
        <v>100</v>
      </c>
      <c r="W205" s="66">
        <v>200000</v>
      </c>
      <c r="X205" s="67">
        <v>100</v>
      </c>
      <c r="Y205" s="106">
        <f t="shared" si="12"/>
        <v>200000</v>
      </c>
      <c r="Z205" s="107">
        <f t="shared" si="13"/>
        <v>0</v>
      </c>
      <c r="AA205" s="108">
        <f t="shared" si="14"/>
        <v>200000</v>
      </c>
      <c r="AB205" s="108">
        <f t="shared" si="15"/>
        <v>0</v>
      </c>
      <c r="AR205"/>
    </row>
    <row r="206" spans="1:44" ht="28.5" customHeight="1">
      <c r="A206" s="65" t="s">
        <v>117</v>
      </c>
      <c r="B206" s="66"/>
      <c r="C206" s="68"/>
      <c r="D206" s="66"/>
      <c r="E206" s="68"/>
      <c r="F206" s="66"/>
      <c r="G206" s="68"/>
      <c r="H206" s="66"/>
      <c r="I206" s="68"/>
      <c r="J206" s="66"/>
      <c r="K206" s="68"/>
      <c r="L206" s="71"/>
      <c r="M206" s="66">
        <v>114150</v>
      </c>
      <c r="N206" s="67">
        <v>100</v>
      </c>
      <c r="O206" s="66"/>
      <c r="P206" s="68"/>
      <c r="Q206" s="66"/>
      <c r="R206" s="68"/>
      <c r="S206" s="66"/>
      <c r="T206" s="68"/>
      <c r="U206" s="66">
        <v>114150</v>
      </c>
      <c r="V206" s="67">
        <v>100</v>
      </c>
      <c r="W206" s="66">
        <v>114150</v>
      </c>
      <c r="X206" s="67">
        <v>100</v>
      </c>
      <c r="Y206" s="106">
        <f t="shared" si="12"/>
        <v>114150</v>
      </c>
      <c r="Z206" s="107">
        <f t="shared" si="13"/>
        <v>0</v>
      </c>
      <c r="AA206" s="108">
        <f t="shared" si="14"/>
        <v>114150</v>
      </c>
      <c r="AB206" s="108">
        <f t="shared" si="15"/>
        <v>0</v>
      </c>
      <c r="AR206"/>
    </row>
    <row r="207" spans="1:44" ht="18.75" customHeight="1">
      <c r="A207" s="77" t="s">
        <v>118</v>
      </c>
      <c r="B207" s="78"/>
      <c r="C207" s="71"/>
      <c r="D207" s="78"/>
      <c r="E207" s="71"/>
      <c r="F207" s="78"/>
      <c r="G207" s="71"/>
      <c r="H207" s="78"/>
      <c r="I207" s="71"/>
      <c r="J207" s="78"/>
      <c r="K207" s="71"/>
      <c r="L207" s="71"/>
      <c r="M207" s="78">
        <v>22000</v>
      </c>
      <c r="N207" s="69">
        <v>100</v>
      </c>
      <c r="O207" s="78"/>
      <c r="P207" s="71"/>
      <c r="Q207" s="78"/>
      <c r="R207" s="71"/>
      <c r="S207" s="78"/>
      <c r="T207" s="71"/>
      <c r="U207" s="78">
        <v>22000</v>
      </c>
      <c r="V207" s="69">
        <v>100</v>
      </c>
      <c r="W207" s="78">
        <v>22000</v>
      </c>
      <c r="X207" s="69">
        <v>100</v>
      </c>
      <c r="Y207" s="106">
        <f t="shared" si="12"/>
        <v>22000</v>
      </c>
      <c r="Z207" s="107">
        <f t="shared" si="13"/>
        <v>0</v>
      </c>
      <c r="AA207" s="108">
        <f t="shared" si="14"/>
        <v>22000</v>
      </c>
      <c r="AB207" s="108">
        <f t="shared" si="15"/>
        <v>0</v>
      </c>
      <c r="AR207"/>
    </row>
    <row r="208" spans="1:44" ht="17.25" customHeight="1">
      <c r="A208" s="65" t="s">
        <v>119</v>
      </c>
      <c r="B208" s="66"/>
      <c r="C208" s="68"/>
      <c r="D208" s="66"/>
      <c r="E208" s="68"/>
      <c r="F208" s="66"/>
      <c r="G208" s="68"/>
      <c r="H208" s="66"/>
      <c r="I208" s="68"/>
      <c r="J208" s="66"/>
      <c r="K208" s="68"/>
      <c r="L208" s="71"/>
      <c r="M208" s="66">
        <v>140160</v>
      </c>
      <c r="N208" s="67">
        <v>100</v>
      </c>
      <c r="O208" s="66"/>
      <c r="P208" s="68"/>
      <c r="Q208" s="66"/>
      <c r="R208" s="68"/>
      <c r="S208" s="66"/>
      <c r="T208" s="68"/>
      <c r="U208" s="66">
        <v>140160</v>
      </c>
      <c r="V208" s="67">
        <v>100</v>
      </c>
      <c r="W208" s="66">
        <v>140160</v>
      </c>
      <c r="X208" s="67">
        <v>100</v>
      </c>
      <c r="Y208" s="106">
        <f t="shared" si="12"/>
        <v>140160</v>
      </c>
      <c r="Z208" s="107">
        <f t="shared" si="13"/>
        <v>0</v>
      </c>
      <c r="AA208" s="108">
        <f t="shared" si="14"/>
        <v>140160</v>
      </c>
      <c r="AB208" s="108">
        <f t="shared" si="15"/>
        <v>0</v>
      </c>
      <c r="AR208"/>
    </row>
    <row r="209" spans="1:44" ht="28.5">
      <c r="A209" s="65" t="s">
        <v>120</v>
      </c>
      <c r="B209" s="66">
        <v>19050</v>
      </c>
      <c r="C209" s="67">
        <v>100</v>
      </c>
      <c r="D209" s="66"/>
      <c r="E209" s="68"/>
      <c r="F209" s="66"/>
      <c r="G209" s="68"/>
      <c r="H209" s="66"/>
      <c r="I209" s="68"/>
      <c r="J209" s="66">
        <v>19050</v>
      </c>
      <c r="K209" s="67">
        <v>100</v>
      </c>
      <c r="L209" s="69"/>
      <c r="M209" s="66"/>
      <c r="N209" s="68"/>
      <c r="O209" s="66"/>
      <c r="P209" s="68"/>
      <c r="Q209" s="66"/>
      <c r="R209" s="68"/>
      <c r="S209" s="66"/>
      <c r="T209" s="68"/>
      <c r="U209" s="66"/>
      <c r="V209" s="68"/>
      <c r="W209" s="66">
        <v>19050</v>
      </c>
      <c r="X209" s="67">
        <v>100</v>
      </c>
      <c r="Y209" s="106">
        <f t="shared" si="12"/>
        <v>19050</v>
      </c>
      <c r="Z209" s="107">
        <f t="shared" si="13"/>
        <v>0</v>
      </c>
      <c r="AA209" s="108">
        <f t="shared" si="14"/>
        <v>19050</v>
      </c>
      <c r="AB209" s="108">
        <f t="shared" si="15"/>
        <v>0</v>
      </c>
      <c r="AR209"/>
    </row>
    <row r="210" spans="1:44" ht="18" customHeight="1">
      <c r="A210" s="65" t="s">
        <v>121</v>
      </c>
      <c r="B210" s="66"/>
      <c r="C210" s="68"/>
      <c r="D210" s="66"/>
      <c r="E210" s="68"/>
      <c r="F210" s="66"/>
      <c r="G210" s="68"/>
      <c r="H210" s="66"/>
      <c r="I210" s="68"/>
      <c r="J210" s="66"/>
      <c r="K210" s="68"/>
      <c r="L210" s="71"/>
      <c r="M210" s="66">
        <v>145000</v>
      </c>
      <c r="N210" s="67">
        <v>100</v>
      </c>
      <c r="O210" s="66"/>
      <c r="P210" s="68"/>
      <c r="Q210" s="66"/>
      <c r="R210" s="68"/>
      <c r="S210" s="66"/>
      <c r="T210" s="68"/>
      <c r="U210" s="66">
        <v>145000</v>
      </c>
      <c r="V210" s="67">
        <v>100</v>
      </c>
      <c r="W210" s="66">
        <v>145000</v>
      </c>
      <c r="X210" s="67">
        <v>100</v>
      </c>
      <c r="Y210" s="106">
        <f t="shared" si="12"/>
        <v>145000</v>
      </c>
      <c r="Z210" s="107">
        <f t="shared" si="13"/>
        <v>0</v>
      </c>
      <c r="AA210" s="108">
        <f t="shared" si="14"/>
        <v>145000</v>
      </c>
      <c r="AB210" s="108">
        <f t="shared" si="15"/>
        <v>0</v>
      </c>
      <c r="AR210"/>
    </row>
    <row r="211" spans="1:44" ht="18" customHeight="1">
      <c r="A211" s="65" t="s">
        <v>122</v>
      </c>
      <c r="B211" s="66">
        <v>20629</v>
      </c>
      <c r="C211" s="67">
        <v>100</v>
      </c>
      <c r="D211" s="66"/>
      <c r="E211" s="68"/>
      <c r="F211" s="66"/>
      <c r="G211" s="68"/>
      <c r="H211" s="66"/>
      <c r="I211" s="68"/>
      <c r="J211" s="66">
        <v>20629</v>
      </c>
      <c r="K211" s="67">
        <v>100</v>
      </c>
      <c r="L211" s="69"/>
      <c r="M211" s="66"/>
      <c r="N211" s="68"/>
      <c r="O211" s="66"/>
      <c r="P211" s="68"/>
      <c r="Q211" s="66"/>
      <c r="R211" s="68"/>
      <c r="S211" s="66"/>
      <c r="T211" s="68"/>
      <c r="U211" s="66"/>
      <c r="V211" s="68"/>
      <c r="W211" s="66">
        <v>20629</v>
      </c>
      <c r="X211" s="67">
        <v>100</v>
      </c>
      <c r="Y211" s="106">
        <f t="shared" si="12"/>
        <v>20629</v>
      </c>
      <c r="Z211" s="107">
        <f t="shared" si="13"/>
        <v>0</v>
      </c>
      <c r="AA211" s="108">
        <f t="shared" si="14"/>
        <v>20629</v>
      </c>
      <c r="AB211" s="108">
        <f t="shared" si="15"/>
        <v>0</v>
      </c>
      <c r="AR211"/>
    </row>
    <row r="212" spans="1:44" ht="18.75" customHeight="1">
      <c r="A212" s="65" t="s">
        <v>123</v>
      </c>
      <c r="B212" s="66"/>
      <c r="C212" s="68"/>
      <c r="D212" s="66"/>
      <c r="E212" s="68"/>
      <c r="F212" s="66"/>
      <c r="G212" s="68"/>
      <c r="H212" s="66"/>
      <c r="I212" s="68"/>
      <c r="J212" s="66"/>
      <c r="K212" s="68"/>
      <c r="L212" s="71"/>
      <c r="M212" s="66">
        <v>200000</v>
      </c>
      <c r="N212" s="67">
        <v>100</v>
      </c>
      <c r="O212" s="66"/>
      <c r="P212" s="68"/>
      <c r="Q212" s="66"/>
      <c r="R212" s="68"/>
      <c r="S212" s="66"/>
      <c r="T212" s="68"/>
      <c r="U212" s="66">
        <v>200000</v>
      </c>
      <c r="V212" s="67">
        <v>100</v>
      </c>
      <c r="W212" s="66">
        <v>200000</v>
      </c>
      <c r="X212" s="67">
        <v>100</v>
      </c>
      <c r="Y212" s="106">
        <f t="shared" si="12"/>
        <v>200000</v>
      </c>
      <c r="Z212" s="107">
        <f t="shared" si="13"/>
        <v>0</v>
      </c>
      <c r="AA212" s="108">
        <f t="shared" si="14"/>
        <v>200000</v>
      </c>
      <c r="AB212" s="108">
        <f t="shared" si="15"/>
        <v>0</v>
      </c>
      <c r="AR212"/>
    </row>
    <row r="213" spans="1:44" ht="18" customHeight="1">
      <c r="A213" s="65" t="s">
        <v>177</v>
      </c>
      <c r="B213" s="66"/>
      <c r="C213" s="68"/>
      <c r="D213" s="66"/>
      <c r="E213" s="68"/>
      <c r="F213" s="66"/>
      <c r="G213" s="68"/>
      <c r="H213" s="66"/>
      <c r="I213" s="68"/>
      <c r="J213" s="66"/>
      <c r="K213" s="68"/>
      <c r="L213" s="71"/>
      <c r="M213" s="66">
        <v>107000</v>
      </c>
      <c r="N213" s="67">
        <v>100</v>
      </c>
      <c r="O213" s="66"/>
      <c r="P213" s="68"/>
      <c r="Q213" s="66"/>
      <c r="R213" s="68"/>
      <c r="S213" s="66"/>
      <c r="T213" s="68"/>
      <c r="U213" s="66">
        <v>107000</v>
      </c>
      <c r="V213" s="67">
        <v>100</v>
      </c>
      <c r="W213" s="66">
        <v>107000</v>
      </c>
      <c r="X213" s="67">
        <v>100</v>
      </c>
      <c r="Y213" s="106">
        <f t="shared" si="12"/>
        <v>107000</v>
      </c>
      <c r="Z213" s="107">
        <f t="shared" si="13"/>
        <v>0</v>
      </c>
      <c r="AA213" s="108">
        <f t="shared" si="14"/>
        <v>107000</v>
      </c>
      <c r="AB213" s="108">
        <f t="shared" si="15"/>
        <v>0</v>
      </c>
      <c r="AR213"/>
    </row>
    <row r="214" spans="1:44" ht="28.5">
      <c r="A214" s="65" t="s">
        <v>124</v>
      </c>
      <c r="B214" s="66">
        <v>91300</v>
      </c>
      <c r="C214" s="67">
        <v>100</v>
      </c>
      <c r="D214" s="66"/>
      <c r="E214" s="68"/>
      <c r="F214" s="66"/>
      <c r="G214" s="68"/>
      <c r="H214" s="66"/>
      <c r="I214" s="68"/>
      <c r="J214" s="66">
        <v>91300</v>
      </c>
      <c r="K214" s="67">
        <v>100</v>
      </c>
      <c r="L214" s="69"/>
      <c r="M214" s="66"/>
      <c r="N214" s="68"/>
      <c r="O214" s="66"/>
      <c r="P214" s="68"/>
      <c r="Q214" s="66"/>
      <c r="R214" s="68"/>
      <c r="S214" s="66"/>
      <c r="T214" s="68"/>
      <c r="U214" s="66"/>
      <c r="V214" s="68"/>
      <c r="W214" s="66">
        <v>91300</v>
      </c>
      <c r="X214" s="67">
        <v>100</v>
      </c>
      <c r="Y214" s="106">
        <f t="shared" si="12"/>
        <v>91300</v>
      </c>
      <c r="Z214" s="107">
        <f t="shared" si="13"/>
        <v>0</v>
      </c>
      <c r="AA214" s="108">
        <f t="shared" si="14"/>
        <v>91300</v>
      </c>
      <c r="AB214" s="108">
        <f t="shared" si="15"/>
        <v>0</v>
      </c>
      <c r="AR214"/>
    </row>
    <row r="215" spans="1:44" ht="28.5">
      <c r="A215" s="65" t="s">
        <v>125</v>
      </c>
      <c r="B215" s="66">
        <v>76800</v>
      </c>
      <c r="C215" s="67">
        <v>100</v>
      </c>
      <c r="D215" s="66"/>
      <c r="E215" s="68"/>
      <c r="F215" s="66"/>
      <c r="G215" s="68"/>
      <c r="H215" s="66"/>
      <c r="I215" s="68"/>
      <c r="J215" s="66">
        <v>76800</v>
      </c>
      <c r="K215" s="67">
        <v>100</v>
      </c>
      <c r="L215" s="69"/>
      <c r="M215" s="66"/>
      <c r="N215" s="68"/>
      <c r="O215" s="66"/>
      <c r="P215" s="68"/>
      <c r="Q215" s="66"/>
      <c r="R215" s="68"/>
      <c r="S215" s="66"/>
      <c r="T215" s="68"/>
      <c r="U215" s="66"/>
      <c r="V215" s="68"/>
      <c r="W215" s="66">
        <v>76800</v>
      </c>
      <c r="X215" s="67">
        <v>100</v>
      </c>
      <c r="Y215" s="106">
        <f t="shared" si="12"/>
        <v>76800</v>
      </c>
      <c r="Z215" s="107">
        <f t="shared" si="13"/>
        <v>0</v>
      </c>
      <c r="AA215" s="108">
        <f t="shared" si="14"/>
        <v>76800</v>
      </c>
      <c r="AB215" s="108">
        <f t="shared" si="15"/>
        <v>0</v>
      </c>
      <c r="AR215"/>
    </row>
    <row r="216" spans="1:44" ht="28.5">
      <c r="A216" s="77" t="s">
        <v>126</v>
      </c>
      <c r="B216" s="78">
        <v>67000</v>
      </c>
      <c r="C216" s="69">
        <v>100</v>
      </c>
      <c r="D216" s="78"/>
      <c r="E216" s="71"/>
      <c r="F216" s="78"/>
      <c r="G216" s="71"/>
      <c r="H216" s="78"/>
      <c r="I216" s="71"/>
      <c r="J216" s="78">
        <v>67000</v>
      </c>
      <c r="K216" s="69">
        <v>100</v>
      </c>
      <c r="L216" s="69"/>
      <c r="M216" s="78"/>
      <c r="N216" s="71"/>
      <c r="O216" s="78"/>
      <c r="P216" s="71"/>
      <c r="Q216" s="78"/>
      <c r="R216" s="71"/>
      <c r="S216" s="78"/>
      <c r="T216" s="71"/>
      <c r="U216" s="78"/>
      <c r="V216" s="71"/>
      <c r="W216" s="78">
        <v>67000</v>
      </c>
      <c r="X216" s="69">
        <v>100</v>
      </c>
      <c r="Y216" s="106">
        <f t="shared" si="12"/>
        <v>67000</v>
      </c>
      <c r="Z216" s="107">
        <f t="shared" si="13"/>
        <v>0</v>
      </c>
      <c r="AA216" s="108">
        <f t="shared" si="14"/>
        <v>67000</v>
      </c>
      <c r="AB216" s="108">
        <f t="shared" si="15"/>
        <v>0</v>
      </c>
      <c r="AR216"/>
    </row>
    <row r="217" spans="1:28" s="40" customFormat="1" ht="28.5">
      <c r="A217" s="77" t="s">
        <v>127</v>
      </c>
      <c r="B217" s="78">
        <v>7467</v>
      </c>
      <c r="C217" s="69">
        <v>100</v>
      </c>
      <c r="D217" s="78"/>
      <c r="E217" s="71"/>
      <c r="F217" s="78"/>
      <c r="G217" s="71"/>
      <c r="H217" s="78"/>
      <c r="I217" s="71"/>
      <c r="J217" s="78">
        <v>7467</v>
      </c>
      <c r="K217" s="69">
        <v>100</v>
      </c>
      <c r="L217" s="69"/>
      <c r="M217" s="78"/>
      <c r="N217" s="71"/>
      <c r="O217" s="78"/>
      <c r="P217" s="71"/>
      <c r="Q217" s="78"/>
      <c r="R217" s="71"/>
      <c r="S217" s="78"/>
      <c r="T217" s="71"/>
      <c r="U217" s="78"/>
      <c r="V217" s="71"/>
      <c r="W217" s="78">
        <v>7467</v>
      </c>
      <c r="X217" s="69">
        <v>100</v>
      </c>
      <c r="Y217" s="106">
        <f t="shared" si="12"/>
        <v>7467</v>
      </c>
      <c r="Z217" s="107">
        <f t="shared" si="13"/>
        <v>0</v>
      </c>
      <c r="AA217" s="108">
        <f t="shared" si="14"/>
        <v>7467</v>
      </c>
      <c r="AB217" s="108">
        <f t="shared" si="15"/>
        <v>0</v>
      </c>
    </row>
    <row r="218" spans="1:28" s="40" customFormat="1" ht="28.5">
      <c r="A218" s="77" t="s">
        <v>128</v>
      </c>
      <c r="B218" s="78">
        <v>64550</v>
      </c>
      <c r="C218" s="69">
        <v>100</v>
      </c>
      <c r="D218" s="78"/>
      <c r="E218" s="71"/>
      <c r="F218" s="78"/>
      <c r="G218" s="71"/>
      <c r="H218" s="78"/>
      <c r="I218" s="71"/>
      <c r="J218" s="78">
        <v>64550</v>
      </c>
      <c r="K218" s="69">
        <v>100</v>
      </c>
      <c r="L218" s="69"/>
      <c r="M218" s="78"/>
      <c r="N218" s="71"/>
      <c r="O218" s="78"/>
      <c r="P218" s="71"/>
      <c r="Q218" s="78"/>
      <c r="R218" s="71"/>
      <c r="S218" s="78"/>
      <c r="T218" s="71"/>
      <c r="U218" s="78"/>
      <c r="V218" s="71"/>
      <c r="W218" s="78">
        <v>64550</v>
      </c>
      <c r="X218" s="69">
        <v>100</v>
      </c>
      <c r="Y218" s="106">
        <f t="shared" si="12"/>
        <v>64550</v>
      </c>
      <c r="Z218" s="107">
        <f t="shared" si="13"/>
        <v>0</v>
      </c>
      <c r="AA218" s="108">
        <f t="shared" si="14"/>
        <v>64550</v>
      </c>
      <c r="AB218" s="108">
        <f t="shared" si="15"/>
        <v>0</v>
      </c>
    </row>
    <row r="219" spans="1:44" ht="16.5">
      <c r="A219" s="65" t="s">
        <v>129</v>
      </c>
      <c r="B219" s="66">
        <v>8000</v>
      </c>
      <c r="C219" s="67">
        <v>100</v>
      </c>
      <c r="D219" s="66"/>
      <c r="E219" s="68"/>
      <c r="F219" s="66"/>
      <c r="G219" s="68"/>
      <c r="H219" s="66"/>
      <c r="I219" s="68"/>
      <c r="J219" s="66">
        <v>8000</v>
      </c>
      <c r="K219" s="67">
        <v>100</v>
      </c>
      <c r="L219" s="69"/>
      <c r="M219" s="66"/>
      <c r="N219" s="68"/>
      <c r="O219" s="66"/>
      <c r="P219" s="68"/>
      <c r="Q219" s="66"/>
      <c r="R219" s="68"/>
      <c r="S219" s="66"/>
      <c r="T219" s="68"/>
      <c r="U219" s="66"/>
      <c r="V219" s="68"/>
      <c r="W219" s="66">
        <v>8000</v>
      </c>
      <c r="X219" s="67">
        <v>100</v>
      </c>
      <c r="Y219" s="106">
        <f t="shared" si="12"/>
        <v>8000</v>
      </c>
      <c r="Z219" s="107">
        <f t="shared" si="13"/>
        <v>0</v>
      </c>
      <c r="AA219" s="108">
        <f t="shared" si="14"/>
        <v>8000</v>
      </c>
      <c r="AB219" s="108">
        <f t="shared" si="15"/>
        <v>0</v>
      </c>
      <c r="AR219"/>
    </row>
    <row r="220" spans="1:44" ht="28.5">
      <c r="A220" s="65" t="s">
        <v>178</v>
      </c>
      <c r="B220" s="66"/>
      <c r="C220" s="68"/>
      <c r="D220" s="66"/>
      <c r="E220" s="68"/>
      <c r="F220" s="66">
        <v>5000</v>
      </c>
      <c r="G220" s="67">
        <v>100</v>
      </c>
      <c r="H220" s="66"/>
      <c r="I220" s="68"/>
      <c r="J220" s="66">
        <v>5000</v>
      </c>
      <c r="K220" s="67">
        <v>100</v>
      </c>
      <c r="L220" s="69"/>
      <c r="M220" s="66"/>
      <c r="N220" s="68"/>
      <c r="O220" s="66"/>
      <c r="P220" s="68"/>
      <c r="Q220" s="66"/>
      <c r="R220" s="68"/>
      <c r="S220" s="66"/>
      <c r="T220" s="68"/>
      <c r="U220" s="66"/>
      <c r="V220" s="68"/>
      <c r="W220" s="66">
        <v>5000</v>
      </c>
      <c r="X220" s="67">
        <v>100</v>
      </c>
      <c r="Y220" s="106">
        <f t="shared" si="12"/>
        <v>5000</v>
      </c>
      <c r="Z220" s="107">
        <f t="shared" si="13"/>
        <v>0</v>
      </c>
      <c r="AA220" s="108">
        <f t="shared" si="14"/>
        <v>5000</v>
      </c>
      <c r="AB220" s="108">
        <f t="shared" si="15"/>
        <v>0</v>
      </c>
      <c r="AR220"/>
    </row>
    <row r="221" spans="1:44" ht="28.5">
      <c r="A221" s="65" t="s">
        <v>179</v>
      </c>
      <c r="B221" s="66"/>
      <c r="C221" s="68"/>
      <c r="D221" s="66"/>
      <c r="E221" s="68"/>
      <c r="F221" s="66">
        <v>5000</v>
      </c>
      <c r="G221" s="67">
        <v>100</v>
      </c>
      <c r="H221" s="66"/>
      <c r="I221" s="68"/>
      <c r="J221" s="66">
        <v>5000</v>
      </c>
      <c r="K221" s="67">
        <v>100</v>
      </c>
      <c r="L221" s="69"/>
      <c r="M221" s="66"/>
      <c r="N221" s="68"/>
      <c r="O221" s="66"/>
      <c r="P221" s="68"/>
      <c r="Q221" s="66"/>
      <c r="R221" s="68"/>
      <c r="S221" s="66"/>
      <c r="T221" s="68"/>
      <c r="U221" s="66"/>
      <c r="V221" s="68"/>
      <c r="W221" s="66">
        <v>5000</v>
      </c>
      <c r="X221" s="67">
        <v>100</v>
      </c>
      <c r="Y221" s="106">
        <f t="shared" si="12"/>
        <v>5000</v>
      </c>
      <c r="Z221" s="107">
        <f t="shared" si="13"/>
        <v>0</v>
      </c>
      <c r="AA221" s="108">
        <f t="shared" si="14"/>
        <v>5000</v>
      </c>
      <c r="AB221" s="108">
        <f t="shared" si="15"/>
        <v>0</v>
      </c>
      <c r="AR221"/>
    </row>
    <row r="222" spans="1:44" ht="28.5">
      <c r="A222" s="65" t="s">
        <v>48</v>
      </c>
      <c r="B222" s="66"/>
      <c r="C222" s="68"/>
      <c r="D222" s="66"/>
      <c r="E222" s="68"/>
      <c r="F222" s="66"/>
      <c r="G222" s="68"/>
      <c r="H222" s="66"/>
      <c r="I222" s="68"/>
      <c r="J222" s="66"/>
      <c r="K222" s="68"/>
      <c r="L222" s="71"/>
      <c r="M222" s="66">
        <v>11820</v>
      </c>
      <c r="N222" s="67">
        <v>100</v>
      </c>
      <c r="O222" s="66"/>
      <c r="P222" s="68"/>
      <c r="Q222" s="66"/>
      <c r="R222" s="68"/>
      <c r="S222" s="66"/>
      <c r="T222" s="68"/>
      <c r="U222" s="66">
        <v>11820</v>
      </c>
      <c r="V222" s="67">
        <v>100</v>
      </c>
      <c r="W222" s="66">
        <v>11820</v>
      </c>
      <c r="X222" s="67">
        <v>100</v>
      </c>
      <c r="Y222" s="106">
        <f t="shared" si="12"/>
        <v>11820</v>
      </c>
      <c r="Z222" s="107">
        <f t="shared" si="13"/>
        <v>0</v>
      </c>
      <c r="AA222" s="108">
        <f t="shared" si="14"/>
        <v>11820</v>
      </c>
      <c r="AB222" s="108">
        <f t="shared" si="15"/>
        <v>0</v>
      </c>
      <c r="AR222"/>
    </row>
    <row r="223" spans="1:44" ht="30.75" customHeight="1">
      <c r="A223" s="65" t="s">
        <v>180</v>
      </c>
      <c r="B223" s="66"/>
      <c r="C223" s="68"/>
      <c r="D223" s="66"/>
      <c r="E223" s="68"/>
      <c r="F223" s="66"/>
      <c r="G223" s="68"/>
      <c r="H223" s="66"/>
      <c r="I223" s="68"/>
      <c r="J223" s="66"/>
      <c r="K223" s="68"/>
      <c r="L223" s="71"/>
      <c r="M223" s="66">
        <v>11820</v>
      </c>
      <c r="N223" s="67">
        <v>100</v>
      </c>
      <c r="O223" s="66"/>
      <c r="P223" s="68"/>
      <c r="Q223" s="66"/>
      <c r="R223" s="68"/>
      <c r="S223" s="66"/>
      <c r="T223" s="68"/>
      <c r="U223" s="66">
        <v>11820</v>
      </c>
      <c r="V223" s="67">
        <v>100</v>
      </c>
      <c r="W223" s="66">
        <v>11820</v>
      </c>
      <c r="X223" s="67">
        <v>100</v>
      </c>
      <c r="Y223" s="106">
        <f t="shared" si="12"/>
        <v>11820</v>
      </c>
      <c r="Z223" s="107">
        <f t="shared" si="13"/>
        <v>0</v>
      </c>
      <c r="AA223" s="108">
        <f t="shared" si="14"/>
        <v>11820</v>
      </c>
      <c r="AB223" s="108">
        <f t="shared" si="15"/>
        <v>0</v>
      </c>
      <c r="AR223"/>
    </row>
    <row r="224" spans="1:44" ht="28.5">
      <c r="A224" s="65" t="s">
        <v>54</v>
      </c>
      <c r="B224" s="66">
        <v>1248225</v>
      </c>
      <c r="C224" s="68">
        <v>92.58</v>
      </c>
      <c r="D224" s="66"/>
      <c r="E224" s="68"/>
      <c r="F224" s="66">
        <v>100000</v>
      </c>
      <c r="G224" s="68">
        <v>7.42</v>
      </c>
      <c r="H224" s="66"/>
      <c r="I224" s="68"/>
      <c r="J224" s="66">
        <v>1348225</v>
      </c>
      <c r="K224" s="67">
        <v>100</v>
      </c>
      <c r="L224" s="69"/>
      <c r="M224" s="66"/>
      <c r="N224" s="68"/>
      <c r="O224" s="66"/>
      <c r="P224" s="68"/>
      <c r="Q224" s="66"/>
      <c r="R224" s="68"/>
      <c r="S224" s="66"/>
      <c r="T224" s="68"/>
      <c r="U224" s="66"/>
      <c r="V224" s="68"/>
      <c r="W224" s="66">
        <v>1348225</v>
      </c>
      <c r="X224" s="67">
        <v>100</v>
      </c>
      <c r="Y224" s="106">
        <f t="shared" si="12"/>
        <v>1348225</v>
      </c>
      <c r="Z224" s="107">
        <f t="shared" si="13"/>
        <v>0</v>
      </c>
      <c r="AA224" s="108">
        <f t="shared" si="14"/>
        <v>1348225</v>
      </c>
      <c r="AB224" s="108">
        <f t="shared" si="15"/>
        <v>0</v>
      </c>
      <c r="AR224"/>
    </row>
    <row r="225" spans="1:44" ht="36" customHeight="1">
      <c r="A225" s="62" t="s">
        <v>31</v>
      </c>
      <c r="B225" s="55">
        <v>1074759</v>
      </c>
      <c r="C225" s="63">
        <v>48.26</v>
      </c>
      <c r="D225" s="55"/>
      <c r="E225" s="63"/>
      <c r="F225" s="55"/>
      <c r="G225" s="63"/>
      <c r="H225" s="55">
        <v>1152383</v>
      </c>
      <c r="I225" s="63">
        <v>51.74</v>
      </c>
      <c r="J225" s="55">
        <v>2227142</v>
      </c>
      <c r="K225" s="56">
        <v>100</v>
      </c>
      <c r="L225" s="64"/>
      <c r="M225" s="55"/>
      <c r="N225" s="63"/>
      <c r="O225" s="55"/>
      <c r="P225" s="63"/>
      <c r="Q225" s="55"/>
      <c r="R225" s="63"/>
      <c r="S225" s="55"/>
      <c r="T225" s="63"/>
      <c r="U225" s="55"/>
      <c r="V225" s="63"/>
      <c r="W225" s="55">
        <v>2227142</v>
      </c>
      <c r="X225" s="56">
        <v>100</v>
      </c>
      <c r="Y225" s="106">
        <f t="shared" si="12"/>
        <v>2227142</v>
      </c>
      <c r="Z225" s="107">
        <f t="shared" si="13"/>
        <v>0</v>
      </c>
      <c r="AA225" s="108">
        <f t="shared" si="14"/>
        <v>2227142</v>
      </c>
      <c r="AB225" s="108">
        <f t="shared" si="15"/>
        <v>0</v>
      </c>
      <c r="AR225"/>
    </row>
    <row r="226" spans="1:44" ht="28.5">
      <c r="A226" s="65" t="s">
        <v>40</v>
      </c>
      <c r="B226" s="66">
        <v>84600</v>
      </c>
      <c r="C226" s="68">
        <v>9.02</v>
      </c>
      <c r="D226" s="66"/>
      <c r="E226" s="68"/>
      <c r="F226" s="66"/>
      <c r="G226" s="68"/>
      <c r="H226" s="66">
        <v>853170</v>
      </c>
      <c r="I226" s="68">
        <v>90.98</v>
      </c>
      <c r="J226" s="66">
        <v>937770</v>
      </c>
      <c r="K226" s="67">
        <v>100</v>
      </c>
      <c r="L226" s="69"/>
      <c r="M226" s="66"/>
      <c r="N226" s="68"/>
      <c r="O226" s="66"/>
      <c r="P226" s="68"/>
      <c r="Q226" s="66"/>
      <c r="R226" s="68"/>
      <c r="S226" s="66"/>
      <c r="T226" s="68"/>
      <c r="U226" s="66"/>
      <c r="V226" s="68"/>
      <c r="W226" s="66">
        <v>937770</v>
      </c>
      <c r="X226" s="67">
        <v>100</v>
      </c>
      <c r="Y226" s="106">
        <f t="shared" si="12"/>
        <v>937770</v>
      </c>
      <c r="Z226" s="107">
        <f t="shared" si="13"/>
        <v>0</v>
      </c>
      <c r="AA226" s="108">
        <f t="shared" si="14"/>
        <v>937770</v>
      </c>
      <c r="AB226" s="108">
        <f t="shared" si="15"/>
        <v>0</v>
      </c>
      <c r="AR226"/>
    </row>
    <row r="227" spans="1:44" ht="42.75">
      <c r="A227" s="65" t="s">
        <v>181</v>
      </c>
      <c r="B227" s="66"/>
      <c r="C227" s="68"/>
      <c r="D227" s="66"/>
      <c r="E227" s="68"/>
      <c r="F227" s="66"/>
      <c r="G227" s="68"/>
      <c r="H227" s="66">
        <v>503170</v>
      </c>
      <c r="I227" s="67">
        <v>100</v>
      </c>
      <c r="J227" s="66">
        <v>503170</v>
      </c>
      <c r="K227" s="67">
        <v>100</v>
      </c>
      <c r="L227" s="69"/>
      <c r="M227" s="66"/>
      <c r="N227" s="68"/>
      <c r="O227" s="66"/>
      <c r="P227" s="68"/>
      <c r="Q227" s="66"/>
      <c r="R227" s="68"/>
      <c r="S227" s="66"/>
      <c r="T227" s="68"/>
      <c r="U227" s="66"/>
      <c r="V227" s="68"/>
      <c r="W227" s="66">
        <v>503170</v>
      </c>
      <c r="X227" s="67">
        <v>100</v>
      </c>
      <c r="Y227" s="106">
        <f t="shared" si="12"/>
        <v>503170</v>
      </c>
      <c r="Z227" s="107">
        <f t="shared" si="13"/>
        <v>0</v>
      </c>
      <c r="AA227" s="108">
        <f t="shared" si="14"/>
        <v>503170</v>
      </c>
      <c r="AB227" s="108">
        <f t="shared" si="15"/>
        <v>0</v>
      </c>
      <c r="AR227"/>
    </row>
    <row r="228" spans="1:44" ht="42.75">
      <c r="A228" s="72" t="s">
        <v>182</v>
      </c>
      <c r="B228" s="73"/>
      <c r="C228" s="75"/>
      <c r="D228" s="73"/>
      <c r="E228" s="75"/>
      <c r="F228" s="73"/>
      <c r="G228" s="75"/>
      <c r="H228" s="73">
        <v>300000</v>
      </c>
      <c r="I228" s="74">
        <v>100</v>
      </c>
      <c r="J228" s="73">
        <v>300000</v>
      </c>
      <c r="K228" s="74">
        <v>100</v>
      </c>
      <c r="L228" s="69"/>
      <c r="M228" s="73"/>
      <c r="N228" s="75"/>
      <c r="O228" s="73"/>
      <c r="P228" s="75"/>
      <c r="Q228" s="73"/>
      <c r="R228" s="75"/>
      <c r="S228" s="73"/>
      <c r="T228" s="75"/>
      <c r="U228" s="73"/>
      <c r="V228" s="75"/>
      <c r="W228" s="73">
        <v>300000</v>
      </c>
      <c r="X228" s="74">
        <v>100</v>
      </c>
      <c r="Y228" s="106">
        <f t="shared" si="12"/>
        <v>300000</v>
      </c>
      <c r="Z228" s="107">
        <f t="shared" si="13"/>
        <v>0</v>
      </c>
      <c r="AA228" s="108">
        <f t="shared" si="14"/>
        <v>300000</v>
      </c>
      <c r="AB228" s="108">
        <f t="shared" si="15"/>
        <v>0</v>
      </c>
      <c r="AR228"/>
    </row>
    <row r="229" spans="1:44" s="1" customFormat="1" ht="30" customHeight="1">
      <c r="A229" s="27" t="s">
        <v>142</v>
      </c>
      <c r="B229" s="28"/>
      <c r="C229" s="29"/>
      <c r="D229" s="28"/>
      <c r="E229" s="28"/>
      <c r="F229" s="28"/>
      <c r="G229" s="28"/>
      <c r="H229" s="28"/>
      <c r="I229" s="28"/>
      <c r="J229" s="28"/>
      <c r="K229" s="28"/>
      <c r="L229" s="45"/>
      <c r="M229" s="28"/>
      <c r="N229" s="28"/>
      <c r="O229" s="28"/>
      <c r="P229" s="28"/>
      <c r="Q229" s="28"/>
      <c r="R229" s="28"/>
      <c r="S229" s="28"/>
      <c r="T229" s="28"/>
      <c r="U229" s="26"/>
      <c r="V229" s="139" t="s">
        <v>143</v>
      </c>
      <c r="W229" s="140"/>
      <c r="X229" s="140"/>
      <c r="Y229" s="59">
        <f t="shared" si="12"/>
        <v>0</v>
      </c>
      <c r="Z229" s="60">
        <f t="shared" si="13"/>
        <v>0</v>
      </c>
      <c r="AA229" s="61">
        <f t="shared" si="14"/>
        <v>0</v>
      </c>
      <c r="AB229" s="61">
        <f t="shared" si="15"/>
        <v>0</v>
      </c>
      <c r="AC229" s="3"/>
      <c r="AD229" s="3"/>
      <c r="AE229" s="3"/>
      <c r="AF229" s="3"/>
      <c r="AG229" s="3"/>
      <c r="AH229" s="41"/>
      <c r="AI229" s="41"/>
      <c r="AJ229" s="3"/>
      <c r="AK229" s="3"/>
      <c r="AL229" s="3"/>
      <c r="AR229" s="4"/>
    </row>
    <row r="230" spans="1:44" s="5" customFormat="1" ht="30">
      <c r="A230" s="122" t="s">
        <v>162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76"/>
      <c r="M230" s="47" t="s">
        <v>163</v>
      </c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59">
        <f t="shared" si="12"/>
        <v>0</v>
      </c>
      <c r="Z230" s="60">
        <f t="shared" si="13"/>
        <v>0</v>
      </c>
      <c r="AA230" s="61">
        <f t="shared" si="14"/>
        <v>0</v>
      </c>
      <c r="AB230" s="61">
        <f t="shared" si="15"/>
        <v>0</v>
      </c>
      <c r="AC230" s="7"/>
      <c r="AD230" s="7"/>
      <c r="AE230" s="7"/>
      <c r="AF230" s="7"/>
      <c r="AG230" s="7"/>
      <c r="AH230" s="42"/>
      <c r="AI230" s="42"/>
      <c r="AJ230" s="7"/>
      <c r="AK230" s="7"/>
      <c r="AL230" s="7"/>
      <c r="AR230" s="8"/>
    </row>
    <row r="231" spans="1:248" ht="16.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49"/>
      <c r="M231" s="31"/>
      <c r="N231" s="31"/>
      <c r="O231" s="31"/>
      <c r="P231" s="31"/>
      <c r="Q231" s="31"/>
      <c r="R231" s="31"/>
      <c r="S231" s="31"/>
      <c r="T231" s="31"/>
      <c r="U231" s="31"/>
      <c r="V231" s="32"/>
      <c r="W231" s="31"/>
      <c r="X231" s="33" t="s">
        <v>146</v>
      </c>
      <c r="Y231" s="59">
        <f t="shared" si="12"/>
        <v>0</v>
      </c>
      <c r="Z231" s="60">
        <f t="shared" si="13"/>
        <v>0</v>
      </c>
      <c r="AA231" s="61">
        <f t="shared" si="14"/>
        <v>0</v>
      </c>
      <c r="AB231" s="61">
        <f t="shared" si="15"/>
        <v>0</v>
      </c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1"/>
      <c r="AN231" s="11"/>
      <c r="AO231" s="11"/>
      <c r="AP231" s="11"/>
      <c r="AQ231" s="11"/>
      <c r="AR231" s="12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</row>
    <row r="232" spans="1:248" s="13" customFormat="1" ht="16.5" customHeight="1">
      <c r="A232" s="132" t="s">
        <v>147</v>
      </c>
      <c r="B232" s="146" t="s">
        <v>148</v>
      </c>
      <c r="C232" s="147"/>
      <c r="D232" s="147"/>
      <c r="E232" s="147"/>
      <c r="F232" s="147"/>
      <c r="G232" s="147"/>
      <c r="H232" s="147"/>
      <c r="I232" s="147"/>
      <c r="J232" s="147"/>
      <c r="K232" s="148"/>
      <c r="L232" s="50"/>
      <c r="M232" s="141" t="s">
        <v>140</v>
      </c>
      <c r="N232" s="142"/>
      <c r="O232" s="142"/>
      <c r="P232" s="142"/>
      <c r="Q232" s="142"/>
      <c r="R232" s="142"/>
      <c r="S232" s="142"/>
      <c r="T232" s="142"/>
      <c r="U232" s="142"/>
      <c r="V232" s="143"/>
      <c r="W232" s="135" t="s">
        <v>149</v>
      </c>
      <c r="X232" s="136"/>
      <c r="Y232" s="59">
        <f t="shared" si="12"/>
        <v>0</v>
      </c>
      <c r="Z232" s="60" t="e">
        <f t="shared" si="13"/>
        <v>#VALUE!</v>
      </c>
      <c r="AA232" s="61">
        <f t="shared" si="14"/>
        <v>0</v>
      </c>
      <c r="AB232" s="61" t="e">
        <f t="shared" si="15"/>
        <v>#VALUE!</v>
      </c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5"/>
      <c r="AN232" s="15"/>
      <c r="AO232" s="15"/>
      <c r="AP232" s="15"/>
      <c r="AQ232" s="15"/>
      <c r="AR232" s="16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</row>
    <row r="233" spans="1:248" s="13" customFormat="1" ht="16.5" customHeight="1">
      <c r="A233" s="133"/>
      <c r="B233" s="149"/>
      <c r="C233" s="150"/>
      <c r="D233" s="150"/>
      <c r="E233" s="150"/>
      <c r="F233" s="150"/>
      <c r="G233" s="150"/>
      <c r="H233" s="150"/>
      <c r="I233" s="150"/>
      <c r="J233" s="150"/>
      <c r="K233" s="151"/>
      <c r="L233" s="50"/>
      <c r="M233" s="141" t="s">
        <v>150</v>
      </c>
      <c r="N233" s="142"/>
      <c r="O233" s="142"/>
      <c r="P233" s="142"/>
      <c r="Q233" s="142"/>
      <c r="R233" s="143"/>
      <c r="S233" s="135" t="s">
        <v>151</v>
      </c>
      <c r="T233" s="132"/>
      <c r="U233" s="135" t="s">
        <v>152</v>
      </c>
      <c r="V233" s="132"/>
      <c r="W233" s="137"/>
      <c r="X233" s="138"/>
      <c r="Y233" s="59" t="e">
        <f t="shared" si="12"/>
        <v>#VALUE!</v>
      </c>
      <c r="Z233" s="60" t="e">
        <f t="shared" si="13"/>
        <v>#VALUE!</v>
      </c>
      <c r="AA233" s="61">
        <f t="shared" si="14"/>
        <v>0</v>
      </c>
      <c r="AB233" s="61">
        <f t="shared" si="15"/>
        <v>0</v>
      </c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8"/>
      <c r="AN233" s="18"/>
      <c r="AO233" s="18"/>
      <c r="AP233" s="18"/>
      <c r="AQ233" s="18"/>
      <c r="AR233" s="19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</row>
    <row r="234" spans="1:248" s="13" customFormat="1" ht="15.75" customHeight="1">
      <c r="A234" s="133"/>
      <c r="B234" s="152" t="s">
        <v>2</v>
      </c>
      <c r="C234" s="153"/>
      <c r="D234" s="118" t="s">
        <v>6</v>
      </c>
      <c r="E234" s="119"/>
      <c r="F234" s="152" t="s">
        <v>7</v>
      </c>
      <c r="G234" s="153"/>
      <c r="H234" s="152" t="s">
        <v>5</v>
      </c>
      <c r="I234" s="153"/>
      <c r="J234" s="152" t="s">
        <v>153</v>
      </c>
      <c r="K234" s="153"/>
      <c r="L234" s="51"/>
      <c r="M234" s="141" t="s">
        <v>3</v>
      </c>
      <c r="N234" s="143"/>
      <c r="O234" s="130" t="s">
        <v>4</v>
      </c>
      <c r="P234" s="131"/>
      <c r="Q234" s="130" t="s">
        <v>5</v>
      </c>
      <c r="R234" s="131"/>
      <c r="S234" s="137"/>
      <c r="T234" s="134"/>
      <c r="U234" s="137"/>
      <c r="V234" s="134"/>
      <c r="W234" s="120" t="s">
        <v>154</v>
      </c>
      <c r="X234" s="135" t="s">
        <v>0</v>
      </c>
      <c r="Y234" s="59" t="e">
        <f t="shared" si="12"/>
        <v>#VALUE!</v>
      </c>
      <c r="Z234" s="60" t="e">
        <f t="shared" si="13"/>
        <v>#VALUE!</v>
      </c>
      <c r="AA234" s="61">
        <f t="shared" si="14"/>
        <v>0</v>
      </c>
      <c r="AB234" s="61" t="e">
        <f t="shared" si="15"/>
        <v>#VALUE!</v>
      </c>
      <c r="AC234" s="20"/>
      <c r="AD234" s="20"/>
      <c r="AE234" s="20"/>
      <c r="AF234" s="20"/>
      <c r="AG234" s="20"/>
      <c r="AH234" s="43"/>
      <c r="AI234" s="43"/>
      <c r="AJ234" s="20"/>
      <c r="AK234" s="20"/>
      <c r="AL234" s="20"/>
      <c r="AM234" s="21"/>
      <c r="AN234" s="21"/>
      <c r="AO234" s="21"/>
      <c r="AP234" s="21"/>
      <c r="AQ234" s="21"/>
      <c r="AR234" s="22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</row>
    <row r="235" spans="1:248" ht="15" customHeight="1">
      <c r="A235" s="134"/>
      <c r="B235" s="34" t="s">
        <v>154</v>
      </c>
      <c r="C235" s="34" t="s">
        <v>155</v>
      </c>
      <c r="D235" s="34" t="s">
        <v>154</v>
      </c>
      <c r="E235" s="34" t="s">
        <v>0</v>
      </c>
      <c r="F235" s="34" t="s">
        <v>154</v>
      </c>
      <c r="G235" s="34" t="s">
        <v>0</v>
      </c>
      <c r="H235" s="34" t="s">
        <v>154</v>
      </c>
      <c r="I235" s="34" t="s">
        <v>0</v>
      </c>
      <c r="J235" s="34" t="s">
        <v>154</v>
      </c>
      <c r="K235" s="34" t="s">
        <v>0</v>
      </c>
      <c r="L235" s="52"/>
      <c r="M235" s="53" t="s">
        <v>154</v>
      </c>
      <c r="N235" s="34" t="s">
        <v>0</v>
      </c>
      <c r="O235" s="34" t="s">
        <v>154</v>
      </c>
      <c r="P235" s="34" t="s">
        <v>0</v>
      </c>
      <c r="Q235" s="34" t="s">
        <v>154</v>
      </c>
      <c r="R235" s="34" t="s">
        <v>0</v>
      </c>
      <c r="S235" s="34" t="s">
        <v>154</v>
      </c>
      <c r="T235" s="34" t="s">
        <v>0</v>
      </c>
      <c r="U235" s="34" t="s">
        <v>154</v>
      </c>
      <c r="V235" s="34" t="s">
        <v>0</v>
      </c>
      <c r="W235" s="121"/>
      <c r="X235" s="137"/>
      <c r="Y235" s="59" t="e">
        <f t="shared" si="12"/>
        <v>#VALUE!</v>
      </c>
      <c r="Z235" s="60" t="e">
        <f t="shared" si="13"/>
        <v>#VALUE!</v>
      </c>
      <c r="AA235" s="61">
        <f t="shared" si="14"/>
        <v>0</v>
      </c>
      <c r="AB235" s="61">
        <f t="shared" si="15"/>
        <v>0</v>
      </c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8"/>
      <c r="AN235" s="18"/>
      <c r="AO235" s="18"/>
      <c r="AP235" s="18"/>
      <c r="AQ235" s="18"/>
      <c r="AR235" s="19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</row>
    <row r="236" spans="1:44" ht="57">
      <c r="A236" s="65" t="s">
        <v>183</v>
      </c>
      <c r="B236" s="66"/>
      <c r="C236" s="68"/>
      <c r="D236" s="66"/>
      <c r="E236" s="68"/>
      <c r="F236" s="66"/>
      <c r="G236" s="68"/>
      <c r="H236" s="66">
        <v>50000</v>
      </c>
      <c r="I236" s="67">
        <v>100</v>
      </c>
      <c r="J236" s="66">
        <v>50000</v>
      </c>
      <c r="K236" s="67">
        <v>100</v>
      </c>
      <c r="L236" s="69"/>
      <c r="M236" s="66"/>
      <c r="N236" s="68"/>
      <c r="O236" s="66"/>
      <c r="P236" s="68"/>
      <c r="Q236" s="66"/>
      <c r="R236" s="68"/>
      <c r="S236" s="66"/>
      <c r="T236" s="68"/>
      <c r="U236" s="66"/>
      <c r="V236" s="68"/>
      <c r="W236" s="66">
        <v>50000</v>
      </c>
      <c r="X236" s="109">
        <v>100</v>
      </c>
      <c r="Y236" s="59">
        <f t="shared" si="12"/>
        <v>50000</v>
      </c>
      <c r="Z236" s="60">
        <f t="shared" si="13"/>
        <v>0</v>
      </c>
      <c r="AA236" s="61">
        <f t="shared" si="14"/>
        <v>50000</v>
      </c>
      <c r="AB236" s="61">
        <f t="shared" si="15"/>
        <v>0</v>
      </c>
      <c r="AR236"/>
    </row>
    <row r="237" spans="1:44" ht="42.75">
      <c r="A237" s="77" t="s">
        <v>130</v>
      </c>
      <c r="B237" s="78">
        <v>84600</v>
      </c>
      <c r="C237" s="69">
        <v>100</v>
      </c>
      <c r="D237" s="78"/>
      <c r="E237" s="71"/>
      <c r="F237" s="78"/>
      <c r="G237" s="71"/>
      <c r="H237" s="78"/>
      <c r="I237" s="71"/>
      <c r="J237" s="78">
        <v>84600</v>
      </c>
      <c r="K237" s="69">
        <v>100</v>
      </c>
      <c r="L237" s="69"/>
      <c r="M237" s="78"/>
      <c r="N237" s="71"/>
      <c r="O237" s="78"/>
      <c r="P237" s="71"/>
      <c r="Q237" s="78"/>
      <c r="R237" s="71"/>
      <c r="S237" s="78"/>
      <c r="T237" s="71"/>
      <c r="U237" s="78"/>
      <c r="V237" s="71"/>
      <c r="W237" s="78">
        <v>84600</v>
      </c>
      <c r="X237" s="110">
        <v>100</v>
      </c>
      <c r="Y237" s="59">
        <f t="shared" si="12"/>
        <v>84600</v>
      </c>
      <c r="Z237" s="60">
        <f t="shared" si="13"/>
        <v>0</v>
      </c>
      <c r="AA237" s="61">
        <f t="shared" si="14"/>
        <v>84600</v>
      </c>
      <c r="AB237" s="61">
        <f t="shared" si="15"/>
        <v>0</v>
      </c>
      <c r="AR237"/>
    </row>
    <row r="238" spans="1:44" ht="25.5" customHeight="1">
      <c r="A238" s="65" t="s">
        <v>48</v>
      </c>
      <c r="B238" s="66">
        <v>107500</v>
      </c>
      <c r="C238" s="67">
        <v>100</v>
      </c>
      <c r="D238" s="66"/>
      <c r="E238" s="68"/>
      <c r="F238" s="66"/>
      <c r="G238" s="68"/>
      <c r="H238" s="66"/>
      <c r="I238" s="68"/>
      <c r="J238" s="66">
        <v>107500</v>
      </c>
      <c r="K238" s="67">
        <v>100</v>
      </c>
      <c r="L238" s="69"/>
      <c r="M238" s="66"/>
      <c r="N238" s="68"/>
      <c r="O238" s="66"/>
      <c r="P238" s="68"/>
      <c r="Q238" s="66"/>
      <c r="R238" s="68"/>
      <c r="S238" s="66"/>
      <c r="T238" s="68"/>
      <c r="U238" s="66"/>
      <c r="V238" s="68"/>
      <c r="W238" s="66">
        <v>107500</v>
      </c>
      <c r="X238" s="109">
        <v>100</v>
      </c>
      <c r="Y238" s="59">
        <f t="shared" si="12"/>
        <v>107500</v>
      </c>
      <c r="Z238" s="60">
        <f t="shared" si="13"/>
        <v>0</v>
      </c>
      <c r="AA238" s="61">
        <f t="shared" si="14"/>
        <v>107500</v>
      </c>
      <c r="AB238" s="61">
        <f t="shared" si="15"/>
        <v>0</v>
      </c>
      <c r="AR238"/>
    </row>
    <row r="239" spans="1:44" ht="28.5">
      <c r="A239" s="65" t="s">
        <v>184</v>
      </c>
      <c r="B239" s="66">
        <v>107500</v>
      </c>
      <c r="C239" s="67">
        <v>100</v>
      </c>
      <c r="D239" s="66"/>
      <c r="E239" s="68"/>
      <c r="F239" s="66"/>
      <c r="G239" s="68"/>
      <c r="H239" s="66"/>
      <c r="I239" s="68"/>
      <c r="J239" s="66">
        <v>107500</v>
      </c>
      <c r="K239" s="67">
        <v>100</v>
      </c>
      <c r="L239" s="69"/>
      <c r="M239" s="66"/>
      <c r="N239" s="68"/>
      <c r="O239" s="66"/>
      <c r="P239" s="68"/>
      <c r="Q239" s="66"/>
      <c r="R239" s="68"/>
      <c r="S239" s="66"/>
      <c r="T239" s="68"/>
      <c r="U239" s="66"/>
      <c r="V239" s="68"/>
      <c r="W239" s="66">
        <v>107500</v>
      </c>
      <c r="X239" s="109">
        <v>100</v>
      </c>
      <c r="Y239" s="59">
        <f t="shared" si="12"/>
        <v>107500</v>
      </c>
      <c r="Z239" s="60">
        <f t="shared" si="13"/>
        <v>0</v>
      </c>
      <c r="AA239" s="61">
        <f t="shared" si="14"/>
        <v>107500</v>
      </c>
      <c r="AB239" s="61">
        <f t="shared" si="15"/>
        <v>0</v>
      </c>
      <c r="AR239"/>
    </row>
    <row r="240" spans="1:44" ht="25.5" customHeight="1">
      <c r="A240" s="65" t="s">
        <v>54</v>
      </c>
      <c r="B240" s="66">
        <v>882659</v>
      </c>
      <c r="C240" s="68">
        <v>74.68</v>
      </c>
      <c r="D240" s="66"/>
      <c r="E240" s="68"/>
      <c r="F240" s="66"/>
      <c r="G240" s="68"/>
      <c r="H240" s="66">
        <v>299213</v>
      </c>
      <c r="I240" s="68">
        <v>25.32</v>
      </c>
      <c r="J240" s="66">
        <v>1181872</v>
      </c>
      <c r="K240" s="67">
        <v>100</v>
      </c>
      <c r="L240" s="69"/>
      <c r="M240" s="66"/>
      <c r="N240" s="68"/>
      <c r="O240" s="66"/>
      <c r="P240" s="68"/>
      <c r="Q240" s="66"/>
      <c r="R240" s="68"/>
      <c r="S240" s="66"/>
      <c r="T240" s="68"/>
      <c r="U240" s="66"/>
      <c r="V240" s="68"/>
      <c r="W240" s="66">
        <v>1181872</v>
      </c>
      <c r="X240" s="109">
        <v>100</v>
      </c>
      <c r="Y240" s="59">
        <f t="shared" si="12"/>
        <v>1181872</v>
      </c>
      <c r="Z240" s="60">
        <f t="shared" si="13"/>
        <v>0</v>
      </c>
      <c r="AA240" s="61">
        <f t="shared" si="14"/>
        <v>1181872</v>
      </c>
      <c r="AB240" s="61">
        <f t="shared" si="15"/>
        <v>0</v>
      </c>
      <c r="AR240"/>
    </row>
    <row r="241" spans="1:44" ht="32.25" customHeight="1">
      <c r="A241" s="62" t="s">
        <v>32</v>
      </c>
      <c r="B241" s="55">
        <v>159152</v>
      </c>
      <c r="C241" s="63">
        <v>18.03</v>
      </c>
      <c r="D241" s="55"/>
      <c r="E241" s="63"/>
      <c r="F241" s="55"/>
      <c r="G241" s="63"/>
      <c r="H241" s="55">
        <v>723537</v>
      </c>
      <c r="I241" s="63">
        <v>81.97</v>
      </c>
      <c r="J241" s="55">
        <v>882689</v>
      </c>
      <c r="K241" s="56">
        <v>100</v>
      </c>
      <c r="L241" s="64"/>
      <c r="M241" s="55"/>
      <c r="N241" s="63"/>
      <c r="O241" s="55"/>
      <c r="P241" s="63"/>
      <c r="Q241" s="55"/>
      <c r="R241" s="63"/>
      <c r="S241" s="55"/>
      <c r="T241" s="63"/>
      <c r="U241" s="55"/>
      <c r="V241" s="63"/>
      <c r="W241" s="55">
        <v>882689</v>
      </c>
      <c r="X241" s="111">
        <v>100</v>
      </c>
      <c r="Y241" s="59">
        <f t="shared" si="12"/>
        <v>882689</v>
      </c>
      <c r="Z241" s="60">
        <f t="shared" si="13"/>
        <v>0</v>
      </c>
      <c r="AA241" s="61">
        <f t="shared" si="14"/>
        <v>882689</v>
      </c>
      <c r="AB241" s="61">
        <f t="shared" si="15"/>
        <v>0</v>
      </c>
      <c r="AR241"/>
    </row>
    <row r="242" spans="1:44" ht="25.5" customHeight="1">
      <c r="A242" s="65" t="s">
        <v>40</v>
      </c>
      <c r="B242" s="66"/>
      <c r="C242" s="68"/>
      <c r="D242" s="66"/>
      <c r="E242" s="68"/>
      <c r="F242" s="66"/>
      <c r="G242" s="68"/>
      <c r="H242" s="66">
        <v>723537</v>
      </c>
      <c r="I242" s="67">
        <v>100</v>
      </c>
      <c r="J242" s="66">
        <v>723537</v>
      </c>
      <c r="K242" s="67">
        <v>100</v>
      </c>
      <c r="L242" s="69"/>
      <c r="M242" s="66"/>
      <c r="N242" s="68"/>
      <c r="O242" s="66"/>
      <c r="P242" s="68"/>
      <c r="Q242" s="66"/>
      <c r="R242" s="68"/>
      <c r="S242" s="66"/>
      <c r="T242" s="68"/>
      <c r="U242" s="66"/>
      <c r="V242" s="68"/>
      <c r="W242" s="66">
        <v>723537</v>
      </c>
      <c r="X242" s="109">
        <v>100</v>
      </c>
      <c r="Y242" s="59">
        <f t="shared" si="12"/>
        <v>723537</v>
      </c>
      <c r="Z242" s="60">
        <f t="shared" si="13"/>
        <v>0</v>
      </c>
      <c r="AA242" s="61">
        <f t="shared" si="14"/>
        <v>723537</v>
      </c>
      <c r="AB242" s="61">
        <f t="shared" si="15"/>
        <v>0</v>
      </c>
      <c r="AR242"/>
    </row>
    <row r="243" spans="1:44" ht="28.5">
      <c r="A243" s="65" t="s">
        <v>131</v>
      </c>
      <c r="B243" s="66"/>
      <c r="C243" s="68"/>
      <c r="D243" s="66"/>
      <c r="E243" s="68"/>
      <c r="F243" s="66"/>
      <c r="G243" s="68"/>
      <c r="H243" s="66">
        <v>493121</v>
      </c>
      <c r="I243" s="67">
        <v>100</v>
      </c>
      <c r="J243" s="66">
        <v>493121</v>
      </c>
      <c r="K243" s="67">
        <v>100</v>
      </c>
      <c r="L243" s="69"/>
      <c r="M243" s="66"/>
      <c r="N243" s="68"/>
      <c r="O243" s="66"/>
      <c r="P243" s="68"/>
      <c r="Q243" s="66"/>
      <c r="R243" s="68"/>
      <c r="S243" s="66"/>
      <c r="T243" s="68"/>
      <c r="U243" s="66"/>
      <c r="V243" s="68"/>
      <c r="W243" s="66">
        <v>493121</v>
      </c>
      <c r="X243" s="109">
        <v>100</v>
      </c>
      <c r="Y243" s="59">
        <f t="shared" si="12"/>
        <v>493121</v>
      </c>
      <c r="Z243" s="60">
        <f t="shared" si="13"/>
        <v>0</v>
      </c>
      <c r="AA243" s="61">
        <f t="shared" si="14"/>
        <v>493121</v>
      </c>
      <c r="AB243" s="61">
        <f t="shared" si="15"/>
        <v>0</v>
      </c>
      <c r="AR243"/>
    </row>
    <row r="244" spans="1:44" ht="28.5">
      <c r="A244" s="65" t="s">
        <v>132</v>
      </c>
      <c r="B244" s="66"/>
      <c r="C244" s="68"/>
      <c r="D244" s="66"/>
      <c r="E244" s="68"/>
      <c r="F244" s="66"/>
      <c r="G244" s="68"/>
      <c r="H244" s="66">
        <v>31416</v>
      </c>
      <c r="I244" s="67">
        <v>100</v>
      </c>
      <c r="J244" s="66">
        <v>31416</v>
      </c>
      <c r="K244" s="67">
        <v>100</v>
      </c>
      <c r="L244" s="69"/>
      <c r="M244" s="66"/>
      <c r="N244" s="68"/>
      <c r="O244" s="66"/>
      <c r="P244" s="68"/>
      <c r="Q244" s="66"/>
      <c r="R244" s="68"/>
      <c r="S244" s="66"/>
      <c r="T244" s="68"/>
      <c r="U244" s="66"/>
      <c r="V244" s="68"/>
      <c r="W244" s="66">
        <v>31416</v>
      </c>
      <c r="X244" s="109">
        <v>100</v>
      </c>
      <c r="Y244" s="59">
        <f t="shared" si="12"/>
        <v>31416</v>
      </c>
      <c r="Z244" s="60">
        <f t="shared" si="13"/>
        <v>0</v>
      </c>
      <c r="AA244" s="61">
        <f t="shared" si="14"/>
        <v>31416</v>
      </c>
      <c r="AB244" s="61">
        <f t="shared" si="15"/>
        <v>0</v>
      </c>
      <c r="AR244"/>
    </row>
    <row r="245" spans="1:44" ht="28.5">
      <c r="A245" s="77" t="s">
        <v>185</v>
      </c>
      <c r="B245" s="78"/>
      <c r="C245" s="71"/>
      <c r="D245" s="78"/>
      <c r="E245" s="71"/>
      <c r="F245" s="78"/>
      <c r="G245" s="71"/>
      <c r="H245" s="78">
        <v>100000</v>
      </c>
      <c r="I245" s="69">
        <v>100</v>
      </c>
      <c r="J245" s="78">
        <v>100000</v>
      </c>
      <c r="K245" s="69">
        <v>100</v>
      </c>
      <c r="L245" s="69"/>
      <c r="M245" s="78"/>
      <c r="N245" s="71"/>
      <c r="O245" s="78"/>
      <c r="P245" s="71"/>
      <c r="Q245" s="78"/>
      <c r="R245" s="71"/>
      <c r="S245" s="78"/>
      <c r="T245" s="71"/>
      <c r="U245" s="78"/>
      <c r="V245" s="71"/>
      <c r="W245" s="78">
        <v>100000</v>
      </c>
      <c r="X245" s="110">
        <v>100</v>
      </c>
      <c r="Y245" s="59">
        <f t="shared" si="12"/>
        <v>100000</v>
      </c>
      <c r="Z245" s="60">
        <f t="shared" si="13"/>
        <v>0</v>
      </c>
      <c r="AA245" s="61">
        <f t="shared" si="14"/>
        <v>100000</v>
      </c>
      <c r="AB245" s="61">
        <f t="shared" si="15"/>
        <v>0</v>
      </c>
      <c r="AR245"/>
    </row>
    <row r="246" spans="1:28" s="40" customFormat="1" ht="28.5">
      <c r="A246" s="77" t="s">
        <v>133</v>
      </c>
      <c r="B246" s="78"/>
      <c r="C246" s="71"/>
      <c r="D246" s="78"/>
      <c r="E246" s="71"/>
      <c r="F246" s="78"/>
      <c r="G246" s="71"/>
      <c r="H246" s="78">
        <v>50000</v>
      </c>
      <c r="I246" s="69">
        <v>100</v>
      </c>
      <c r="J246" s="78">
        <v>50000</v>
      </c>
      <c r="K246" s="69">
        <v>100</v>
      </c>
      <c r="L246" s="69"/>
      <c r="M246" s="78"/>
      <c r="N246" s="71"/>
      <c r="O246" s="78"/>
      <c r="P246" s="71"/>
      <c r="Q246" s="78"/>
      <c r="R246" s="71"/>
      <c r="S246" s="78"/>
      <c r="T246" s="71"/>
      <c r="U246" s="78"/>
      <c r="V246" s="71"/>
      <c r="W246" s="78">
        <v>50000</v>
      </c>
      <c r="X246" s="110">
        <v>100</v>
      </c>
      <c r="Y246" s="59">
        <f t="shared" si="12"/>
        <v>50000</v>
      </c>
      <c r="Z246" s="60">
        <f t="shared" si="13"/>
        <v>0</v>
      </c>
      <c r="AA246" s="61">
        <f t="shared" si="14"/>
        <v>50000</v>
      </c>
      <c r="AB246" s="61">
        <f t="shared" si="15"/>
        <v>0</v>
      </c>
    </row>
    <row r="247" spans="1:28" s="40" customFormat="1" ht="28.5">
      <c r="A247" s="77" t="s">
        <v>134</v>
      </c>
      <c r="B247" s="78"/>
      <c r="C247" s="71"/>
      <c r="D247" s="78"/>
      <c r="E247" s="71"/>
      <c r="F247" s="78"/>
      <c r="G247" s="71"/>
      <c r="H247" s="78">
        <v>39000</v>
      </c>
      <c r="I247" s="69">
        <v>100</v>
      </c>
      <c r="J247" s="78">
        <v>39000</v>
      </c>
      <c r="K247" s="69">
        <v>100</v>
      </c>
      <c r="L247" s="69"/>
      <c r="M247" s="78"/>
      <c r="N247" s="71"/>
      <c r="O247" s="78"/>
      <c r="P247" s="71"/>
      <c r="Q247" s="78"/>
      <c r="R247" s="71"/>
      <c r="S247" s="78"/>
      <c r="T247" s="71"/>
      <c r="U247" s="78"/>
      <c r="V247" s="71"/>
      <c r="W247" s="78">
        <v>39000</v>
      </c>
      <c r="X247" s="110">
        <v>100</v>
      </c>
      <c r="Y247" s="59">
        <f t="shared" si="12"/>
        <v>39000</v>
      </c>
      <c r="Z247" s="60">
        <f t="shared" si="13"/>
        <v>0</v>
      </c>
      <c r="AA247" s="61">
        <f t="shared" si="14"/>
        <v>39000</v>
      </c>
      <c r="AB247" s="61">
        <f t="shared" si="15"/>
        <v>0</v>
      </c>
    </row>
    <row r="248" spans="1:28" s="40" customFormat="1" ht="28.5">
      <c r="A248" s="77" t="s">
        <v>135</v>
      </c>
      <c r="B248" s="78"/>
      <c r="C248" s="71"/>
      <c r="D248" s="78"/>
      <c r="E248" s="71"/>
      <c r="F248" s="78"/>
      <c r="G248" s="71"/>
      <c r="H248" s="78">
        <v>10000</v>
      </c>
      <c r="I248" s="69">
        <v>100</v>
      </c>
      <c r="J248" s="78">
        <v>10000</v>
      </c>
      <c r="K248" s="69">
        <v>100</v>
      </c>
      <c r="L248" s="69"/>
      <c r="M248" s="78"/>
      <c r="N248" s="71"/>
      <c r="O248" s="78"/>
      <c r="P248" s="71"/>
      <c r="Q248" s="78"/>
      <c r="R248" s="71"/>
      <c r="S248" s="78"/>
      <c r="T248" s="71"/>
      <c r="U248" s="78"/>
      <c r="V248" s="71"/>
      <c r="W248" s="78">
        <v>10000</v>
      </c>
      <c r="X248" s="110">
        <v>100</v>
      </c>
      <c r="Y248" s="59">
        <f t="shared" si="12"/>
        <v>10000</v>
      </c>
      <c r="Z248" s="60">
        <f t="shared" si="13"/>
        <v>0</v>
      </c>
      <c r="AA248" s="61">
        <f t="shared" si="14"/>
        <v>10000</v>
      </c>
      <c r="AB248" s="61">
        <f t="shared" si="15"/>
        <v>0</v>
      </c>
    </row>
    <row r="249" spans="1:28" s="40" customFormat="1" ht="27.75" customHeight="1">
      <c r="A249" s="77" t="s">
        <v>101</v>
      </c>
      <c r="B249" s="78">
        <v>159152</v>
      </c>
      <c r="C249" s="69">
        <v>100</v>
      </c>
      <c r="D249" s="78"/>
      <c r="E249" s="71"/>
      <c r="F249" s="78"/>
      <c r="G249" s="71"/>
      <c r="H249" s="78"/>
      <c r="I249" s="71"/>
      <c r="J249" s="78">
        <v>159152</v>
      </c>
      <c r="K249" s="69">
        <v>100</v>
      </c>
      <c r="L249" s="69"/>
      <c r="M249" s="78"/>
      <c r="N249" s="71"/>
      <c r="O249" s="78"/>
      <c r="P249" s="71"/>
      <c r="Q249" s="78"/>
      <c r="R249" s="71"/>
      <c r="S249" s="78"/>
      <c r="T249" s="71"/>
      <c r="U249" s="78"/>
      <c r="V249" s="71"/>
      <c r="W249" s="78">
        <v>159152</v>
      </c>
      <c r="X249" s="110">
        <v>100</v>
      </c>
      <c r="Y249" s="59">
        <f t="shared" si="12"/>
        <v>159152</v>
      </c>
      <c r="Z249" s="60">
        <f t="shared" si="13"/>
        <v>0</v>
      </c>
      <c r="AA249" s="61">
        <f t="shared" si="14"/>
        <v>159152</v>
      </c>
      <c r="AB249" s="61">
        <f t="shared" si="15"/>
        <v>0</v>
      </c>
    </row>
    <row r="250" spans="1:44" ht="36" customHeight="1">
      <c r="A250" s="79" t="s">
        <v>33</v>
      </c>
      <c r="B250" s="58">
        <v>540199</v>
      </c>
      <c r="C250" s="70">
        <v>25.74</v>
      </c>
      <c r="D250" s="58"/>
      <c r="E250" s="70"/>
      <c r="F250" s="58"/>
      <c r="G250" s="70"/>
      <c r="H250" s="58">
        <v>1558500</v>
      </c>
      <c r="I250" s="70">
        <v>74.26</v>
      </c>
      <c r="J250" s="58">
        <v>2098699</v>
      </c>
      <c r="K250" s="64">
        <v>100</v>
      </c>
      <c r="L250" s="64"/>
      <c r="M250" s="58"/>
      <c r="N250" s="70"/>
      <c r="O250" s="58"/>
      <c r="P250" s="70"/>
      <c r="Q250" s="58"/>
      <c r="R250" s="70"/>
      <c r="S250" s="58"/>
      <c r="T250" s="70"/>
      <c r="U250" s="58"/>
      <c r="V250" s="70"/>
      <c r="W250" s="58">
        <v>2098699</v>
      </c>
      <c r="X250" s="112">
        <v>100</v>
      </c>
      <c r="Y250" s="59">
        <f t="shared" si="12"/>
        <v>2098699</v>
      </c>
      <c r="Z250" s="60">
        <f t="shared" si="13"/>
        <v>0</v>
      </c>
      <c r="AA250" s="61">
        <f t="shared" si="14"/>
        <v>2098699</v>
      </c>
      <c r="AB250" s="61">
        <f t="shared" si="15"/>
        <v>0</v>
      </c>
      <c r="AR250"/>
    </row>
    <row r="251" spans="1:44" ht="27" customHeight="1">
      <c r="A251" s="65" t="s">
        <v>40</v>
      </c>
      <c r="B251" s="66">
        <v>163000</v>
      </c>
      <c r="C251" s="68">
        <v>13.95</v>
      </c>
      <c r="D251" s="66"/>
      <c r="E251" s="68"/>
      <c r="F251" s="66"/>
      <c r="G251" s="68"/>
      <c r="H251" s="66">
        <v>1005500</v>
      </c>
      <c r="I251" s="68">
        <v>86.05</v>
      </c>
      <c r="J251" s="66">
        <v>1168500</v>
      </c>
      <c r="K251" s="67">
        <v>100</v>
      </c>
      <c r="L251" s="69"/>
      <c r="M251" s="66"/>
      <c r="N251" s="68"/>
      <c r="O251" s="66"/>
      <c r="P251" s="68"/>
      <c r="Q251" s="66"/>
      <c r="R251" s="68"/>
      <c r="S251" s="66"/>
      <c r="T251" s="68"/>
      <c r="U251" s="66"/>
      <c r="V251" s="68"/>
      <c r="W251" s="66">
        <v>1168500</v>
      </c>
      <c r="X251" s="109">
        <v>100</v>
      </c>
      <c r="Y251" s="59">
        <f t="shared" si="12"/>
        <v>1168500</v>
      </c>
      <c r="Z251" s="60">
        <f t="shared" si="13"/>
        <v>0</v>
      </c>
      <c r="AA251" s="61">
        <f t="shared" si="14"/>
        <v>1168500</v>
      </c>
      <c r="AB251" s="61">
        <f t="shared" si="15"/>
        <v>0</v>
      </c>
      <c r="AR251"/>
    </row>
    <row r="252" spans="1:44" ht="28.5">
      <c r="A252" s="65" t="s">
        <v>136</v>
      </c>
      <c r="B252" s="66">
        <v>85000</v>
      </c>
      <c r="C252" s="68">
        <v>7.79</v>
      </c>
      <c r="D252" s="66"/>
      <c r="E252" s="68"/>
      <c r="F252" s="66"/>
      <c r="G252" s="68"/>
      <c r="H252" s="66">
        <v>1005500</v>
      </c>
      <c r="I252" s="68">
        <v>92.21</v>
      </c>
      <c r="J252" s="66">
        <v>1090500</v>
      </c>
      <c r="K252" s="67">
        <v>100</v>
      </c>
      <c r="L252" s="69"/>
      <c r="M252" s="66"/>
      <c r="N252" s="68"/>
      <c r="O252" s="66"/>
      <c r="P252" s="68"/>
      <c r="Q252" s="66"/>
      <c r="R252" s="68"/>
      <c r="S252" s="66"/>
      <c r="T252" s="68"/>
      <c r="U252" s="66"/>
      <c r="V252" s="68"/>
      <c r="W252" s="66">
        <v>1090500</v>
      </c>
      <c r="X252" s="109">
        <v>100</v>
      </c>
      <c r="Y252" s="59">
        <f t="shared" si="12"/>
        <v>1090500</v>
      </c>
      <c r="Z252" s="60">
        <f t="shared" si="13"/>
        <v>0</v>
      </c>
      <c r="AA252" s="61">
        <f t="shared" si="14"/>
        <v>1090500</v>
      </c>
      <c r="AB252" s="61">
        <f t="shared" si="15"/>
        <v>0</v>
      </c>
      <c r="AR252"/>
    </row>
    <row r="253" spans="1:44" ht="28.5">
      <c r="A253" s="65" t="s">
        <v>137</v>
      </c>
      <c r="B253" s="66">
        <v>45000</v>
      </c>
      <c r="C253" s="67">
        <v>100</v>
      </c>
      <c r="D253" s="66"/>
      <c r="E253" s="68"/>
      <c r="F253" s="66"/>
      <c r="G253" s="68"/>
      <c r="H253" s="66"/>
      <c r="I253" s="68"/>
      <c r="J253" s="66">
        <v>45000</v>
      </c>
      <c r="K253" s="67">
        <v>100</v>
      </c>
      <c r="L253" s="69"/>
      <c r="M253" s="66"/>
      <c r="N253" s="68"/>
      <c r="O253" s="66"/>
      <c r="P253" s="68"/>
      <c r="Q253" s="66"/>
      <c r="R253" s="68"/>
      <c r="S253" s="66"/>
      <c r="T253" s="68"/>
      <c r="U253" s="66"/>
      <c r="V253" s="68"/>
      <c r="W253" s="66">
        <v>45000</v>
      </c>
      <c r="X253" s="109">
        <v>100</v>
      </c>
      <c r="Y253" s="59">
        <f t="shared" si="12"/>
        <v>45000</v>
      </c>
      <c r="Z253" s="60">
        <f t="shared" si="13"/>
        <v>0</v>
      </c>
      <c r="AA253" s="61">
        <f t="shared" si="14"/>
        <v>45000</v>
      </c>
      <c r="AB253" s="61">
        <f t="shared" si="15"/>
        <v>0</v>
      </c>
      <c r="AR253"/>
    </row>
    <row r="254" spans="1:44" ht="28.5">
      <c r="A254" s="65" t="s">
        <v>186</v>
      </c>
      <c r="B254" s="66">
        <v>33000</v>
      </c>
      <c r="C254" s="67">
        <v>100</v>
      </c>
      <c r="D254" s="66"/>
      <c r="E254" s="68"/>
      <c r="F254" s="66"/>
      <c r="G254" s="68"/>
      <c r="H254" s="66"/>
      <c r="I254" s="68"/>
      <c r="J254" s="66">
        <v>33000</v>
      </c>
      <c r="K254" s="67">
        <v>100</v>
      </c>
      <c r="L254" s="69"/>
      <c r="M254" s="66"/>
      <c r="N254" s="68"/>
      <c r="O254" s="66"/>
      <c r="P254" s="68"/>
      <c r="Q254" s="66"/>
      <c r="R254" s="68"/>
      <c r="S254" s="66"/>
      <c r="T254" s="68"/>
      <c r="U254" s="66"/>
      <c r="V254" s="68"/>
      <c r="W254" s="66">
        <v>33000</v>
      </c>
      <c r="X254" s="109">
        <v>100</v>
      </c>
      <c r="Y254" s="59">
        <f t="shared" si="12"/>
        <v>33000</v>
      </c>
      <c r="Z254" s="60">
        <f t="shared" si="13"/>
        <v>0</v>
      </c>
      <c r="AA254" s="61">
        <f t="shared" si="14"/>
        <v>33000</v>
      </c>
      <c r="AB254" s="61">
        <f t="shared" si="15"/>
        <v>0</v>
      </c>
      <c r="AR254"/>
    </row>
    <row r="255" spans="1:44" ht="26.25" customHeight="1">
      <c r="A255" s="65" t="s">
        <v>48</v>
      </c>
      <c r="B255" s="66">
        <v>110000</v>
      </c>
      <c r="C255" s="68">
        <v>16.59</v>
      </c>
      <c r="D255" s="66"/>
      <c r="E255" s="68"/>
      <c r="F255" s="66"/>
      <c r="G255" s="68"/>
      <c r="H255" s="66">
        <v>553000</v>
      </c>
      <c r="I255" s="68">
        <v>83.41</v>
      </c>
      <c r="J255" s="66">
        <v>663000</v>
      </c>
      <c r="K255" s="67">
        <v>100</v>
      </c>
      <c r="L255" s="69"/>
      <c r="M255" s="66"/>
      <c r="N255" s="68"/>
      <c r="O255" s="66"/>
      <c r="P255" s="68"/>
      <c r="Q255" s="66"/>
      <c r="R255" s="68"/>
      <c r="S255" s="66"/>
      <c r="T255" s="68"/>
      <c r="U255" s="66"/>
      <c r="V255" s="68"/>
      <c r="W255" s="66">
        <v>663000</v>
      </c>
      <c r="X255" s="109">
        <v>100</v>
      </c>
      <c r="Y255" s="59">
        <f t="shared" si="12"/>
        <v>663000</v>
      </c>
      <c r="Z255" s="60">
        <f t="shared" si="13"/>
        <v>0</v>
      </c>
      <c r="AA255" s="61">
        <f t="shared" si="14"/>
        <v>663000</v>
      </c>
      <c r="AB255" s="61">
        <f t="shared" si="15"/>
        <v>0</v>
      </c>
      <c r="AR255"/>
    </row>
    <row r="256" spans="1:44" ht="28.5">
      <c r="A256" s="72" t="s">
        <v>187</v>
      </c>
      <c r="B256" s="95">
        <v>100000</v>
      </c>
      <c r="C256" s="98">
        <v>100</v>
      </c>
      <c r="D256" s="95"/>
      <c r="E256" s="96"/>
      <c r="F256" s="95"/>
      <c r="G256" s="96"/>
      <c r="H256" s="95"/>
      <c r="I256" s="96"/>
      <c r="J256" s="95">
        <v>100000</v>
      </c>
      <c r="K256" s="98">
        <v>100</v>
      </c>
      <c r="L256" s="110"/>
      <c r="M256" s="95"/>
      <c r="N256" s="96"/>
      <c r="O256" s="95"/>
      <c r="P256" s="96"/>
      <c r="Q256" s="95"/>
      <c r="R256" s="96"/>
      <c r="S256" s="95"/>
      <c r="T256" s="96"/>
      <c r="U256" s="95"/>
      <c r="V256" s="96"/>
      <c r="W256" s="95">
        <v>100000</v>
      </c>
      <c r="X256" s="98">
        <v>100</v>
      </c>
      <c r="Y256" s="59">
        <f t="shared" si="12"/>
        <v>100000</v>
      </c>
      <c r="Z256" s="60">
        <f t="shared" si="13"/>
        <v>0</v>
      </c>
      <c r="AA256" s="61">
        <f t="shared" si="14"/>
        <v>100000</v>
      </c>
      <c r="AB256" s="61">
        <f t="shared" si="15"/>
        <v>0</v>
      </c>
      <c r="AR256"/>
    </row>
    <row r="257" spans="1:44" s="1" customFormat="1" ht="30" customHeight="1">
      <c r="A257" s="27" t="s">
        <v>142</v>
      </c>
      <c r="B257" s="28"/>
      <c r="C257" s="29"/>
      <c r="D257" s="28"/>
      <c r="E257" s="28"/>
      <c r="F257" s="28"/>
      <c r="G257" s="28"/>
      <c r="H257" s="28"/>
      <c r="I257" s="28"/>
      <c r="J257" s="28"/>
      <c r="K257" s="28"/>
      <c r="L257" s="45"/>
      <c r="M257" s="28"/>
      <c r="N257" s="28"/>
      <c r="O257" s="28"/>
      <c r="P257" s="28"/>
      <c r="Q257" s="28"/>
      <c r="R257" s="28"/>
      <c r="S257" s="28"/>
      <c r="T257" s="28"/>
      <c r="U257" s="26"/>
      <c r="V257" s="139" t="s">
        <v>143</v>
      </c>
      <c r="W257" s="140"/>
      <c r="X257" s="140"/>
      <c r="Y257" s="59">
        <f t="shared" si="12"/>
        <v>0</v>
      </c>
      <c r="Z257" s="60">
        <f t="shared" si="13"/>
        <v>0</v>
      </c>
      <c r="AA257" s="61">
        <f t="shared" si="14"/>
        <v>0</v>
      </c>
      <c r="AB257" s="61">
        <f t="shared" si="15"/>
        <v>0</v>
      </c>
      <c r="AC257" s="3"/>
      <c r="AD257" s="3"/>
      <c r="AE257" s="3"/>
      <c r="AF257" s="3"/>
      <c r="AG257" s="3"/>
      <c r="AH257" s="41"/>
      <c r="AI257" s="41"/>
      <c r="AJ257" s="3"/>
      <c r="AK257" s="3"/>
      <c r="AL257" s="3"/>
      <c r="AR257" s="4"/>
    </row>
    <row r="258" spans="1:44" s="5" customFormat="1" ht="30">
      <c r="A258" s="122" t="s">
        <v>162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76"/>
      <c r="M258" s="47" t="s">
        <v>163</v>
      </c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59">
        <f t="shared" si="12"/>
        <v>0</v>
      </c>
      <c r="Z258" s="60">
        <f t="shared" si="13"/>
        <v>0</v>
      </c>
      <c r="AA258" s="61">
        <f t="shared" si="14"/>
        <v>0</v>
      </c>
      <c r="AB258" s="61">
        <f t="shared" si="15"/>
        <v>0</v>
      </c>
      <c r="AC258" s="7"/>
      <c r="AD258" s="7"/>
      <c r="AE258" s="7"/>
      <c r="AF258" s="7"/>
      <c r="AG258" s="7"/>
      <c r="AH258" s="42"/>
      <c r="AI258" s="42"/>
      <c r="AJ258" s="7"/>
      <c r="AK258" s="7"/>
      <c r="AL258" s="7"/>
      <c r="AR258" s="8"/>
    </row>
    <row r="259" spans="1:248" ht="16.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49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1"/>
      <c r="X259" s="33" t="s">
        <v>146</v>
      </c>
      <c r="Y259" s="59">
        <f t="shared" si="12"/>
        <v>0</v>
      </c>
      <c r="Z259" s="60">
        <f t="shared" si="13"/>
        <v>0</v>
      </c>
      <c r="AA259" s="61">
        <f t="shared" si="14"/>
        <v>0</v>
      </c>
      <c r="AB259" s="61">
        <f t="shared" si="15"/>
        <v>0</v>
      </c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1"/>
      <c r="AN259" s="11"/>
      <c r="AO259" s="11"/>
      <c r="AP259" s="11"/>
      <c r="AQ259" s="11"/>
      <c r="AR259" s="12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</row>
    <row r="260" spans="1:248" s="13" customFormat="1" ht="16.5" customHeight="1">
      <c r="A260" s="132" t="s">
        <v>147</v>
      </c>
      <c r="B260" s="124" t="s">
        <v>148</v>
      </c>
      <c r="C260" s="125"/>
      <c r="D260" s="125"/>
      <c r="E260" s="125"/>
      <c r="F260" s="125"/>
      <c r="G260" s="125"/>
      <c r="H260" s="125"/>
      <c r="I260" s="125"/>
      <c r="J260" s="125"/>
      <c r="K260" s="126"/>
      <c r="L260" s="50"/>
      <c r="M260" s="141" t="s">
        <v>140</v>
      </c>
      <c r="N260" s="142"/>
      <c r="O260" s="142"/>
      <c r="P260" s="142"/>
      <c r="Q260" s="142"/>
      <c r="R260" s="142"/>
      <c r="S260" s="142"/>
      <c r="T260" s="142"/>
      <c r="U260" s="142"/>
      <c r="V260" s="143"/>
      <c r="W260" s="135" t="s">
        <v>149</v>
      </c>
      <c r="X260" s="136"/>
      <c r="Y260" s="59">
        <f t="shared" si="12"/>
        <v>0</v>
      </c>
      <c r="Z260" s="60" t="e">
        <f t="shared" si="13"/>
        <v>#VALUE!</v>
      </c>
      <c r="AA260" s="61">
        <f t="shared" si="14"/>
        <v>0</v>
      </c>
      <c r="AB260" s="61" t="e">
        <f t="shared" si="15"/>
        <v>#VALUE!</v>
      </c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5"/>
      <c r="AN260" s="15"/>
      <c r="AO260" s="15"/>
      <c r="AP260" s="15"/>
      <c r="AQ260" s="15"/>
      <c r="AR260" s="16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</row>
    <row r="261" spans="1:248" s="13" customFormat="1" ht="16.5" customHeight="1">
      <c r="A261" s="133"/>
      <c r="B261" s="127"/>
      <c r="C261" s="128"/>
      <c r="D261" s="128"/>
      <c r="E261" s="128"/>
      <c r="F261" s="128"/>
      <c r="G261" s="128"/>
      <c r="H261" s="128"/>
      <c r="I261" s="128"/>
      <c r="J261" s="128"/>
      <c r="K261" s="129"/>
      <c r="L261" s="50"/>
      <c r="M261" s="141" t="s">
        <v>150</v>
      </c>
      <c r="N261" s="142"/>
      <c r="O261" s="142"/>
      <c r="P261" s="142"/>
      <c r="Q261" s="142"/>
      <c r="R261" s="143"/>
      <c r="S261" s="135" t="s">
        <v>151</v>
      </c>
      <c r="T261" s="132"/>
      <c r="U261" s="135" t="s">
        <v>152</v>
      </c>
      <c r="V261" s="132"/>
      <c r="W261" s="137"/>
      <c r="X261" s="138"/>
      <c r="Y261" s="59" t="e">
        <f t="shared" si="12"/>
        <v>#VALUE!</v>
      </c>
      <c r="Z261" s="60" t="e">
        <f t="shared" si="13"/>
        <v>#VALUE!</v>
      </c>
      <c r="AA261" s="61">
        <f t="shared" si="14"/>
        <v>0</v>
      </c>
      <c r="AB261" s="61">
        <f t="shared" si="15"/>
        <v>0</v>
      </c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8"/>
      <c r="AN261" s="18"/>
      <c r="AO261" s="18"/>
      <c r="AP261" s="18"/>
      <c r="AQ261" s="18"/>
      <c r="AR261" s="19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</row>
    <row r="262" spans="1:248" s="13" customFormat="1" ht="15.75" customHeight="1">
      <c r="A262" s="133"/>
      <c r="B262" s="130" t="s">
        <v>2</v>
      </c>
      <c r="C262" s="131"/>
      <c r="D262" s="118" t="s">
        <v>6</v>
      </c>
      <c r="E262" s="119"/>
      <c r="F262" s="130" t="s">
        <v>7</v>
      </c>
      <c r="G262" s="131"/>
      <c r="H262" s="130" t="s">
        <v>5</v>
      </c>
      <c r="I262" s="131"/>
      <c r="J262" s="130" t="s">
        <v>153</v>
      </c>
      <c r="K262" s="131"/>
      <c r="L262" s="51"/>
      <c r="M262" s="141" t="s">
        <v>3</v>
      </c>
      <c r="N262" s="143"/>
      <c r="O262" s="130" t="s">
        <v>4</v>
      </c>
      <c r="P262" s="131"/>
      <c r="Q262" s="130" t="s">
        <v>5</v>
      </c>
      <c r="R262" s="131"/>
      <c r="S262" s="137"/>
      <c r="T262" s="134"/>
      <c r="U262" s="137"/>
      <c r="V262" s="134"/>
      <c r="W262" s="120" t="s">
        <v>154</v>
      </c>
      <c r="X262" s="135" t="s">
        <v>0</v>
      </c>
      <c r="Y262" s="59" t="e">
        <f t="shared" si="12"/>
        <v>#VALUE!</v>
      </c>
      <c r="Z262" s="60" t="e">
        <f t="shared" si="13"/>
        <v>#VALUE!</v>
      </c>
      <c r="AA262" s="61">
        <f t="shared" si="14"/>
        <v>0</v>
      </c>
      <c r="AB262" s="61" t="e">
        <f t="shared" si="15"/>
        <v>#VALUE!</v>
      </c>
      <c r="AC262" s="20"/>
      <c r="AD262" s="20"/>
      <c r="AE262" s="20"/>
      <c r="AF262" s="20"/>
      <c r="AG262" s="20"/>
      <c r="AH262" s="43"/>
      <c r="AI262" s="43"/>
      <c r="AJ262" s="20"/>
      <c r="AK262" s="20"/>
      <c r="AL262" s="20"/>
      <c r="AM262" s="21"/>
      <c r="AN262" s="21"/>
      <c r="AO262" s="21"/>
      <c r="AP262" s="21"/>
      <c r="AQ262" s="21"/>
      <c r="AR262" s="22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</row>
    <row r="263" spans="1:248" ht="15" customHeight="1">
      <c r="A263" s="134"/>
      <c r="B263" s="34" t="s">
        <v>154</v>
      </c>
      <c r="C263" s="34" t="s">
        <v>155</v>
      </c>
      <c r="D263" s="34" t="s">
        <v>154</v>
      </c>
      <c r="E263" s="34" t="s">
        <v>0</v>
      </c>
      <c r="F263" s="34" t="s">
        <v>154</v>
      </c>
      <c r="G263" s="34" t="s">
        <v>0</v>
      </c>
      <c r="H263" s="34" t="s">
        <v>154</v>
      </c>
      <c r="I263" s="34" t="s">
        <v>0</v>
      </c>
      <c r="J263" s="34" t="s">
        <v>154</v>
      </c>
      <c r="K263" s="34" t="s">
        <v>0</v>
      </c>
      <c r="L263" s="52"/>
      <c r="M263" s="53" t="s">
        <v>154</v>
      </c>
      <c r="N263" s="34" t="s">
        <v>0</v>
      </c>
      <c r="O263" s="34" t="s">
        <v>154</v>
      </c>
      <c r="P263" s="34" t="s">
        <v>0</v>
      </c>
      <c r="Q263" s="34" t="s">
        <v>154</v>
      </c>
      <c r="R263" s="34" t="s">
        <v>0</v>
      </c>
      <c r="S263" s="34" t="s">
        <v>154</v>
      </c>
      <c r="T263" s="34" t="s">
        <v>0</v>
      </c>
      <c r="U263" s="34" t="s">
        <v>154</v>
      </c>
      <c r="V263" s="34" t="s">
        <v>0</v>
      </c>
      <c r="W263" s="121"/>
      <c r="X263" s="137"/>
      <c r="Y263" s="59" t="e">
        <f t="shared" si="12"/>
        <v>#VALUE!</v>
      </c>
      <c r="Z263" s="60" t="e">
        <f t="shared" si="13"/>
        <v>#VALUE!</v>
      </c>
      <c r="AA263" s="61">
        <f t="shared" si="14"/>
        <v>0</v>
      </c>
      <c r="AB263" s="61">
        <f t="shared" si="15"/>
        <v>0</v>
      </c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8"/>
      <c r="AN263" s="18"/>
      <c r="AO263" s="18"/>
      <c r="AP263" s="18"/>
      <c r="AQ263" s="18"/>
      <c r="AR263" s="19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</row>
    <row r="264" spans="1:44" ht="28.5">
      <c r="A264" s="65" t="s">
        <v>138</v>
      </c>
      <c r="B264" s="66">
        <v>10000</v>
      </c>
      <c r="C264" s="67">
        <v>100</v>
      </c>
      <c r="D264" s="66"/>
      <c r="E264" s="68"/>
      <c r="F264" s="66"/>
      <c r="G264" s="68"/>
      <c r="H264" s="66"/>
      <c r="I264" s="68"/>
      <c r="J264" s="66">
        <v>10000</v>
      </c>
      <c r="K264" s="67">
        <v>100</v>
      </c>
      <c r="L264" s="69"/>
      <c r="M264" s="66"/>
      <c r="N264" s="68"/>
      <c r="O264" s="66"/>
      <c r="P264" s="68"/>
      <c r="Q264" s="66"/>
      <c r="R264" s="68"/>
      <c r="S264" s="66"/>
      <c r="T264" s="68"/>
      <c r="U264" s="66"/>
      <c r="V264" s="68"/>
      <c r="W264" s="66">
        <v>10000</v>
      </c>
      <c r="X264" s="67">
        <v>100</v>
      </c>
      <c r="Y264" s="59">
        <f t="shared" si="12"/>
        <v>10000</v>
      </c>
      <c r="Z264" s="60">
        <f t="shared" si="13"/>
        <v>0</v>
      </c>
      <c r="AA264" s="61">
        <f t="shared" si="14"/>
        <v>10000</v>
      </c>
      <c r="AB264" s="61">
        <f t="shared" si="15"/>
        <v>0</v>
      </c>
      <c r="AR264"/>
    </row>
    <row r="265" spans="1:44" ht="28.5">
      <c r="A265" s="65" t="s">
        <v>139</v>
      </c>
      <c r="B265" s="66"/>
      <c r="C265" s="68"/>
      <c r="D265" s="66"/>
      <c r="E265" s="68"/>
      <c r="F265" s="66"/>
      <c r="G265" s="68"/>
      <c r="H265" s="66">
        <v>553000</v>
      </c>
      <c r="I265" s="67">
        <v>100</v>
      </c>
      <c r="J265" s="66">
        <v>553000</v>
      </c>
      <c r="K265" s="67">
        <v>100</v>
      </c>
      <c r="L265" s="69"/>
      <c r="M265" s="66"/>
      <c r="N265" s="68"/>
      <c r="O265" s="66"/>
      <c r="P265" s="68"/>
      <c r="Q265" s="66"/>
      <c r="R265" s="68"/>
      <c r="S265" s="66"/>
      <c r="T265" s="68"/>
      <c r="U265" s="66"/>
      <c r="V265" s="68"/>
      <c r="W265" s="66">
        <v>553000</v>
      </c>
      <c r="X265" s="67">
        <v>100</v>
      </c>
      <c r="Y265" s="59">
        <f aca="true" t="shared" si="16" ref="Y265:Y283">U265+J265</f>
        <v>553000</v>
      </c>
      <c r="Z265" s="60">
        <f aca="true" t="shared" si="17" ref="Z265:Z283">Y265-W265</f>
        <v>0</v>
      </c>
      <c r="AA265" s="61">
        <f aca="true" t="shared" si="18" ref="AA265:AA283">SUM(B265,D265,F265,H265,M265,O265,Q265,S265)</f>
        <v>553000</v>
      </c>
      <c r="AB265" s="61">
        <f aca="true" t="shared" si="19" ref="AB265:AB283">W265-AA265</f>
        <v>0</v>
      </c>
      <c r="AR265"/>
    </row>
    <row r="266" spans="1:44" ht="21.75" customHeight="1">
      <c r="A266" s="77" t="s">
        <v>54</v>
      </c>
      <c r="B266" s="78">
        <v>267199</v>
      </c>
      <c r="C266" s="69">
        <v>100</v>
      </c>
      <c r="D266" s="78"/>
      <c r="E266" s="71"/>
      <c r="F266" s="78"/>
      <c r="G266" s="71"/>
      <c r="H266" s="78"/>
      <c r="I266" s="71"/>
      <c r="J266" s="78">
        <v>267199</v>
      </c>
      <c r="K266" s="69">
        <v>100</v>
      </c>
      <c r="L266" s="69"/>
      <c r="M266" s="78"/>
      <c r="N266" s="71"/>
      <c r="O266" s="78"/>
      <c r="P266" s="71"/>
      <c r="Q266" s="78"/>
      <c r="R266" s="71"/>
      <c r="S266" s="78"/>
      <c r="T266" s="71"/>
      <c r="U266" s="78"/>
      <c r="V266" s="71"/>
      <c r="W266" s="78">
        <v>267199</v>
      </c>
      <c r="X266" s="69">
        <v>100</v>
      </c>
      <c r="Y266" s="59">
        <f t="shared" si="16"/>
        <v>267199</v>
      </c>
      <c r="Z266" s="60">
        <f t="shared" si="17"/>
        <v>0</v>
      </c>
      <c r="AA266" s="61">
        <f t="shared" si="18"/>
        <v>267199</v>
      </c>
      <c r="AB266" s="61">
        <f t="shared" si="19"/>
        <v>0</v>
      </c>
      <c r="AR266"/>
    </row>
    <row r="267" spans="1:44" ht="34.5" customHeight="1">
      <c r="A267" s="62" t="s">
        <v>34</v>
      </c>
      <c r="B267" s="55">
        <v>51766</v>
      </c>
      <c r="C267" s="63">
        <v>69.01</v>
      </c>
      <c r="D267" s="55"/>
      <c r="E267" s="63"/>
      <c r="F267" s="55"/>
      <c r="G267" s="63"/>
      <c r="H267" s="55">
        <v>23250</v>
      </c>
      <c r="I267" s="63">
        <v>30.99</v>
      </c>
      <c r="J267" s="55">
        <v>75016</v>
      </c>
      <c r="K267" s="56">
        <v>100</v>
      </c>
      <c r="L267" s="64"/>
      <c r="M267" s="55"/>
      <c r="N267" s="63"/>
      <c r="O267" s="55"/>
      <c r="P267" s="63"/>
      <c r="Q267" s="55"/>
      <c r="R267" s="63"/>
      <c r="S267" s="55"/>
      <c r="T267" s="63"/>
      <c r="U267" s="55"/>
      <c r="V267" s="63"/>
      <c r="W267" s="55">
        <v>75016</v>
      </c>
      <c r="X267" s="56">
        <v>100</v>
      </c>
      <c r="Y267" s="59">
        <f t="shared" si="16"/>
        <v>75016</v>
      </c>
      <c r="Z267" s="60">
        <f t="shared" si="17"/>
        <v>0</v>
      </c>
      <c r="AA267" s="61">
        <f t="shared" si="18"/>
        <v>75016</v>
      </c>
      <c r="AB267" s="61">
        <f t="shared" si="19"/>
        <v>0</v>
      </c>
      <c r="AR267"/>
    </row>
    <row r="268" spans="1:44" ht="21.75" customHeight="1">
      <c r="A268" s="65" t="s">
        <v>107</v>
      </c>
      <c r="B268" s="66">
        <v>40000</v>
      </c>
      <c r="C268" s="67">
        <v>100</v>
      </c>
      <c r="D268" s="66"/>
      <c r="E268" s="68"/>
      <c r="F268" s="66"/>
      <c r="G268" s="68"/>
      <c r="H268" s="66"/>
      <c r="I268" s="68"/>
      <c r="J268" s="66">
        <v>40000</v>
      </c>
      <c r="K268" s="67">
        <v>100</v>
      </c>
      <c r="L268" s="69"/>
      <c r="M268" s="66"/>
      <c r="N268" s="68"/>
      <c r="O268" s="66"/>
      <c r="P268" s="68"/>
      <c r="Q268" s="66"/>
      <c r="R268" s="68"/>
      <c r="S268" s="66"/>
      <c r="T268" s="68"/>
      <c r="U268" s="66"/>
      <c r="V268" s="68"/>
      <c r="W268" s="66">
        <v>40000</v>
      </c>
      <c r="X268" s="67">
        <v>100</v>
      </c>
      <c r="Y268" s="59">
        <f t="shared" si="16"/>
        <v>40000</v>
      </c>
      <c r="Z268" s="60">
        <f t="shared" si="17"/>
        <v>0</v>
      </c>
      <c r="AA268" s="61">
        <f t="shared" si="18"/>
        <v>40000</v>
      </c>
      <c r="AB268" s="61">
        <f t="shared" si="19"/>
        <v>0</v>
      </c>
      <c r="AR268"/>
    </row>
    <row r="269" spans="1:44" ht="19.5" customHeight="1">
      <c r="A269" s="65" t="s">
        <v>188</v>
      </c>
      <c r="B269" s="66">
        <v>40000</v>
      </c>
      <c r="C269" s="67">
        <v>100</v>
      </c>
      <c r="D269" s="66"/>
      <c r="E269" s="68"/>
      <c r="F269" s="66"/>
      <c r="G269" s="68"/>
      <c r="H269" s="66"/>
      <c r="I269" s="68"/>
      <c r="J269" s="66">
        <v>40000</v>
      </c>
      <c r="K269" s="67">
        <v>100</v>
      </c>
      <c r="L269" s="69"/>
      <c r="M269" s="66"/>
      <c r="N269" s="68"/>
      <c r="O269" s="66"/>
      <c r="P269" s="68"/>
      <c r="Q269" s="66"/>
      <c r="R269" s="68"/>
      <c r="S269" s="66"/>
      <c r="T269" s="68"/>
      <c r="U269" s="66"/>
      <c r="V269" s="68"/>
      <c r="W269" s="66">
        <v>40000</v>
      </c>
      <c r="X269" s="67">
        <v>100</v>
      </c>
      <c r="Y269" s="59">
        <f t="shared" si="16"/>
        <v>40000</v>
      </c>
      <c r="Z269" s="60">
        <f t="shared" si="17"/>
        <v>0</v>
      </c>
      <c r="AA269" s="61">
        <f t="shared" si="18"/>
        <v>40000</v>
      </c>
      <c r="AB269" s="61">
        <f t="shared" si="19"/>
        <v>0</v>
      </c>
      <c r="AR269"/>
    </row>
    <row r="270" spans="1:44" ht="23.25" customHeight="1">
      <c r="A270" s="65" t="s">
        <v>101</v>
      </c>
      <c r="B270" s="66">
        <v>11766</v>
      </c>
      <c r="C270" s="68">
        <v>33.6</v>
      </c>
      <c r="D270" s="66"/>
      <c r="E270" s="68"/>
      <c r="F270" s="66"/>
      <c r="G270" s="68"/>
      <c r="H270" s="66">
        <v>23250</v>
      </c>
      <c r="I270" s="68">
        <v>66.4</v>
      </c>
      <c r="J270" s="66">
        <v>35016</v>
      </c>
      <c r="K270" s="67">
        <v>100</v>
      </c>
      <c r="L270" s="69"/>
      <c r="M270" s="66"/>
      <c r="N270" s="68"/>
      <c r="O270" s="66"/>
      <c r="P270" s="68"/>
      <c r="Q270" s="66"/>
      <c r="R270" s="68"/>
      <c r="S270" s="66"/>
      <c r="T270" s="68"/>
      <c r="U270" s="66"/>
      <c r="V270" s="68"/>
      <c r="W270" s="66">
        <v>35016</v>
      </c>
      <c r="X270" s="67">
        <v>100</v>
      </c>
      <c r="Y270" s="59">
        <f t="shared" si="16"/>
        <v>35016</v>
      </c>
      <c r="Z270" s="60">
        <f t="shared" si="17"/>
        <v>0</v>
      </c>
      <c r="AA270" s="61">
        <f t="shared" si="18"/>
        <v>35016</v>
      </c>
      <c r="AB270" s="61">
        <f t="shared" si="19"/>
        <v>0</v>
      </c>
      <c r="AR270"/>
    </row>
    <row r="271" spans="1:44" ht="41.25" customHeight="1">
      <c r="A271" s="54" t="s">
        <v>189</v>
      </c>
      <c r="B271" s="55">
        <v>91871</v>
      </c>
      <c r="C271" s="63">
        <v>39.62</v>
      </c>
      <c r="D271" s="55"/>
      <c r="E271" s="63"/>
      <c r="F271" s="55"/>
      <c r="G271" s="63"/>
      <c r="H271" s="55"/>
      <c r="I271" s="63"/>
      <c r="J271" s="55">
        <v>91871</v>
      </c>
      <c r="K271" s="63">
        <v>39.62</v>
      </c>
      <c r="L271" s="70"/>
      <c r="M271" s="55">
        <v>140000</v>
      </c>
      <c r="N271" s="63">
        <v>60.38</v>
      </c>
      <c r="O271" s="55"/>
      <c r="P271" s="63"/>
      <c r="Q271" s="55"/>
      <c r="R271" s="63"/>
      <c r="S271" s="55"/>
      <c r="T271" s="63"/>
      <c r="U271" s="55">
        <v>140000</v>
      </c>
      <c r="V271" s="63">
        <v>60.38</v>
      </c>
      <c r="W271" s="55">
        <v>231871</v>
      </c>
      <c r="X271" s="56">
        <v>100</v>
      </c>
      <c r="Y271" s="59">
        <f t="shared" si="16"/>
        <v>231871</v>
      </c>
      <c r="Z271" s="60">
        <f t="shared" si="17"/>
        <v>0</v>
      </c>
      <c r="AA271" s="61">
        <f t="shared" si="18"/>
        <v>231871</v>
      </c>
      <c r="AB271" s="61">
        <f t="shared" si="19"/>
        <v>0</v>
      </c>
      <c r="AR271"/>
    </row>
    <row r="272" spans="1:44" ht="34.5" customHeight="1">
      <c r="A272" s="62" t="s">
        <v>35</v>
      </c>
      <c r="B272" s="55">
        <v>91871</v>
      </c>
      <c r="C272" s="63">
        <v>39.62</v>
      </c>
      <c r="D272" s="55"/>
      <c r="E272" s="63"/>
      <c r="F272" s="55"/>
      <c r="G272" s="63"/>
      <c r="H272" s="55"/>
      <c r="I272" s="63"/>
      <c r="J272" s="55">
        <v>91871</v>
      </c>
      <c r="K272" s="63">
        <v>39.62</v>
      </c>
      <c r="L272" s="70"/>
      <c r="M272" s="55">
        <v>140000</v>
      </c>
      <c r="N272" s="63">
        <v>60.38</v>
      </c>
      <c r="O272" s="55"/>
      <c r="P272" s="63"/>
      <c r="Q272" s="55"/>
      <c r="R272" s="63"/>
      <c r="S272" s="55"/>
      <c r="T272" s="63"/>
      <c r="U272" s="55">
        <v>140000</v>
      </c>
      <c r="V272" s="63">
        <v>60.38</v>
      </c>
      <c r="W272" s="55">
        <v>231871</v>
      </c>
      <c r="X272" s="56">
        <v>100</v>
      </c>
      <c r="Y272" s="59">
        <f t="shared" si="16"/>
        <v>231871</v>
      </c>
      <c r="Z272" s="60">
        <f t="shared" si="17"/>
        <v>0</v>
      </c>
      <c r="AA272" s="61">
        <f t="shared" si="18"/>
        <v>231871</v>
      </c>
      <c r="AB272" s="61">
        <f t="shared" si="19"/>
        <v>0</v>
      </c>
      <c r="AR272"/>
    </row>
    <row r="273" spans="1:44" ht="28.5" customHeight="1">
      <c r="A273" s="65" t="s">
        <v>40</v>
      </c>
      <c r="B273" s="66"/>
      <c r="C273" s="68"/>
      <c r="D273" s="66"/>
      <c r="E273" s="68"/>
      <c r="F273" s="66"/>
      <c r="G273" s="68"/>
      <c r="H273" s="66"/>
      <c r="I273" s="68"/>
      <c r="J273" s="66"/>
      <c r="K273" s="68"/>
      <c r="L273" s="71"/>
      <c r="M273" s="66">
        <v>140000</v>
      </c>
      <c r="N273" s="67">
        <v>100</v>
      </c>
      <c r="O273" s="66"/>
      <c r="P273" s="68"/>
      <c r="Q273" s="66"/>
      <c r="R273" s="68"/>
      <c r="S273" s="66"/>
      <c r="T273" s="68"/>
      <c r="U273" s="66">
        <v>140000</v>
      </c>
      <c r="V273" s="67">
        <v>100</v>
      </c>
      <c r="W273" s="66">
        <v>140000</v>
      </c>
      <c r="X273" s="67">
        <v>100</v>
      </c>
      <c r="Y273" s="59">
        <f t="shared" si="16"/>
        <v>140000</v>
      </c>
      <c r="Z273" s="60">
        <f t="shared" si="17"/>
        <v>0</v>
      </c>
      <c r="AA273" s="61">
        <f t="shared" si="18"/>
        <v>140000</v>
      </c>
      <c r="AB273" s="61">
        <f t="shared" si="19"/>
        <v>0</v>
      </c>
      <c r="AR273"/>
    </row>
    <row r="274" spans="1:44" ht="28.5">
      <c r="A274" s="65" t="s">
        <v>190</v>
      </c>
      <c r="B274" s="66"/>
      <c r="C274" s="68"/>
      <c r="D274" s="66"/>
      <c r="E274" s="68"/>
      <c r="F274" s="66"/>
      <c r="G274" s="68"/>
      <c r="H274" s="66"/>
      <c r="I274" s="68"/>
      <c r="J274" s="66"/>
      <c r="K274" s="68"/>
      <c r="L274" s="71"/>
      <c r="M274" s="66">
        <v>100000</v>
      </c>
      <c r="N274" s="67">
        <v>100</v>
      </c>
      <c r="O274" s="66"/>
      <c r="P274" s="68"/>
      <c r="Q274" s="66"/>
      <c r="R274" s="68"/>
      <c r="S274" s="66"/>
      <c r="T274" s="68"/>
      <c r="U274" s="66">
        <v>100000</v>
      </c>
      <c r="V274" s="67">
        <v>100</v>
      </c>
      <c r="W274" s="66">
        <v>100000</v>
      </c>
      <c r="X274" s="67">
        <v>100</v>
      </c>
      <c r="Y274" s="59">
        <f t="shared" si="16"/>
        <v>100000</v>
      </c>
      <c r="Z274" s="60">
        <f t="shared" si="17"/>
        <v>0</v>
      </c>
      <c r="AA274" s="61">
        <f t="shared" si="18"/>
        <v>100000</v>
      </c>
      <c r="AB274" s="61">
        <f t="shared" si="19"/>
        <v>0</v>
      </c>
      <c r="AR274"/>
    </row>
    <row r="275" spans="1:44" ht="16.5">
      <c r="A275" s="77" t="s">
        <v>191</v>
      </c>
      <c r="B275" s="78"/>
      <c r="C275" s="71"/>
      <c r="D275" s="78"/>
      <c r="E275" s="71"/>
      <c r="F275" s="78"/>
      <c r="G275" s="71"/>
      <c r="H275" s="78"/>
      <c r="I275" s="71"/>
      <c r="J275" s="78"/>
      <c r="K275" s="71"/>
      <c r="L275" s="71"/>
      <c r="M275" s="78">
        <v>40000</v>
      </c>
      <c r="N275" s="69">
        <v>100</v>
      </c>
      <c r="O275" s="78"/>
      <c r="P275" s="71"/>
      <c r="Q275" s="78"/>
      <c r="R275" s="71"/>
      <c r="S275" s="78"/>
      <c r="T275" s="71"/>
      <c r="U275" s="78">
        <v>40000</v>
      </c>
      <c r="V275" s="69">
        <v>100</v>
      </c>
      <c r="W275" s="78">
        <v>40000</v>
      </c>
      <c r="X275" s="69">
        <v>100</v>
      </c>
      <c r="Y275" s="59">
        <f t="shared" si="16"/>
        <v>40000</v>
      </c>
      <c r="Z275" s="60">
        <f t="shared" si="17"/>
        <v>0</v>
      </c>
      <c r="AA275" s="61">
        <f t="shared" si="18"/>
        <v>40000</v>
      </c>
      <c r="AB275" s="61">
        <f t="shared" si="19"/>
        <v>0</v>
      </c>
      <c r="AR275"/>
    </row>
    <row r="276" spans="1:44" ht="28.5">
      <c r="A276" s="65" t="s">
        <v>101</v>
      </c>
      <c r="B276" s="66">
        <v>91871</v>
      </c>
      <c r="C276" s="67">
        <v>100</v>
      </c>
      <c r="D276" s="66"/>
      <c r="E276" s="68"/>
      <c r="F276" s="66"/>
      <c r="G276" s="68"/>
      <c r="H276" s="66"/>
      <c r="I276" s="68"/>
      <c r="J276" s="66">
        <v>91871</v>
      </c>
      <c r="K276" s="67">
        <v>100</v>
      </c>
      <c r="L276" s="69"/>
      <c r="M276" s="66"/>
      <c r="N276" s="68"/>
      <c r="O276" s="66"/>
      <c r="P276" s="68"/>
      <c r="Q276" s="66"/>
      <c r="R276" s="68"/>
      <c r="S276" s="66"/>
      <c r="T276" s="68"/>
      <c r="U276" s="66"/>
      <c r="V276" s="68"/>
      <c r="W276" s="66">
        <v>91871</v>
      </c>
      <c r="X276" s="67">
        <v>100</v>
      </c>
      <c r="Y276" s="59">
        <f t="shared" si="16"/>
        <v>91871</v>
      </c>
      <c r="Z276" s="60">
        <f t="shared" si="17"/>
        <v>0</v>
      </c>
      <c r="AA276" s="61">
        <f t="shared" si="18"/>
        <v>91871</v>
      </c>
      <c r="AB276" s="61">
        <f t="shared" si="19"/>
        <v>0</v>
      </c>
      <c r="AR276"/>
    </row>
    <row r="277" spans="1:44" ht="34.5" customHeight="1">
      <c r="A277" s="54" t="s">
        <v>192</v>
      </c>
      <c r="B277" s="55"/>
      <c r="C277" s="63"/>
      <c r="D277" s="55"/>
      <c r="E277" s="63"/>
      <c r="F277" s="55"/>
      <c r="G277" s="63"/>
      <c r="H277" s="55"/>
      <c r="I277" s="63"/>
      <c r="J277" s="55"/>
      <c r="K277" s="63"/>
      <c r="L277" s="70"/>
      <c r="M277" s="55">
        <v>11131</v>
      </c>
      <c r="N277" s="56">
        <v>100</v>
      </c>
      <c r="O277" s="55"/>
      <c r="P277" s="63"/>
      <c r="Q277" s="55"/>
      <c r="R277" s="63"/>
      <c r="S277" s="55"/>
      <c r="T277" s="63"/>
      <c r="U277" s="55">
        <v>11131</v>
      </c>
      <c r="V277" s="56">
        <v>100</v>
      </c>
      <c r="W277" s="55">
        <v>11131</v>
      </c>
      <c r="X277" s="56">
        <v>100</v>
      </c>
      <c r="Y277" s="59">
        <f t="shared" si="16"/>
        <v>11131</v>
      </c>
      <c r="Z277" s="60">
        <f t="shared" si="17"/>
        <v>0</v>
      </c>
      <c r="AA277" s="61">
        <f t="shared" si="18"/>
        <v>11131</v>
      </c>
      <c r="AB277" s="61">
        <f t="shared" si="19"/>
        <v>0</v>
      </c>
      <c r="AR277"/>
    </row>
    <row r="278" spans="1:44" ht="34.5" customHeight="1">
      <c r="A278" s="113" t="s">
        <v>36</v>
      </c>
      <c r="B278" s="55"/>
      <c r="C278" s="63"/>
      <c r="D278" s="55"/>
      <c r="E278" s="63"/>
      <c r="F278" s="55"/>
      <c r="G278" s="63"/>
      <c r="H278" s="55"/>
      <c r="I278" s="63"/>
      <c r="J278" s="55"/>
      <c r="K278" s="63"/>
      <c r="L278" s="70"/>
      <c r="M278" s="55">
        <v>11131</v>
      </c>
      <c r="N278" s="56">
        <v>100</v>
      </c>
      <c r="O278" s="55"/>
      <c r="P278" s="63"/>
      <c r="Q278" s="55"/>
      <c r="R278" s="63"/>
      <c r="S278" s="55"/>
      <c r="T278" s="63"/>
      <c r="U278" s="55">
        <v>11131</v>
      </c>
      <c r="V278" s="56">
        <v>100</v>
      </c>
      <c r="W278" s="55">
        <v>11131</v>
      </c>
      <c r="X278" s="56">
        <v>100</v>
      </c>
      <c r="Y278" s="59">
        <f t="shared" si="16"/>
        <v>11131</v>
      </c>
      <c r="Z278" s="60">
        <f t="shared" si="17"/>
        <v>0</v>
      </c>
      <c r="AA278" s="61">
        <f t="shared" si="18"/>
        <v>11131</v>
      </c>
      <c r="AB278" s="61">
        <f t="shared" si="19"/>
        <v>0</v>
      </c>
      <c r="AR278"/>
    </row>
    <row r="279" spans="1:28" s="40" customFormat="1" ht="28.5" customHeight="1">
      <c r="A279" s="77" t="s">
        <v>39</v>
      </c>
      <c r="B279" s="78"/>
      <c r="C279" s="71"/>
      <c r="D279" s="78"/>
      <c r="E279" s="71"/>
      <c r="F279" s="78"/>
      <c r="G279" s="71"/>
      <c r="H279" s="78"/>
      <c r="I279" s="71"/>
      <c r="J279" s="78"/>
      <c r="K279" s="71"/>
      <c r="L279" s="71"/>
      <c r="M279" s="78">
        <v>11131</v>
      </c>
      <c r="N279" s="69">
        <v>100</v>
      </c>
      <c r="O279" s="78"/>
      <c r="P279" s="71"/>
      <c r="Q279" s="78"/>
      <c r="R279" s="71"/>
      <c r="S279" s="78"/>
      <c r="T279" s="71"/>
      <c r="U279" s="78">
        <v>11131</v>
      </c>
      <c r="V279" s="69">
        <v>100</v>
      </c>
      <c r="W279" s="78">
        <v>11131</v>
      </c>
      <c r="X279" s="69">
        <v>100</v>
      </c>
      <c r="Y279" s="59">
        <f t="shared" si="16"/>
        <v>11131</v>
      </c>
      <c r="Z279" s="60">
        <f t="shared" si="17"/>
        <v>0</v>
      </c>
      <c r="AA279" s="61">
        <f t="shared" si="18"/>
        <v>11131</v>
      </c>
      <c r="AB279" s="61">
        <f t="shared" si="19"/>
        <v>0</v>
      </c>
    </row>
    <row r="280" spans="1:28" s="40" customFormat="1" ht="34.5" customHeight="1">
      <c r="A280" s="114" t="s">
        <v>193</v>
      </c>
      <c r="B280" s="58">
        <v>196153</v>
      </c>
      <c r="C280" s="70">
        <v>74.97</v>
      </c>
      <c r="D280" s="58"/>
      <c r="E280" s="70"/>
      <c r="F280" s="58">
        <v>65500</v>
      </c>
      <c r="G280" s="70">
        <v>25.03</v>
      </c>
      <c r="H280" s="58"/>
      <c r="I280" s="70"/>
      <c r="J280" s="58">
        <v>261653</v>
      </c>
      <c r="K280" s="64">
        <v>100</v>
      </c>
      <c r="L280" s="64"/>
      <c r="M280" s="58"/>
      <c r="N280" s="70"/>
      <c r="O280" s="58"/>
      <c r="P280" s="70"/>
      <c r="Q280" s="58"/>
      <c r="R280" s="70"/>
      <c r="S280" s="58"/>
      <c r="T280" s="70"/>
      <c r="U280" s="58"/>
      <c r="V280" s="70"/>
      <c r="W280" s="58">
        <v>261653</v>
      </c>
      <c r="X280" s="64">
        <v>100</v>
      </c>
      <c r="Y280" s="59">
        <f t="shared" si="16"/>
        <v>261653</v>
      </c>
      <c r="Z280" s="60">
        <f t="shared" si="17"/>
        <v>0</v>
      </c>
      <c r="AA280" s="61">
        <f t="shared" si="18"/>
        <v>261653</v>
      </c>
      <c r="AB280" s="61">
        <f t="shared" si="19"/>
        <v>0</v>
      </c>
    </row>
    <row r="281" spans="1:44" ht="34.5" customHeight="1">
      <c r="A281" s="115" t="s">
        <v>37</v>
      </c>
      <c r="B281" s="58">
        <v>196153</v>
      </c>
      <c r="C281" s="70">
        <v>74.97</v>
      </c>
      <c r="D281" s="58"/>
      <c r="E281" s="70"/>
      <c r="F281" s="58">
        <v>65500</v>
      </c>
      <c r="G281" s="70">
        <v>25.03</v>
      </c>
      <c r="H281" s="58"/>
      <c r="I281" s="70"/>
      <c r="J281" s="58">
        <v>261653</v>
      </c>
      <c r="K281" s="64">
        <v>100</v>
      </c>
      <c r="L281" s="64"/>
      <c r="M281" s="58"/>
      <c r="N281" s="70"/>
      <c r="O281" s="58"/>
      <c r="P281" s="70"/>
      <c r="Q281" s="58"/>
      <c r="R281" s="70"/>
      <c r="S281" s="58"/>
      <c r="T281" s="70"/>
      <c r="U281" s="58"/>
      <c r="V281" s="70"/>
      <c r="W281" s="58">
        <v>261653</v>
      </c>
      <c r="X281" s="64">
        <v>100</v>
      </c>
      <c r="Y281" s="59">
        <f t="shared" si="16"/>
        <v>261653</v>
      </c>
      <c r="Z281" s="60">
        <f t="shared" si="17"/>
        <v>0</v>
      </c>
      <c r="AA281" s="61">
        <f t="shared" si="18"/>
        <v>261653</v>
      </c>
      <c r="AB281" s="61">
        <f t="shared" si="19"/>
        <v>0</v>
      </c>
      <c r="AR281"/>
    </row>
    <row r="282" spans="1:44" ht="28.5" customHeight="1">
      <c r="A282" s="65" t="s">
        <v>39</v>
      </c>
      <c r="B282" s="66">
        <v>196153</v>
      </c>
      <c r="C282" s="68">
        <v>74.97</v>
      </c>
      <c r="D282" s="66"/>
      <c r="E282" s="68"/>
      <c r="F282" s="66">
        <v>65500</v>
      </c>
      <c r="G282" s="68">
        <v>25.03</v>
      </c>
      <c r="H282" s="66"/>
      <c r="I282" s="68"/>
      <c r="J282" s="66">
        <v>261653</v>
      </c>
      <c r="K282" s="67">
        <v>100</v>
      </c>
      <c r="L282" s="69"/>
      <c r="M282" s="66"/>
      <c r="N282" s="68"/>
      <c r="O282" s="66"/>
      <c r="P282" s="68"/>
      <c r="Q282" s="66"/>
      <c r="R282" s="68"/>
      <c r="S282" s="66"/>
      <c r="T282" s="68"/>
      <c r="U282" s="66"/>
      <c r="V282" s="68"/>
      <c r="W282" s="66">
        <v>261653</v>
      </c>
      <c r="X282" s="67">
        <v>100</v>
      </c>
      <c r="Y282" s="59">
        <f t="shared" si="16"/>
        <v>261653</v>
      </c>
      <c r="Z282" s="60">
        <f t="shared" si="17"/>
        <v>0</v>
      </c>
      <c r="AA282" s="61">
        <f t="shared" si="18"/>
        <v>261653</v>
      </c>
      <c r="AB282" s="61">
        <f t="shared" si="19"/>
        <v>0</v>
      </c>
      <c r="AR282"/>
    </row>
    <row r="283" spans="1:35" s="23" customFormat="1" ht="18" customHeight="1">
      <c r="A283" s="116" t="s">
        <v>38</v>
      </c>
      <c r="B283" s="100">
        <v>118947477</v>
      </c>
      <c r="C283" s="102">
        <v>48.34</v>
      </c>
      <c r="D283" s="100">
        <v>197032</v>
      </c>
      <c r="E283" s="102">
        <v>0.08</v>
      </c>
      <c r="F283" s="100">
        <v>5556200</v>
      </c>
      <c r="G283" s="102">
        <v>2.26</v>
      </c>
      <c r="H283" s="100">
        <v>4006761</v>
      </c>
      <c r="I283" s="102">
        <v>1.63</v>
      </c>
      <c r="J283" s="100">
        <v>128707470</v>
      </c>
      <c r="K283" s="102">
        <v>52.31</v>
      </c>
      <c r="L283" s="70"/>
      <c r="M283" s="100">
        <f>24645686-5000000</f>
        <v>19645686</v>
      </c>
      <c r="N283" s="102">
        <v>7.98</v>
      </c>
      <c r="O283" s="100">
        <f>60000000+5000000</f>
        <v>65000000</v>
      </c>
      <c r="P283" s="102">
        <v>26.42</v>
      </c>
      <c r="Q283" s="100">
        <v>25896000</v>
      </c>
      <c r="R283" s="102">
        <v>10.53</v>
      </c>
      <c r="S283" s="100">
        <v>6800000</v>
      </c>
      <c r="T283" s="102">
        <v>2.76</v>
      </c>
      <c r="U283" s="100">
        <v>117341686</v>
      </c>
      <c r="V283" s="102">
        <v>47.69</v>
      </c>
      <c r="W283" s="100">
        <v>246049156</v>
      </c>
      <c r="X283" s="101">
        <v>100</v>
      </c>
      <c r="Y283" s="59">
        <f t="shared" si="16"/>
        <v>246049156</v>
      </c>
      <c r="Z283" s="60">
        <f t="shared" si="17"/>
        <v>0</v>
      </c>
      <c r="AA283" s="61">
        <f t="shared" si="18"/>
        <v>246049156</v>
      </c>
      <c r="AB283" s="61">
        <f t="shared" si="19"/>
        <v>0</v>
      </c>
      <c r="AH283" s="44"/>
      <c r="AI283" s="44"/>
    </row>
    <row r="284" spans="1:44" ht="16.5" customHeight="1">
      <c r="A284" s="25" t="s">
        <v>194</v>
      </c>
      <c r="B284"/>
      <c r="C284"/>
      <c r="D284"/>
      <c r="E284"/>
      <c r="F284"/>
      <c r="G284"/>
      <c r="H284"/>
      <c r="I284"/>
      <c r="J284"/>
      <c r="K284"/>
      <c r="L284" s="40"/>
      <c r="M284" s="28" t="s">
        <v>195</v>
      </c>
      <c r="N284"/>
      <c r="O284"/>
      <c r="P284"/>
      <c r="Q284"/>
      <c r="R284"/>
      <c r="S284"/>
      <c r="T284"/>
      <c r="U284"/>
      <c r="V284"/>
      <c r="W284"/>
      <c r="X284"/>
      <c r="AR284"/>
    </row>
    <row r="285" spans="1:44" ht="16.5" customHeight="1">
      <c r="A285" s="1" t="s">
        <v>196</v>
      </c>
      <c r="B285"/>
      <c r="C285"/>
      <c r="D285"/>
      <c r="E285"/>
      <c r="F285"/>
      <c r="G285"/>
      <c r="H285"/>
      <c r="I285"/>
      <c r="J285"/>
      <c r="K285"/>
      <c r="L285" s="40"/>
      <c r="M285" s="80" t="s">
        <v>197</v>
      </c>
      <c r="N285"/>
      <c r="O285"/>
      <c r="P285"/>
      <c r="Q285"/>
      <c r="R285"/>
      <c r="S285"/>
      <c r="T285"/>
      <c r="U285"/>
      <c r="V285"/>
      <c r="W285"/>
      <c r="X285"/>
      <c r="AR285"/>
    </row>
    <row r="286" spans="1:44" ht="16.5" customHeight="1">
      <c r="A286" s="1" t="s">
        <v>198</v>
      </c>
      <c r="B286"/>
      <c r="C286"/>
      <c r="D286"/>
      <c r="E286"/>
      <c r="F286"/>
      <c r="G286"/>
      <c r="H286"/>
      <c r="I286"/>
      <c r="J286"/>
      <c r="K286"/>
      <c r="L286" s="40"/>
      <c r="M286" s="28" t="s">
        <v>199</v>
      </c>
      <c r="N286"/>
      <c r="O286"/>
      <c r="P286"/>
      <c r="Q286"/>
      <c r="R286"/>
      <c r="S286"/>
      <c r="T286"/>
      <c r="U286"/>
      <c r="V286"/>
      <c r="W286"/>
      <c r="X286"/>
      <c r="AR286"/>
    </row>
    <row r="287" spans="1:44" ht="16.5" customHeight="1">
      <c r="A287" s="1" t="s">
        <v>200</v>
      </c>
      <c r="B287"/>
      <c r="C287"/>
      <c r="D287"/>
      <c r="E287"/>
      <c r="F287"/>
      <c r="G287"/>
      <c r="H287"/>
      <c r="I287"/>
      <c r="J287"/>
      <c r="K287"/>
      <c r="L287" s="40"/>
      <c r="M287" s="28" t="s">
        <v>201</v>
      </c>
      <c r="N287"/>
      <c r="O287"/>
      <c r="P287"/>
      <c r="Q287"/>
      <c r="R287"/>
      <c r="S287"/>
      <c r="T287"/>
      <c r="U287"/>
      <c r="V287"/>
      <c r="W287"/>
      <c r="X287"/>
      <c r="AR287"/>
    </row>
    <row r="288" spans="1:44" ht="16.5" customHeight="1">
      <c r="A288" s="1" t="s">
        <v>202</v>
      </c>
      <c r="B288"/>
      <c r="C288"/>
      <c r="D288"/>
      <c r="E288"/>
      <c r="F288"/>
      <c r="G288"/>
      <c r="H288"/>
      <c r="I288"/>
      <c r="J288"/>
      <c r="K288"/>
      <c r="L288" s="40"/>
      <c r="N288"/>
      <c r="O288"/>
      <c r="P288"/>
      <c r="Q288"/>
      <c r="R288"/>
      <c r="S288"/>
      <c r="T288"/>
      <c r="U288"/>
      <c r="V288"/>
      <c r="W288"/>
      <c r="X288"/>
      <c r="AR288"/>
    </row>
    <row r="289" spans="1:44" ht="16.5">
      <c r="A289" s="23"/>
      <c r="B289"/>
      <c r="C289"/>
      <c r="D289"/>
      <c r="E289"/>
      <c r="F289"/>
      <c r="G289"/>
      <c r="H289"/>
      <c r="I289"/>
      <c r="J289"/>
      <c r="K289"/>
      <c r="L289" s="40"/>
      <c r="N289"/>
      <c r="O289"/>
      <c r="P289"/>
      <c r="Q289"/>
      <c r="R289"/>
      <c r="S289"/>
      <c r="T289"/>
      <c r="U289"/>
      <c r="V289"/>
      <c r="W289"/>
      <c r="X289"/>
      <c r="AR289"/>
    </row>
    <row r="290" spans="1:44" ht="16.5">
      <c r="A290" s="23"/>
      <c r="B290"/>
      <c r="C290"/>
      <c r="D290"/>
      <c r="E290"/>
      <c r="F290"/>
      <c r="G290"/>
      <c r="H290"/>
      <c r="I290"/>
      <c r="J290"/>
      <c r="K290"/>
      <c r="L290" s="40"/>
      <c r="N290"/>
      <c r="O290"/>
      <c r="P290"/>
      <c r="Q290"/>
      <c r="R290"/>
      <c r="S290"/>
      <c r="T290"/>
      <c r="U290"/>
      <c r="V290"/>
      <c r="W290"/>
      <c r="X290"/>
      <c r="AR290"/>
    </row>
    <row r="291" spans="1:44" ht="16.5">
      <c r="A291" s="23"/>
      <c r="B291"/>
      <c r="C291"/>
      <c r="D291"/>
      <c r="E291"/>
      <c r="F291"/>
      <c r="G291"/>
      <c r="H291"/>
      <c r="I291"/>
      <c r="J291"/>
      <c r="K291"/>
      <c r="L291" s="40"/>
      <c r="N291"/>
      <c r="O291"/>
      <c r="P291"/>
      <c r="Q291"/>
      <c r="R291"/>
      <c r="S291"/>
      <c r="T291"/>
      <c r="U291"/>
      <c r="V291"/>
      <c r="W291"/>
      <c r="X291"/>
      <c r="AR291"/>
    </row>
    <row r="292" spans="1:44" ht="16.5">
      <c r="A292" s="23"/>
      <c r="B292"/>
      <c r="C292"/>
      <c r="D292"/>
      <c r="E292"/>
      <c r="F292"/>
      <c r="G292"/>
      <c r="H292"/>
      <c r="I292"/>
      <c r="J292"/>
      <c r="K292"/>
      <c r="L292" s="40"/>
      <c r="N292"/>
      <c r="O292"/>
      <c r="P292"/>
      <c r="Q292"/>
      <c r="R292"/>
      <c r="S292"/>
      <c r="T292"/>
      <c r="U292"/>
      <c r="V292"/>
      <c r="W292"/>
      <c r="X292"/>
      <c r="AR292"/>
    </row>
    <row r="293" spans="1:44" ht="16.5">
      <c r="A293" s="23"/>
      <c r="B293"/>
      <c r="C293"/>
      <c r="D293"/>
      <c r="E293"/>
      <c r="F293"/>
      <c r="G293"/>
      <c r="H293"/>
      <c r="I293"/>
      <c r="J293"/>
      <c r="K293"/>
      <c r="L293" s="40"/>
      <c r="N293"/>
      <c r="O293"/>
      <c r="P293"/>
      <c r="Q293"/>
      <c r="R293"/>
      <c r="S293"/>
      <c r="T293"/>
      <c r="U293"/>
      <c r="V293"/>
      <c r="W293"/>
      <c r="X293"/>
      <c r="AR293"/>
    </row>
    <row r="294" spans="1:44" ht="16.5">
      <c r="A294" s="23"/>
      <c r="B294"/>
      <c r="C294"/>
      <c r="D294"/>
      <c r="E294"/>
      <c r="F294"/>
      <c r="G294"/>
      <c r="H294"/>
      <c r="I294"/>
      <c r="J294"/>
      <c r="K294"/>
      <c r="L294" s="40"/>
      <c r="N294"/>
      <c r="O294"/>
      <c r="P294"/>
      <c r="Q294"/>
      <c r="R294"/>
      <c r="S294"/>
      <c r="T294"/>
      <c r="U294"/>
      <c r="V294"/>
      <c r="W294"/>
      <c r="X294"/>
      <c r="AR294"/>
    </row>
    <row r="295" spans="1:44" ht="16.5">
      <c r="A295" s="23"/>
      <c r="B295"/>
      <c r="C295"/>
      <c r="D295"/>
      <c r="E295"/>
      <c r="F295"/>
      <c r="G295"/>
      <c r="H295"/>
      <c r="I295"/>
      <c r="J295"/>
      <c r="K295"/>
      <c r="L295" s="40"/>
      <c r="N295"/>
      <c r="O295"/>
      <c r="P295"/>
      <c r="Q295"/>
      <c r="R295"/>
      <c r="S295"/>
      <c r="T295"/>
      <c r="U295"/>
      <c r="V295"/>
      <c r="W295"/>
      <c r="X295"/>
      <c r="AR295"/>
    </row>
    <row r="296" spans="1:44" ht="16.5">
      <c r="A296" s="23"/>
      <c r="B296"/>
      <c r="C296"/>
      <c r="D296"/>
      <c r="E296"/>
      <c r="F296"/>
      <c r="G296"/>
      <c r="H296"/>
      <c r="I296"/>
      <c r="J296"/>
      <c r="K296"/>
      <c r="L296" s="40"/>
      <c r="N296"/>
      <c r="O296"/>
      <c r="P296"/>
      <c r="Q296"/>
      <c r="R296"/>
      <c r="S296"/>
      <c r="T296"/>
      <c r="U296"/>
      <c r="V296"/>
      <c r="W296"/>
      <c r="X296"/>
      <c r="AR296"/>
    </row>
    <row r="297" spans="1:44" ht="16.5">
      <c r="A297" s="23"/>
      <c r="B297"/>
      <c r="C297"/>
      <c r="D297"/>
      <c r="E297"/>
      <c r="F297"/>
      <c r="G297"/>
      <c r="H297"/>
      <c r="I297"/>
      <c r="J297"/>
      <c r="K297"/>
      <c r="L297" s="40"/>
      <c r="N297"/>
      <c r="O297" s="52"/>
      <c r="P297"/>
      <c r="Q297"/>
      <c r="R297"/>
      <c r="S297"/>
      <c r="T297"/>
      <c r="U297"/>
      <c r="V297"/>
      <c r="W297"/>
      <c r="X297"/>
      <c r="AR297"/>
    </row>
    <row r="298" spans="1:44" ht="16.5">
      <c r="A298" s="23"/>
      <c r="B298"/>
      <c r="C298"/>
      <c r="D298"/>
      <c r="E298"/>
      <c r="F298"/>
      <c r="G298"/>
      <c r="H298"/>
      <c r="I298"/>
      <c r="J298"/>
      <c r="K298"/>
      <c r="L298" s="40"/>
      <c r="N298"/>
      <c r="O298"/>
      <c r="P298"/>
      <c r="Q298"/>
      <c r="R298"/>
      <c r="S298"/>
      <c r="T298"/>
      <c r="U298"/>
      <c r="V298"/>
      <c r="W298"/>
      <c r="X298"/>
      <c r="AR298"/>
    </row>
    <row r="299" spans="1:44" ht="16.5">
      <c r="A299" s="23"/>
      <c r="B299"/>
      <c r="C299"/>
      <c r="D299"/>
      <c r="E299"/>
      <c r="F299"/>
      <c r="G299"/>
      <c r="H299"/>
      <c r="I299"/>
      <c r="J299"/>
      <c r="K299"/>
      <c r="L299" s="40"/>
      <c r="N299"/>
      <c r="O299"/>
      <c r="P299"/>
      <c r="Q299"/>
      <c r="R299"/>
      <c r="S299"/>
      <c r="T299"/>
      <c r="U299"/>
      <c r="V299"/>
      <c r="W299"/>
      <c r="X299"/>
      <c r="AR299"/>
    </row>
    <row r="300" spans="1:44" ht="16.5">
      <c r="A300" s="23"/>
      <c r="B300"/>
      <c r="C300"/>
      <c r="D300"/>
      <c r="E300"/>
      <c r="F300"/>
      <c r="G300"/>
      <c r="H300"/>
      <c r="I300"/>
      <c r="J300"/>
      <c r="K300"/>
      <c r="L300" s="40"/>
      <c r="N300"/>
      <c r="O300"/>
      <c r="P300"/>
      <c r="Q300"/>
      <c r="R300"/>
      <c r="S300"/>
      <c r="T300"/>
      <c r="U300"/>
      <c r="V300"/>
      <c r="W300"/>
      <c r="X300"/>
      <c r="AR300"/>
    </row>
    <row r="301" spans="1:44" ht="16.5">
      <c r="A301" s="23"/>
      <c r="B301"/>
      <c r="C301"/>
      <c r="D301"/>
      <c r="E301"/>
      <c r="F301"/>
      <c r="G301"/>
      <c r="H301"/>
      <c r="I301"/>
      <c r="J301"/>
      <c r="K301"/>
      <c r="L301" s="40"/>
      <c r="N301"/>
      <c r="O301"/>
      <c r="P301"/>
      <c r="Q301"/>
      <c r="R301"/>
      <c r="S301"/>
      <c r="T301"/>
      <c r="U301"/>
      <c r="V301"/>
      <c r="W301"/>
      <c r="X301"/>
      <c r="AR301"/>
    </row>
    <row r="302" spans="1:44" ht="16.5">
      <c r="A302" s="23"/>
      <c r="B302"/>
      <c r="C302"/>
      <c r="D302"/>
      <c r="E302"/>
      <c r="F302"/>
      <c r="G302"/>
      <c r="H302"/>
      <c r="I302"/>
      <c r="J302"/>
      <c r="K302"/>
      <c r="L302" s="40"/>
      <c r="N302"/>
      <c r="O302"/>
      <c r="P302"/>
      <c r="Q302"/>
      <c r="R302"/>
      <c r="S302"/>
      <c r="T302"/>
      <c r="U302"/>
      <c r="V302"/>
      <c r="W302"/>
      <c r="X302"/>
      <c r="AR302"/>
    </row>
    <row r="303" spans="1:44" ht="16.5" customHeight="1">
      <c r="A303" s="35" t="s">
        <v>141</v>
      </c>
      <c r="B303"/>
      <c r="C303"/>
      <c r="D303"/>
      <c r="E303"/>
      <c r="F303"/>
      <c r="G303"/>
      <c r="H303"/>
      <c r="I303"/>
      <c r="J303"/>
      <c r="K303"/>
      <c r="L303" s="40"/>
      <c r="N303"/>
      <c r="O303"/>
      <c r="P303"/>
      <c r="Q303"/>
      <c r="R303"/>
      <c r="S303"/>
      <c r="T303"/>
      <c r="U303"/>
      <c r="V303"/>
      <c r="W303"/>
      <c r="X303"/>
      <c r="AR303"/>
    </row>
    <row r="304" spans="1:44" ht="16.5">
      <c r="A304" s="23"/>
      <c r="B304"/>
      <c r="C304"/>
      <c r="D304"/>
      <c r="E304"/>
      <c r="F304"/>
      <c r="G304"/>
      <c r="H304"/>
      <c r="I304"/>
      <c r="J304"/>
      <c r="K304"/>
      <c r="L304" s="40"/>
      <c r="N304"/>
      <c r="O304"/>
      <c r="P304"/>
      <c r="Q304"/>
      <c r="R304"/>
      <c r="S304"/>
      <c r="T304"/>
      <c r="U304"/>
      <c r="V304"/>
      <c r="W304"/>
      <c r="X304"/>
      <c r="AR304"/>
    </row>
    <row r="305" spans="1:44" ht="16.5">
      <c r="A305" s="23"/>
      <c r="B305"/>
      <c r="C305"/>
      <c r="D305"/>
      <c r="E305"/>
      <c r="F305"/>
      <c r="G305"/>
      <c r="H305"/>
      <c r="I305"/>
      <c r="J305"/>
      <c r="K305"/>
      <c r="L305" s="40"/>
      <c r="N305"/>
      <c r="O305"/>
      <c r="P305"/>
      <c r="Q305"/>
      <c r="R305"/>
      <c r="S305"/>
      <c r="T305"/>
      <c r="U305"/>
      <c r="V305"/>
      <c r="W305"/>
      <c r="X305"/>
      <c r="AR305"/>
    </row>
    <row r="306" spans="1:44" ht="16.5">
      <c r="A306" s="23"/>
      <c r="B306"/>
      <c r="C306"/>
      <c r="D306"/>
      <c r="E306"/>
      <c r="F306"/>
      <c r="G306"/>
      <c r="H306"/>
      <c r="I306"/>
      <c r="J306"/>
      <c r="K306"/>
      <c r="L306" s="40"/>
      <c r="N306"/>
      <c r="O306"/>
      <c r="P306"/>
      <c r="Q306"/>
      <c r="R306"/>
      <c r="S306"/>
      <c r="T306"/>
      <c r="U306"/>
      <c r="V306"/>
      <c r="W306"/>
      <c r="X306"/>
      <c r="AR306"/>
    </row>
    <row r="307" spans="1:44" ht="16.5">
      <c r="A307" s="23"/>
      <c r="B307"/>
      <c r="C307"/>
      <c r="D307"/>
      <c r="E307"/>
      <c r="F307"/>
      <c r="G307"/>
      <c r="H307"/>
      <c r="I307"/>
      <c r="J307"/>
      <c r="K307"/>
      <c r="L307" s="40"/>
      <c r="N307"/>
      <c r="O307"/>
      <c r="P307"/>
      <c r="Q307"/>
      <c r="R307"/>
      <c r="S307"/>
      <c r="T307"/>
      <c r="U307"/>
      <c r="V307"/>
      <c r="W307"/>
      <c r="X307"/>
      <c r="AR307"/>
    </row>
    <row r="308" spans="1:44" ht="16.5">
      <c r="A308" s="23"/>
      <c r="B308"/>
      <c r="C308"/>
      <c r="D308"/>
      <c r="E308"/>
      <c r="F308"/>
      <c r="G308"/>
      <c r="H308"/>
      <c r="I308"/>
      <c r="J308"/>
      <c r="K308"/>
      <c r="L308" s="40"/>
      <c r="N308"/>
      <c r="O308"/>
      <c r="P308"/>
      <c r="Q308"/>
      <c r="R308"/>
      <c r="S308"/>
      <c r="T308"/>
      <c r="U308"/>
      <c r="V308"/>
      <c r="W308"/>
      <c r="X308"/>
      <c r="AR308"/>
    </row>
    <row r="309" spans="1:44" ht="16.5">
      <c r="A309" s="23"/>
      <c r="B309"/>
      <c r="C309"/>
      <c r="D309"/>
      <c r="E309"/>
      <c r="F309"/>
      <c r="G309"/>
      <c r="H309"/>
      <c r="I309"/>
      <c r="J309"/>
      <c r="K309"/>
      <c r="L309" s="40"/>
      <c r="N309"/>
      <c r="O309"/>
      <c r="P309"/>
      <c r="Q309"/>
      <c r="R309"/>
      <c r="S309"/>
      <c r="T309"/>
      <c r="U309"/>
      <c r="V309"/>
      <c r="W309"/>
      <c r="X309"/>
      <c r="AR309"/>
    </row>
    <row r="310" spans="1:44" ht="16.5">
      <c r="A310"/>
      <c r="B310"/>
      <c r="C310"/>
      <c r="D310"/>
      <c r="E310"/>
      <c r="F310"/>
      <c r="G310"/>
      <c r="H310"/>
      <c r="I310"/>
      <c r="J310"/>
      <c r="K310"/>
      <c r="L310" s="40"/>
      <c r="N310"/>
      <c r="O310"/>
      <c r="P310"/>
      <c r="Q310"/>
      <c r="R310"/>
      <c r="S310"/>
      <c r="T310"/>
      <c r="U310"/>
      <c r="V310"/>
      <c r="W310"/>
      <c r="X310"/>
      <c r="AR310"/>
    </row>
    <row r="311" spans="1:44" ht="16.5">
      <c r="A311"/>
      <c r="B311"/>
      <c r="C311"/>
      <c r="D311"/>
      <c r="E311"/>
      <c r="F311"/>
      <c r="G311"/>
      <c r="H311"/>
      <c r="I311"/>
      <c r="J311"/>
      <c r="K311"/>
      <c r="L311" s="40"/>
      <c r="N311"/>
      <c r="O311"/>
      <c r="P311"/>
      <c r="Q311"/>
      <c r="R311"/>
      <c r="S311"/>
      <c r="T311"/>
      <c r="U311"/>
      <c r="V311"/>
      <c r="W311"/>
      <c r="X311"/>
      <c r="AR311"/>
    </row>
    <row r="312" spans="1:44" ht="16.5">
      <c r="A312"/>
      <c r="B312"/>
      <c r="C312"/>
      <c r="D312"/>
      <c r="E312"/>
      <c r="F312"/>
      <c r="G312"/>
      <c r="H312"/>
      <c r="I312"/>
      <c r="J312"/>
      <c r="K312"/>
      <c r="L312" s="40"/>
      <c r="N312"/>
      <c r="O312"/>
      <c r="P312"/>
      <c r="Q312"/>
      <c r="R312"/>
      <c r="S312"/>
      <c r="T312"/>
      <c r="U312"/>
      <c r="V312"/>
      <c r="W312"/>
      <c r="X312"/>
      <c r="AR312"/>
    </row>
    <row r="313" spans="1:44" ht="16.5">
      <c r="A313"/>
      <c r="B313"/>
      <c r="C313"/>
      <c r="D313"/>
      <c r="E313"/>
      <c r="F313"/>
      <c r="G313"/>
      <c r="H313"/>
      <c r="I313"/>
      <c r="J313"/>
      <c r="K313"/>
      <c r="L313" s="40"/>
      <c r="N313"/>
      <c r="O313"/>
      <c r="P313"/>
      <c r="Q313"/>
      <c r="R313"/>
      <c r="S313"/>
      <c r="T313"/>
      <c r="U313"/>
      <c r="V313"/>
      <c r="W313"/>
      <c r="X313"/>
      <c r="AR313"/>
    </row>
    <row r="314" spans="1:44" ht="16.5">
      <c r="A314"/>
      <c r="B314"/>
      <c r="C314"/>
      <c r="D314"/>
      <c r="E314"/>
      <c r="F314"/>
      <c r="G314"/>
      <c r="H314"/>
      <c r="I314"/>
      <c r="J314"/>
      <c r="K314"/>
      <c r="L314" s="40"/>
      <c r="N314"/>
      <c r="O314"/>
      <c r="P314"/>
      <c r="Q314"/>
      <c r="R314"/>
      <c r="S314"/>
      <c r="T314"/>
      <c r="U314"/>
      <c r="V314"/>
      <c r="W314"/>
      <c r="X314"/>
      <c r="AR314"/>
    </row>
    <row r="315" spans="1:44" ht="16.5">
      <c r="A315"/>
      <c r="B315"/>
      <c r="C315"/>
      <c r="D315"/>
      <c r="E315"/>
      <c r="F315"/>
      <c r="G315"/>
      <c r="H315"/>
      <c r="I315"/>
      <c r="J315"/>
      <c r="K315"/>
      <c r="L315" s="40"/>
      <c r="N315"/>
      <c r="O315"/>
      <c r="P315"/>
      <c r="Q315"/>
      <c r="R315"/>
      <c r="S315"/>
      <c r="T315"/>
      <c r="U315"/>
      <c r="V315"/>
      <c r="W315"/>
      <c r="X315"/>
      <c r="AR315"/>
    </row>
    <row r="316" spans="1:44" ht="16.5">
      <c r="A316"/>
      <c r="B316"/>
      <c r="C316"/>
      <c r="D316"/>
      <c r="E316"/>
      <c r="F316"/>
      <c r="G316"/>
      <c r="H316"/>
      <c r="I316"/>
      <c r="J316"/>
      <c r="K316"/>
      <c r="L316" s="40"/>
      <c r="N316"/>
      <c r="O316"/>
      <c r="P316"/>
      <c r="Q316"/>
      <c r="R316"/>
      <c r="S316"/>
      <c r="T316"/>
      <c r="U316"/>
      <c r="V316"/>
      <c r="W316"/>
      <c r="X316"/>
      <c r="AR316"/>
    </row>
    <row r="317" spans="1:44" ht="16.5">
      <c r="A317"/>
      <c r="B317"/>
      <c r="C317"/>
      <c r="D317"/>
      <c r="E317"/>
      <c r="F317"/>
      <c r="G317"/>
      <c r="H317"/>
      <c r="I317"/>
      <c r="J317"/>
      <c r="K317"/>
      <c r="L317" s="40"/>
      <c r="N317"/>
      <c r="O317"/>
      <c r="P317"/>
      <c r="Q317"/>
      <c r="R317"/>
      <c r="S317"/>
      <c r="T317"/>
      <c r="U317"/>
      <c r="V317"/>
      <c r="W317"/>
      <c r="X317"/>
      <c r="AR317"/>
    </row>
    <row r="318" spans="1:44" ht="16.5">
      <c r="A318"/>
      <c r="B318"/>
      <c r="C318"/>
      <c r="D318"/>
      <c r="E318"/>
      <c r="F318"/>
      <c r="G318"/>
      <c r="H318"/>
      <c r="I318"/>
      <c r="J318"/>
      <c r="K318"/>
      <c r="L318" s="40"/>
      <c r="N318"/>
      <c r="O318"/>
      <c r="P318"/>
      <c r="Q318"/>
      <c r="R318"/>
      <c r="S318"/>
      <c r="T318"/>
      <c r="U318"/>
      <c r="V318"/>
      <c r="W318"/>
      <c r="X318"/>
      <c r="AR318"/>
    </row>
    <row r="319" spans="1:44" ht="16.5">
      <c r="A319"/>
      <c r="B319"/>
      <c r="C319"/>
      <c r="D319"/>
      <c r="E319"/>
      <c r="F319"/>
      <c r="G319"/>
      <c r="H319"/>
      <c r="I319"/>
      <c r="J319"/>
      <c r="K319"/>
      <c r="L319" s="40"/>
      <c r="N319"/>
      <c r="O319"/>
      <c r="P319"/>
      <c r="Q319"/>
      <c r="R319"/>
      <c r="S319"/>
      <c r="T319"/>
      <c r="U319"/>
      <c r="V319"/>
      <c r="W319"/>
      <c r="X319"/>
      <c r="AR319"/>
    </row>
    <row r="320" spans="1:44" ht="16.5">
      <c r="A320"/>
      <c r="B320"/>
      <c r="C320"/>
      <c r="D320"/>
      <c r="E320"/>
      <c r="F320"/>
      <c r="G320"/>
      <c r="H320"/>
      <c r="I320"/>
      <c r="J320"/>
      <c r="K320"/>
      <c r="L320" s="40"/>
      <c r="N320"/>
      <c r="O320"/>
      <c r="P320"/>
      <c r="Q320"/>
      <c r="R320"/>
      <c r="S320"/>
      <c r="T320"/>
      <c r="U320"/>
      <c r="V320"/>
      <c r="W320"/>
      <c r="X320"/>
      <c r="AR320"/>
    </row>
    <row r="321" spans="1:44" ht="16.5">
      <c r="A321"/>
      <c r="B321"/>
      <c r="C321"/>
      <c r="D321"/>
      <c r="E321"/>
      <c r="F321"/>
      <c r="G321"/>
      <c r="H321"/>
      <c r="I321"/>
      <c r="J321"/>
      <c r="K321"/>
      <c r="L321" s="40"/>
      <c r="N321"/>
      <c r="O321"/>
      <c r="P321"/>
      <c r="Q321"/>
      <c r="R321"/>
      <c r="S321"/>
      <c r="T321"/>
      <c r="U321"/>
      <c r="V321"/>
      <c r="W321"/>
      <c r="X321"/>
      <c r="AR321"/>
    </row>
    <row r="322" spans="1:44" ht="16.5">
      <c r="A322"/>
      <c r="B322"/>
      <c r="C322"/>
      <c r="D322"/>
      <c r="E322"/>
      <c r="F322"/>
      <c r="G322"/>
      <c r="H322"/>
      <c r="I322"/>
      <c r="J322"/>
      <c r="K322"/>
      <c r="L322" s="40"/>
      <c r="N322"/>
      <c r="O322"/>
      <c r="P322"/>
      <c r="Q322"/>
      <c r="R322"/>
      <c r="S322"/>
      <c r="T322"/>
      <c r="U322"/>
      <c r="V322"/>
      <c r="W322"/>
      <c r="X322"/>
      <c r="AR322"/>
    </row>
    <row r="323" spans="1:44" ht="16.5">
      <c r="A323"/>
      <c r="B323"/>
      <c r="C323"/>
      <c r="D323"/>
      <c r="E323"/>
      <c r="F323"/>
      <c r="G323"/>
      <c r="H323"/>
      <c r="I323"/>
      <c r="J323"/>
      <c r="K323"/>
      <c r="L323" s="40"/>
      <c r="N323"/>
      <c r="O323"/>
      <c r="P323"/>
      <c r="Q323"/>
      <c r="R323"/>
      <c r="S323"/>
      <c r="T323"/>
      <c r="U323"/>
      <c r="V323"/>
      <c r="W323"/>
      <c r="X323"/>
      <c r="AR323"/>
    </row>
    <row r="324" spans="1:44" ht="16.5">
      <c r="A324"/>
      <c r="B324"/>
      <c r="C324"/>
      <c r="D324"/>
      <c r="E324"/>
      <c r="F324"/>
      <c r="G324"/>
      <c r="H324"/>
      <c r="I324"/>
      <c r="J324"/>
      <c r="K324"/>
      <c r="L324" s="40"/>
      <c r="N324"/>
      <c r="O324"/>
      <c r="P324"/>
      <c r="Q324"/>
      <c r="R324"/>
      <c r="S324"/>
      <c r="T324"/>
      <c r="U324"/>
      <c r="V324"/>
      <c r="W324"/>
      <c r="X324"/>
      <c r="AR324"/>
    </row>
    <row r="325" spans="1:44" ht="16.5">
      <c r="A325"/>
      <c r="B325"/>
      <c r="C325"/>
      <c r="D325"/>
      <c r="E325"/>
      <c r="F325"/>
      <c r="G325"/>
      <c r="H325"/>
      <c r="I325"/>
      <c r="J325"/>
      <c r="K325"/>
      <c r="L325" s="40"/>
      <c r="N325"/>
      <c r="O325"/>
      <c r="P325"/>
      <c r="Q325"/>
      <c r="R325"/>
      <c r="S325"/>
      <c r="T325"/>
      <c r="U325"/>
      <c r="V325"/>
      <c r="W325"/>
      <c r="X325"/>
      <c r="AR325"/>
    </row>
    <row r="326" spans="1:44" ht="16.5">
      <c r="A326"/>
      <c r="B326"/>
      <c r="C326"/>
      <c r="D326"/>
      <c r="E326"/>
      <c r="F326"/>
      <c r="G326"/>
      <c r="H326"/>
      <c r="I326"/>
      <c r="J326"/>
      <c r="K326"/>
      <c r="L326" s="40"/>
      <c r="N326"/>
      <c r="O326"/>
      <c r="P326"/>
      <c r="Q326"/>
      <c r="R326"/>
      <c r="S326"/>
      <c r="T326"/>
      <c r="U326"/>
      <c r="V326"/>
      <c r="W326"/>
      <c r="X326"/>
      <c r="AR326"/>
    </row>
    <row r="327" spans="1:44" ht="16.5">
      <c r="A327"/>
      <c r="B327"/>
      <c r="C327"/>
      <c r="D327"/>
      <c r="E327"/>
      <c r="F327"/>
      <c r="G327"/>
      <c r="H327"/>
      <c r="I327"/>
      <c r="J327"/>
      <c r="K327"/>
      <c r="L327" s="40"/>
      <c r="N327"/>
      <c r="O327"/>
      <c r="P327"/>
      <c r="Q327"/>
      <c r="R327"/>
      <c r="S327"/>
      <c r="T327"/>
      <c r="U327"/>
      <c r="V327"/>
      <c r="W327"/>
      <c r="X327"/>
      <c r="AR327"/>
    </row>
    <row r="328" spans="1:44" ht="16.5">
      <c r="A328"/>
      <c r="B328"/>
      <c r="C328"/>
      <c r="D328"/>
      <c r="E328"/>
      <c r="F328"/>
      <c r="G328"/>
      <c r="H328"/>
      <c r="I328"/>
      <c r="J328"/>
      <c r="K328"/>
      <c r="L328" s="40"/>
      <c r="N328"/>
      <c r="O328"/>
      <c r="P328"/>
      <c r="Q328"/>
      <c r="R328"/>
      <c r="S328"/>
      <c r="T328"/>
      <c r="U328"/>
      <c r="V328"/>
      <c r="W328"/>
      <c r="X328"/>
      <c r="AR328"/>
    </row>
    <row r="329" spans="1:44" ht="16.5">
      <c r="A329"/>
      <c r="B329"/>
      <c r="C329"/>
      <c r="D329"/>
      <c r="E329"/>
      <c r="F329"/>
      <c r="G329"/>
      <c r="H329"/>
      <c r="I329"/>
      <c r="J329"/>
      <c r="K329"/>
      <c r="L329" s="40"/>
      <c r="N329"/>
      <c r="O329"/>
      <c r="P329"/>
      <c r="Q329"/>
      <c r="R329"/>
      <c r="S329"/>
      <c r="T329"/>
      <c r="U329"/>
      <c r="V329"/>
      <c r="W329"/>
      <c r="X329"/>
      <c r="AR329"/>
    </row>
    <row r="330" spans="1:44" ht="16.5">
      <c r="A330"/>
      <c r="B330"/>
      <c r="C330"/>
      <c r="D330"/>
      <c r="E330"/>
      <c r="F330"/>
      <c r="G330"/>
      <c r="H330"/>
      <c r="I330"/>
      <c r="J330"/>
      <c r="K330"/>
      <c r="L330" s="40"/>
      <c r="N330"/>
      <c r="O330"/>
      <c r="P330"/>
      <c r="Q330"/>
      <c r="R330"/>
      <c r="S330"/>
      <c r="T330"/>
      <c r="U330"/>
      <c r="V330"/>
      <c r="W330"/>
      <c r="X330"/>
      <c r="AR330"/>
    </row>
    <row r="331" spans="1:44" ht="16.5">
      <c r="A331"/>
      <c r="B331"/>
      <c r="C331"/>
      <c r="D331"/>
      <c r="E331"/>
      <c r="F331"/>
      <c r="G331"/>
      <c r="H331"/>
      <c r="I331"/>
      <c r="J331"/>
      <c r="K331"/>
      <c r="L331" s="40"/>
      <c r="N331"/>
      <c r="O331"/>
      <c r="P331"/>
      <c r="Q331"/>
      <c r="R331"/>
      <c r="S331"/>
      <c r="T331"/>
      <c r="U331"/>
      <c r="V331"/>
      <c r="W331"/>
      <c r="X331"/>
      <c r="AR331"/>
    </row>
    <row r="332" spans="1:44" ht="16.5">
      <c r="A332"/>
      <c r="B332"/>
      <c r="C332"/>
      <c r="D332"/>
      <c r="E332"/>
      <c r="F332"/>
      <c r="G332"/>
      <c r="H332"/>
      <c r="I332"/>
      <c r="J332"/>
      <c r="K332"/>
      <c r="L332" s="40"/>
      <c r="N332"/>
      <c r="O332"/>
      <c r="P332"/>
      <c r="Q332"/>
      <c r="R332"/>
      <c r="S332"/>
      <c r="T332"/>
      <c r="U332"/>
      <c r="V332"/>
      <c r="W332"/>
      <c r="X332"/>
      <c r="AR332"/>
    </row>
    <row r="333" spans="1:44" ht="16.5">
      <c r="A333"/>
      <c r="B333"/>
      <c r="C333"/>
      <c r="D333"/>
      <c r="E333"/>
      <c r="F333"/>
      <c r="G333"/>
      <c r="H333"/>
      <c r="I333"/>
      <c r="J333"/>
      <c r="K333"/>
      <c r="L333" s="40"/>
      <c r="N333"/>
      <c r="O333"/>
      <c r="P333"/>
      <c r="Q333"/>
      <c r="R333"/>
      <c r="S333"/>
      <c r="T333"/>
      <c r="U333"/>
      <c r="V333"/>
      <c r="W333"/>
      <c r="X333"/>
      <c r="AR333"/>
    </row>
    <row r="334" spans="1:44" ht="16.5">
      <c r="A334"/>
      <c r="B334"/>
      <c r="C334"/>
      <c r="D334"/>
      <c r="E334"/>
      <c r="F334"/>
      <c r="G334"/>
      <c r="H334"/>
      <c r="I334"/>
      <c r="J334"/>
      <c r="K334"/>
      <c r="L334" s="40"/>
      <c r="N334"/>
      <c r="O334"/>
      <c r="P334"/>
      <c r="Q334"/>
      <c r="R334"/>
      <c r="S334"/>
      <c r="T334"/>
      <c r="U334"/>
      <c r="V334"/>
      <c r="W334"/>
      <c r="X334"/>
      <c r="AR334"/>
    </row>
    <row r="335" spans="1:44" ht="16.5">
      <c r="A335"/>
      <c r="B335"/>
      <c r="C335"/>
      <c r="D335"/>
      <c r="E335"/>
      <c r="F335"/>
      <c r="G335"/>
      <c r="H335"/>
      <c r="I335"/>
      <c r="J335"/>
      <c r="K335"/>
      <c r="L335" s="40"/>
      <c r="N335"/>
      <c r="O335"/>
      <c r="P335"/>
      <c r="Q335"/>
      <c r="R335"/>
      <c r="S335"/>
      <c r="T335"/>
      <c r="U335"/>
      <c r="V335"/>
      <c r="W335"/>
      <c r="X335"/>
      <c r="AR335"/>
    </row>
    <row r="336" spans="1:44" ht="16.5">
      <c r="A336"/>
      <c r="B336"/>
      <c r="C336"/>
      <c r="D336"/>
      <c r="E336"/>
      <c r="F336"/>
      <c r="G336"/>
      <c r="H336"/>
      <c r="I336"/>
      <c r="J336"/>
      <c r="K336"/>
      <c r="L336" s="40"/>
      <c r="N336"/>
      <c r="O336"/>
      <c r="P336"/>
      <c r="Q336"/>
      <c r="R336"/>
      <c r="S336"/>
      <c r="T336"/>
      <c r="U336"/>
      <c r="V336"/>
      <c r="W336"/>
      <c r="X336"/>
      <c r="AR336"/>
    </row>
    <row r="337" spans="1:44" ht="16.5">
      <c r="A337"/>
      <c r="B337"/>
      <c r="C337"/>
      <c r="D337"/>
      <c r="E337"/>
      <c r="F337"/>
      <c r="G337"/>
      <c r="H337"/>
      <c r="I337"/>
      <c r="J337"/>
      <c r="K337"/>
      <c r="L337" s="40"/>
      <c r="N337"/>
      <c r="O337"/>
      <c r="P337"/>
      <c r="Q337"/>
      <c r="R337"/>
      <c r="S337"/>
      <c r="T337"/>
      <c r="U337"/>
      <c r="V337"/>
      <c r="W337"/>
      <c r="X337"/>
      <c r="AR337"/>
    </row>
    <row r="338" spans="1:44" ht="16.5">
      <c r="A338"/>
      <c r="B338"/>
      <c r="C338"/>
      <c r="D338"/>
      <c r="E338"/>
      <c r="F338"/>
      <c r="G338"/>
      <c r="H338"/>
      <c r="I338"/>
      <c r="J338"/>
      <c r="K338"/>
      <c r="L338" s="40"/>
      <c r="N338"/>
      <c r="O338"/>
      <c r="P338"/>
      <c r="Q338"/>
      <c r="R338"/>
      <c r="S338"/>
      <c r="T338"/>
      <c r="U338"/>
      <c r="V338"/>
      <c r="W338"/>
      <c r="X338"/>
      <c r="AR338"/>
    </row>
    <row r="339" spans="1:44" ht="16.5">
      <c r="A339"/>
      <c r="B339"/>
      <c r="C339"/>
      <c r="D339"/>
      <c r="E339"/>
      <c r="F339"/>
      <c r="G339"/>
      <c r="H339"/>
      <c r="I339"/>
      <c r="J339"/>
      <c r="K339"/>
      <c r="L339" s="40"/>
      <c r="N339"/>
      <c r="O339"/>
      <c r="P339"/>
      <c r="Q339"/>
      <c r="R339"/>
      <c r="S339"/>
      <c r="T339"/>
      <c r="U339"/>
      <c r="V339"/>
      <c r="W339"/>
      <c r="X339"/>
      <c r="AR339"/>
    </row>
    <row r="340" spans="1:44" ht="16.5">
      <c r="A340"/>
      <c r="B340"/>
      <c r="C340"/>
      <c r="D340"/>
      <c r="E340"/>
      <c r="F340"/>
      <c r="G340"/>
      <c r="H340"/>
      <c r="I340"/>
      <c r="J340"/>
      <c r="K340"/>
      <c r="L340" s="40"/>
      <c r="N340"/>
      <c r="O340"/>
      <c r="P340"/>
      <c r="Q340"/>
      <c r="R340"/>
      <c r="S340"/>
      <c r="T340"/>
      <c r="U340"/>
      <c r="V340"/>
      <c r="W340"/>
      <c r="X340"/>
      <c r="AR340"/>
    </row>
    <row r="341" spans="1:44" ht="16.5">
      <c r="A341"/>
      <c r="B341"/>
      <c r="C341"/>
      <c r="D341"/>
      <c r="E341"/>
      <c r="F341"/>
      <c r="G341"/>
      <c r="H341"/>
      <c r="I341"/>
      <c r="J341"/>
      <c r="K341"/>
      <c r="L341" s="40"/>
      <c r="N341"/>
      <c r="O341"/>
      <c r="P341"/>
      <c r="Q341"/>
      <c r="R341"/>
      <c r="S341"/>
      <c r="T341"/>
      <c r="U341"/>
      <c r="V341"/>
      <c r="W341"/>
      <c r="X341"/>
      <c r="AR341"/>
    </row>
    <row r="342" spans="1:44" ht="16.5">
      <c r="A342"/>
      <c r="B342"/>
      <c r="C342"/>
      <c r="D342"/>
      <c r="E342"/>
      <c r="F342"/>
      <c r="G342"/>
      <c r="H342"/>
      <c r="I342"/>
      <c r="J342"/>
      <c r="K342"/>
      <c r="L342" s="40"/>
      <c r="N342"/>
      <c r="O342"/>
      <c r="P342"/>
      <c r="Q342"/>
      <c r="R342"/>
      <c r="S342"/>
      <c r="T342"/>
      <c r="U342"/>
      <c r="V342"/>
      <c r="W342"/>
      <c r="X342"/>
      <c r="AR342"/>
    </row>
    <row r="343" spans="1:44" ht="16.5">
      <c r="A343"/>
      <c r="B343"/>
      <c r="C343"/>
      <c r="D343"/>
      <c r="E343"/>
      <c r="F343"/>
      <c r="G343"/>
      <c r="H343"/>
      <c r="I343"/>
      <c r="J343"/>
      <c r="K343"/>
      <c r="L343" s="40"/>
      <c r="N343"/>
      <c r="O343"/>
      <c r="P343"/>
      <c r="Q343"/>
      <c r="R343"/>
      <c r="S343"/>
      <c r="T343"/>
      <c r="U343"/>
      <c r="V343"/>
      <c r="W343"/>
      <c r="X343"/>
      <c r="AR343"/>
    </row>
    <row r="344" spans="1:44" ht="16.5">
      <c r="A344"/>
      <c r="B344"/>
      <c r="C344"/>
      <c r="D344"/>
      <c r="E344"/>
      <c r="F344"/>
      <c r="G344"/>
      <c r="H344"/>
      <c r="I344"/>
      <c r="J344"/>
      <c r="K344"/>
      <c r="L344" s="40"/>
      <c r="N344"/>
      <c r="O344"/>
      <c r="P344"/>
      <c r="Q344"/>
      <c r="R344"/>
      <c r="S344"/>
      <c r="T344"/>
      <c r="U344"/>
      <c r="V344"/>
      <c r="W344"/>
      <c r="X344"/>
      <c r="AR344"/>
    </row>
    <row r="345" spans="1:44" ht="16.5">
      <c r="A345"/>
      <c r="B345"/>
      <c r="C345"/>
      <c r="D345"/>
      <c r="E345"/>
      <c r="F345"/>
      <c r="G345"/>
      <c r="H345"/>
      <c r="I345"/>
      <c r="J345"/>
      <c r="K345"/>
      <c r="L345" s="40"/>
      <c r="N345"/>
      <c r="O345"/>
      <c r="P345"/>
      <c r="Q345"/>
      <c r="R345"/>
      <c r="S345"/>
      <c r="T345"/>
      <c r="U345"/>
      <c r="V345"/>
      <c r="W345"/>
      <c r="X345"/>
      <c r="AR345"/>
    </row>
    <row r="346" spans="1:44" ht="16.5">
      <c r="A346"/>
      <c r="B346"/>
      <c r="C346"/>
      <c r="D346"/>
      <c r="E346"/>
      <c r="F346"/>
      <c r="G346"/>
      <c r="H346"/>
      <c r="I346"/>
      <c r="J346"/>
      <c r="K346"/>
      <c r="L346" s="40"/>
      <c r="N346"/>
      <c r="O346"/>
      <c r="P346"/>
      <c r="Q346"/>
      <c r="R346"/>
      <c r="S346"/>
      <c r="T346"/>
      <c r="U346"/>
      <c r="V346"/>
      <c r="W346"/>
      <c r="X346"/>
      <c r="AR346"/>
    </row>
    <row r="347" spans="1:44" ht="16.5">
      <c r="A347"/>
      <c r="B347"/>
      <c r="C347"/>
      <c r="D347"/>
      <c r="E347"/>
      <c r="F347"/>
      <c r="G347"/>
      <c r="H347"/>
      <c r="I347"/>
      <c r="J347"/>
      <c r="K347"/>
      <c r="L347" s="40"/>
      <c r="N347"/>
      <c r="O347"/>
      <c r="P347"/>
      <c r="Q347"/>
      <c r="R347"/>
      <c r="S347"/>
      <c r="T347"/>
      <c r="U347"/>
      <c r="V347"/>
      <c r="W347"/>
      <c r="X347"/>
      <c r="AR347"/>
    </row>
    <row r="348" spans="1:44" ht="16.5">
      <c r="A348"/>
      <c r="B348"/>
      <c r="C348"/>
      <c r="D348"/>
      <c r="E348"/>
      <c r="F348"/>
      <c r="G348"/>
      <c r="H348"/>
      <c r="I348"/>
      <c r="J348"/>
      <c r="K348"/>
      <c r="L348" s="40"/>
      <c r="N348"/>
      <c r="O348"/>
      <c r="P348"/>
      <c r="Q348"/>
      <c r="R348"/>
      <c r="S348"/>
      <c r="T348"/>
      <c r="U348"/>
      <c r="V348"/>
      <c r="W348"/>
      <c r="X348"/>
      <c r="AR348"/>
    </row>
    <row r="349" spans="1:44" ht="16.5">
      <c r="A349"/>
      <c r="B349"/>
      <c r="C349"/>
      <c r="D349"/>
      <c r="E349"/>
      <c r="F349"/>
      <c r="G349"/>
      <c r="H349"/>
      <c r="I349"/>
      <c r="J349"/>
      <c r="K349"/>
      <c r="L349" s="40"/>
      <c r="N349"/>
      <c r="O349"/>
      <c r="P349"/>
      <c r="Q349"/>
      <c r="R349"/>
      <c r="S349"/>
      <c r="T349"/>
      <c r="U349"/>
      <c r="V349"/>
      <c r="W349"/>
      <c r="X349"/>
      <c r="AR349"/>
    </row>
    <row r="350" spans="1:44" ht="16.5">
      <c r="A350"/>
      <c r="B350"/>
      <c r="C350"/>
      <c r="D350"/>
      <c r="E350"/>
      <c r="F350"/>
      <c r="G350"/>
      <c r="H350"/>
      <c r="I350"/>
      <c r="J350"/>
      <c r="K350"/>
      <c r="L350" s="40"/>
      <c r="N350"/>
      <c r="O350"/>
      <c r="P350"/>
      <c r="Q350"/>
      <c r="R350"/>
      <c r="S350"/>
      <c r="T350"/>
      <c r="U350"/>
      <c r="V350"/>
      <c r="W350"/>
      <c r="X350"/>
      <c r="AR350"/>
    </row>
    <row r="351" spans="1:44" ht="16.5">
      <c r="A351"/>
      <c r="B351"/>
      <c r="C351"/>
      <c r="D351"/>
      <c r="E351"/>
      <c r="F351"/>
      <c r="G351"/>
      <c r="H351"/>
      <c r="I351"/>
      <c r="J351"/>
      <c r="K351"/>
      <c r="L351" s="40"/>
      <c r="N351"/>
      <c r="O351"/>
      <c r="P351"/>
      <c r="Q351"/>
      <c r="R351"/>
      <c r="S351"/>
      <c r="T351"/>
      <c r="U351"/>
      <c r="V351"/>
      <c r="W351"/>
      <c r="X351"/>
      <c r="AR351"/>
    </row>
    <row r="352" spans="1:44" ht="16.5">
      <c r="A352"/>
      <c r="B352"/>
      <c r="C352"/>
      <c r="D352"/>
      <c r="E352"/>
      <c r="F352"/>
      <c r="G352"/>
      <c r="H352"/>
      <c r="I352"/>
      <c r="J352"/>
      <c r="K352"/>
      <c r="L352" s="40"/>
      <c r="N352"/>
      <c r="O352"/>
      <c r="P352"/>
      <c r="Q352"/>
      <c r="R352"/>
      <c r="S352"/>
      <c r="T352"/>
      <c r="U352"/>
      <c r="V352"/>
      <c r="W352"/>
      <c r="X352"/>
      <c r="AR352"/>
    </row>
    <row r="353" spans="1:44" ht="16.5">
      <c r="A353"/>
      <c r="B353"/>
      <c r="C353"/>
      <c r="D353"/>
      <c r="E353"/>
      <c r="F353"/>
      <c r="G353"/>
      <c r="H353"/>
      <c r="I353"/>
      <c r="J353"/>
      <c r="K353"/>
      <c r="L353" s="40"/>
      <c r="N353"/>
      <c r="O353"/>
      <c r="P353"/>
      <c r="Q353"/>
      <c r="R353"/>
      <c r="S353"/>
      <c r="T353"/>
      <c r="U353"/>
      <c r="V353"/>
      <c r="W353"/>
      <c r="X353"/>
      <c r="AR353"/>
    </row>
    <row r="354" spans="1:44" ht="16.5">
      <c r="A354"/>
      <c r="B354"/>
      <c r="C354"/>
      <c r="D354"/>
      <c r="E354"/>
      <c r="F354"/>
      <c r="G354"/>
      <c r="H354"/>
      <c r="I354"/>
      <c r="J354"/>
      <c r="K354"/>
      <c r="L354" s="40"/>
      <c r="N354"/>
      <c r="O354"/>
      <c r="P354"/>
      <c r="Q354"/>
      <c r="R354"/>
      <c r="S354"/>
      <c r="T354"/>
      <c r="U354"/>
      <c r="V354"/>
      <c r="W354"/>
      <c r="X354"/>
      <c r="AR354"/>
    </row>
    <row r="355" spans="1:44" ht="16.5">
      <c r="A355"/>
      <c r="B355"/>
      <c r="C355"/>
      <c r="D355"/>
      <c r="E355"/>
      <c r="F355"/>
      <c r="G355"/>
      <c r="H355"/>
      <c r="I355"/>
      <c r="J355"/>
      <c r="K355"/>
      <c r="L355" s="40"/>
      <c r="N355"/>
      <c r="O355"/>
      <c r="P355"/>
      <c r="Q355"/>
      <c r="R355"/>
      <c r="S355"/>
      <c r="T355"/>
      <c r="U355"/>
      <c r="V355"/>
      <c r="W355"/>
      <c r="X355"/>
      <c r="AR355"/>
    </row>
    <row r="356" spans="1:44" ht="16.5">
      <c r="A356"/>
      <c r="B356"/>
      <c r="C356"/>
      <c r="D356"/>
      <c r="E356"/>
      <c r="F356"/>
      <c r="G356"/>
      <c r="H356"/>
      <c r="I356"/>
      <c r="J356"/>
      <c r="K356"/>
      <c r="L356" s="40"/>
      <c r="N356"/>
      <c r="O356"/>
      <c r="P356"/>
      <c r="Q356"/>
      <c r="R356"/>
      <c r="S356"/>
      <c r="T356"/>
      <c r="U356"/>
      <c r="V356"/>
      <c r="W356"/>
      <c r="X356"/>
      <c r="AR356"/>
    </row>
    <row r="357" spans="1:44" ht="16.5">
      <c r="A357"/>
      <c r="B357"/>
      <c r="C357"/>
      <c r="D357"/>
      <c r="E357"/>
      <c r="F357"/>
      <c r="G357"/>
      <c r="H357"/>
      <c r="I357"/>
      <c r="J357"/>
      <c r="K357"/>
      <c r="L357" s="40"/>
      <c r="N357"/>
      <c r="O357"/>
      <c r="P357"/>
      <c r="Q357"/>
      <c r="R357"/>
      <c r="S357"/>
      <c r="T357"/>
      <c r="U357"/>
      <c r="V357"/>
      <c r="W357"/>
      <c r="X357"/>
      <c r="AR357"/>
    </row>
    <row r="358" spans="1:44" ht="16.5">
      <c r="A358"/>
      <c r="B358"/>
      <c r="C358"/>
      <c r="D358"/>
      <c r="E358"/>
      <c r="F358"/>
      <c r="G358"/>
      <c r="H358"/>
      <c r="I358"/>
      <c r="J358"/>
      <c r="K358"/>
      <c r="L358" s="40"/>
      <c r="N358"/>
      <c r="O358"/>
      <c r="P358"/>
      <c r="Q358"/>
      <c r="R358"/>
      <c r="S358"/>
      <c r="T358"/>
      <c r="U358"/>
      <c r="V358"/>
      <c r="W358"/>
      <c r="X358"/>
      <c r="AR358"/>
    </row>
    <row r="359" spans="1:44" ht="16.5">
      <c r="A359"/>
      <c r="B359"/>
      <c r="C359"/>
      <c r="D359"/>
      <c r="E359"/>
      <c r="F359"/>
      <c r="G359"/>
      <c r="H359"/>
      <c r="I359"/>
      <c r="J359"/>
      <c r="K359"/>
      <c r="L359" s="40"/>
      <c r="N359"/>
      <c r="O359"/>
      <c r="P359"/>
      <c r="Q359"/>
      <c r="R359"/>
      <c r="S359"/>
      <c r="T359"/>
      <c r="U359"/>
      <c r="V359"/>
      <c r="W359"/>
      <c r="X359"/>
      <c r="AR359"/>
    </row>
    <row r="360" spans="1:44" ht="16.5">
      <c r="A360"/>
      <c r="B360"/>
      <c r="C360"/>
      <c r="D360"/>
      <c r="E360"/>
      <c r="F360"/>
      <c r="G360"/>
      <c r="H360"/>
      <c r="I360"/>
      <c r="J360"/>
      <c r="K360"/>
      <c r="L360" s="40"/>
      <c r="N360"/>
      <c r="O360"/>
      <c r="P360"/>
      <c r="Q360"/>
      <c r="R360"/>
      <c r="S360"/>
      <c r="T360"/>
      <c r="U360"/>
      <c r="V360"/>
      <c r="W360"/>
      <c r="X360"/>
      <c r="AR360"/>
    </row>
    <row r="361" spans="1:44" ht="16.5">
      <c r="A361"/>
      <c r="B361"/>
      <c r="C361"/>
      <c r="D361"/>
      <c r="E361"/>
      <c r="F361"/>
      <c r="G361"/>
      <c r="H361"/>
      <c r="I361"/>
      <c r="J361"/>
      <c r="K361"/>
      <c r="L361" s="40"/>
      <c r="N361"/>
      <c r="O361"/>
      <c r="P361"/>
      <c r="Q361"/>
      <c r="R361"/>
      <c r="S361"/>
      <c r="T361"/>
      <c r="U361"/>
      <c r="V361"/>
      <c r="W361"/>
      <c r="X361"/>
      <c r="AR361"/>
    </row>
    <row r="362" spans="1:44" ht="16.5">
      <c r="A362"/>
      <c r="B362"/>
      <c r="C362"/>
      <c r="D362"/>
      <c r="E362"/>
      <c r="F362"/>
      <c r="G362"/>
      <c r="H362"/>
      <c r="I362"/>
      <c r="J362"/>
      <c r="K362"/>
      <c r="L362" s="40"/>
      <c r="N362"/>
      <c r="O362"/>
      <c r="P362"/>
      <c r="Q362"/>
      <c r="R362"/>
      <c r="S362"/>
      <c r="T362"/>
      <c r="U362"/>
      <c r="V362"/>
      <c r="W362"/>
      <c r="X362"/>
      <c r="AR362"/>
    </row>
    <row r="363" spans="1:44" ht="16.5">
      <c r="A363"/>
      <c r="B363"/>
      <c r="C363"/>
      <c r="D363"/>
      <c r="E363"/>
      <c r="F363"/>
      <c r="G363"/>
      <c r="H363"/>
      <c r="I363"/>
      <c r="J363"/>
      <c r="K363"/>
      <c r="L363" s="40"/>
      <c r="N363"/>
      <c r="O363"/>
      <c r="P363"/>
      <c r="Q363"/>
      <c r="R363"/>
      <c r="S363"/>
      <c r="T363"/>
      <c r="U363"/>
      <c r="V363"/>
      <c r="W363"/>
      <c r="X363"/>
      <c r="AR363"/>
    </row>
    <row r="364" spans="1:44" ht="16.5">
      <c r="A364"/>
      <c r="B364"/>
      <c r="C364"/>
      <c r="D364"/>
      <c r="E364"/>
      <c r="F364"/>
      <c r="G364"/>
      <c r="H364"/>
      <c r="I364"/>
      <c r="J364"/>
      <c r="K364"/>
      <c r="L364" s="40"/>
      <c r="N364"/>
      <c r="O364"/>
      <c r="P364"/>
      <c r="Q364"/>
      <c r="R364"/>
      <c r="S364"/>
      <c r="T364"/>
      <c r="U364"/>
      <c r="V364"/>
      <c r="W364"/>
      <c r="X364"/>
      <c r="AR364"/>
    </row>
    <row r="365" spans="1:44" ht="16.5">
      <c r="A365"/>
      <c r="B365"/>
      <c r="C365"/>
      <c r="D365"/>
      <c r="E365"/>
      <c r="F365"/>
      <c r="G365"/>
      <c r="H365"/>
      <c r="I365"/>
      <c r="J365"/>
      <c r="K365"/>
      <c r="L365" s="40"/>
      <c r="N365"/>
      <c r="O365"/>
      <c r="P365"/>
      <c r="Q365"/>
      <c r="R365"/>
      <c r="S365"/>
      <c r="T365"/>
      <c r="U365"/>
      <c r="V365"/>
      <c r="W365"/>
      <c r="X365"/>
      <c r="AR365"/>
    </row>
    <row r="366" spans="1:44" ht="16.5">
      <c r="A366"/>
      <c r="B366"/>
      <c r="C366"/>
      <c r="D366"/>
      <c r="E366"/>
      <c r="F366"/>
      <c r="G366"/>
      <c r="H366"/>
      <c r="I366"/>
      <c r="J366"/>
      <c r="K366"/>
      <c r="L366" s="40"/>
      <c r="N366"/>
      <c r="O366"/>
      <c r="P366"/>
      <c r="Q366"/>
      <c r="R366"/>
      <c r="S366"/>
      <c r="T366"/>
      <c r="U366"/>
      <c r="V366"/>
      <c r="W366"/>
      <c r="X366"/>
      <c r="AR366"/>
    </row>
    <row r="367" spans="1:44" ht="16.5">
      <c r="A367"/>
      <c r="B367"/>
      <c r="C367"/>
      <c r="D367"/>
      <c r="E367"/>
      <c r="F367"/>
      <c r="G367"/>
      <c r="H367"/>
      <c r="I367"/>
      <c r="J367"/>
      <c r="K367"/>
      <c r="L367" s="40"/>
      <c r="N367"/>
      <c r="O367"/>
      <c r="P367"/>
      <c r="Q367"/>
      <c r="R367"/>
      <c r="S367"/>
      <c r="T367"/>
      <c r="U367"/>
      <c r="V367"/>
      <c r="W367"/>
      <c r="X367"/>
      <c r="AR367"/>
    </row>
    <row r="368" spans="1:44" ht="16.5">
      <c r="A368"/>
      <c r="B368"/>
      <c r="C368"/>
      <c r="D368"/>
      <c r="E368"/>
      <c r="F368"/>
      <c r="G368"/>
      <c r="H368"/>
      <c r="I368"/>
      <c r="J368"/>
      <c r="K368"/>
      <c r="L368" s="40"/>
      <c r="N368"/>
      <c r="O368"/>
      <c r="P368"/>
      <c r="Q368"/>
      <c r="R368"/>
      <c r="S368"/>
      <c r="T368"/>
      <c r="U368"/>
      <c r="V368"/>
      <c r="W368"/>
      <c r="X368"/>
      <c r="AR368"/>
    </row>
    <row r="369" spans="1:44" ht="16.5">
      <c r="A369"/>
      <c r="B369"/>
      <c r="C369"/>
      <c r="D369"/>
      <c r="E369"/>
      <c r="F369"/>
      <c r="G369"/>
      <c r="H369"/>
      <c r="I369"/>
      <c r="J369"/>
      <c r="K369"/>
      <c r="L369" s="40"/>
      <c r="N369"/>
      <c r="O369"/>
      <c r="P369"/>
      <c r="Q369"/>
      <c r="R369"/>
      <c r="S369"/>
      <c r="T369"/>
      <c r="U369"/>
      <c r="V369"/>
      <c r="W369"/>
      <c r="X369"/>
      <c r="AR369"/>
    </row>
    <row r="370" spans="1:44" ht="16.5">
      <c r="A370"/>
      <c r="B370"/>
      <c r="C370"/>
      <c r="D370"/>
      <c r="E370"/>
      <c r="F370"/>
      <c r="G370"/>
      <c r="H370"/>
      <c r="I370"/>
      <c r="J370"/>
      <c r="K370"/>
      <c r="L370" s="40"/>
      <c r="N370"/>
      <c r="O370"/>
      <c r="P370"/>
      <c r="Q370"/>
      <c r="R370"/>
      <c r="S370"/>
      <c r="T370"/>
      <c r="U370"/>
      <c r="V370"/>
      <c r="W370"/>
      <c r="X370"/>
      <c r="AR370"/>
    </row>
    <row r="371" spans="1:44" ht="16.5">
      <c r="A371"/>
      <c r="B371"/>
      <c r="C371"/>
      <c r="D371"/>
      <c r="E371"/>
      <c r="F371"/>
      <c r="G371"/>
      <c r="H371"/>
      <c r="I371"/>
      <c r="J371"/>
      <c r="K371"/>
      <c r="L371" s="40"/>
      <c r="N371"/>
      <c r="O371"/>
      <c r="P371"/>
      <c r="Q371"/>
      <c r="R371"/>
      <c r="S371"/>
      <c r="T371"/>
      <c r="U371"/>
      <c r="V371"/>
      <c r="W371"/>
      <c r="X371"/>
      <c r="AR371"/>
    </row>
    <row r="372" spans="1:44" ht="16.5">
      <c r="A372"/>
      <c r="B372"/>
      <c r="C372"/>
      <c r="D372"/>
      <c r="E372"/>
      <c r="F372"/>
      <c r="G372"/>
      <c r="H372"/>
      <c r="I372"/>
      <c r="J372"/>
      <c r="K372"/>
      <c r="L372" s="40"/>
      <c r="N372"/>
      <c r="O372"/>
      <c r="P372"/>
      <c r="Q372"/>
      <c r="R372"/>
      <c r="S372"/>
      <c r="T372"/>
      <c r="U372"/>
      <c r="V372"/>
      <c r="W372"/>
      <c r="X372"/>
      <c r="AR372"/>
    </row>
    <row r="373" spans="1:44" ht="16.5">
      <c r="A373"/>
      <c r="B373"/>
      <c r="C373"/>
      <c r="D373"/>
      <c r="E373"/>
      <c r="F373"/>
      <c r="G373"/>
      <c r="H373"/>
      <c r="I373"/>
      <c r="J373"/>
      <c r="K373"/>
      <c r="L373" s="40"/>
      <c r="N373"/>
      <c r="O373"/>
      <c r="P373"/>
      <c r="Q373"/>
      <c r="R373"/>
      <c r="S373"/>
      <c r="T373"/>
      <c r="U373"/>
      <c r="V373"/>
      <c r="W373"/>
      <c r="X373"/>
      <c r="AR373"/>
    </row>
    <row r="374" spans="1:44" ht="16.5">
      <c r="A374"/>
      <c r="B374"/>
      <c r="C374"/>
      <c r="D374"/>
      <c r="E374"/>
      <c r="F374"/>
      <c r="G374"/>
      <c r="H374"/>
      <c r="I374"/>
      <c r="J374"/>
      <c r="K374"/>
      <c r="L374" s="40"/>
      <c r="N374"/>
      <c r="O374"/>
      <c r="P374"/>
      <c r="Q374"/>
      <c r="R374"/>
      <c r="S374"/>
      <c r="T374"/>
      <c r="U374"/>
      <c r="V374"/>
      <c r="W374"/>
      <c r="X374"/>
      <c r="AR374"/>
    </row>
    <row r="375" spans="1:44" ht="16.5">
      <c r="A375"/>
      <c r="B375"/>
      <c r="C375"/>
      <c r="D375"/>
      <c r="E375"/>
      <c r="F375"/>
      <c r="G375"/>
      <c r="H375"/>
      <c r="I375"/>
      <c r="J375"/>
      <c r="K375"/>
      <c r="L375" s="40"/>
      <c r="N375"/>
      <c r="O375"/>
      <c r="P375"/>
      <c r="Q375"/>
      <c r="R375"/>
      <c r="S375"/>
      <c r="T375"/>
      <c r="U375"/>
      <c r="V375"/>
      <c r="W375"/>
      <c r="X375"/>
      <c r="AR375"/>
    </row>
    <row r="376" spans="1:44" ht="16.5">
      <c r="A376"/>
      <c r="B376"/>
      <c r="C376"/>
      <c r="D376"/>
      <c r="E376"/>
      <c r="F376"/>
      <c r="G376"/>
      <c r="H376"/>
      <c r="I376"/>
      <c r="J376"/>
      <c r="K376"/>
      <c r="L376" s="40"/>
      <c r="N376"/>
      <c r="O376"/>
      <c r="P376"/>
      <c r="Q376"/>
      <c r="R376"/>
      <c r="S376"/>
      <c r="T376"/>
      <c r="U376"/>
      <c r="V376"/>
      <c r="W376"/>
      <c r="X376"/>
      <c r="AR376"/>
    </row>
    <row r="377" spans="1:44" ht="16.5">
      <c r="A377"/>
      <c r="B377"/>
      <c r="C377"/>
      <c r="D377"/>
      <c r="E377"/>
      <c r="F377"/>
      <c r="G377"/>
      <c r="H377"/>
      <c r="I377"/>
      <c r="J377"/>
      <c r="K377"/>
      <c r="L377" s="40"/>
      <c r="N377"/>
      <c r="O377"/>
      <c r="P377"/>
      <c r="Q377"/>
      <c r="R377"/>
      <c r="S377"/>
      <c r="T377"/>
      <c r="U377"/>
      <c r="V377"/>
      <c r="W377"/>
      <c r="X377"/>
      <c r="AR377"/>
    </row>
    <row r="378" spans="1:44" ht="16.5">
      <c r="A378"/>
      <c r="B378"/>
      <c r="C378"/>
      <c r="D378"/>
      <c r="E378"/>
      <c r="F378"/>
      <c r="G378"/>
      <c r="H378"/>
      <c r="I378"/>
      <c r="J378"/>
      <c r="K378"/>
      <c r="L378" s="40"/>
      <c r="N378"/>
      <c r="O378"/>
      <c r="P378"/>
      <c r="Q378"/>
      <c r="R378"/>
      <c r="S378"/>
      <c r="T378"/>
      <c r="U378"/>
      <c r="V378"/>
      <c r="W378"/>
      <c r="X378"/>
      <c r="AR378"/>
    </row>
    <row r="379" spans="1:44" ht="16.5">
      <c r="A379"/>
      <c r="B379"/>
      <c r="C379"/>
      <c r="D379"/>
      <c r="E379"/>
      <c r="F379"/>
      <c r="G379"/>
      <c r="H379"/>
      <c r="I379"/>
      <c r="J379"/>
      <c r="K379"/>
      <c r="L379" s="40"/>
      <c r="N379"/>
      <c r="O379"/>
      <c r="P379"/>
      <c r="Q379"/>
      <c r="R379"/>
      <c r="S379"/>
      <c r="T379"/>
      <c r="U379"/>
      <c r="V379"/>
      <c r="W379"/>
      <c r="X379"/>
      <c r="AR379"/>
    </row>
    <row r="380" spans="1:44" ht="16.5">
      <c r="A380"/>
      <c r="B380"/>
      <c r="C380"/>
      <c r="D380"/>
      <c r="E380"/>
      <c r="F380"/>
      <c r="G380"/>
      <c r="H380"/>
      <c r="I380"/>
      <c r="J380"/>
      <c r="K380"/>
      <c r="L380" s="40"/>
      <c r="N380"/>
      <c r="O380"/>
      <c r="P380"/>
      <c r="Q380"/>
      <c r="R380"/>
      <c r="S380"/>
      <c r="T380"/>
      <c r="U380"/>
      <c r="V380"/>
      <c r="W380"/>
      <c r="X380"/>
      <c r="AR380"/>
    </row>
    <row r="381" spans="1:44" ht="16.5">
      <c r="A381"/>
      <c r="B381"/>
      <c r="C381"/>
      <c r="D381"/>
      <c r="E381"/>
      <c r="F381"/>
      <c r="G381"/>
      <c r="H381"/>
      <c r="I381"/>
      <c r="J381"/>
      <c r="K381"/>
      <c r="L381" s="40"/>
      <c r="N381"/>
      <c r="O381"/>
      <c r="P381"/>
      <c r="Q381"/>
      <c r="R381"/>
      <c r="S381"/>
      <c r="T381"/>
      <c r="U381"/>
      <c r="V381"/>
      <c r="W381"/>
      <c r="X381"/>
      <c r="AR381"/>
    </row>
    <row r="382" spans="1:44" ht="16.5">
      <c r="A382"/>
      <c r="B382"/>
      <c r="C382"/>
      <c r="D382"/>
      <c r="E382"/>
      <c r="F382"/>
      <c r="G382"/>
      <c r="H382"/>
      <c r="I382"/>
      <c r="J382"/>
      <c r="K382"/>
      <c r="L382" s="40"/>
      <c r="N382"/>
      <c r="O382"/>
      <c r="P382"/>
      <c r="Q382"/>
      <c r="R382"/>
      <c r="S382"/>
      <c r="T382"/>
      <c r="U382"/>
      <c r="V382"/>
      <c r="W382"/>
      <c r="X382"/>
      <c r="AR382"/>
    </row>
    <row r="383" spans="1:44" ht="16.5">
      <c r="A383"/>
      <c r="B383"/>
      <c r="C383"/>
      <c r="D383"/>
      <c r="E383"/>
      <c r="F383"/>
      <c r="G383"/>
      <c r="H383"/>
      <c r="I383"/>
      <c r="J383"/>
      <c r="K383"/>
      <c r="L383" s="40"/>
      <c r="N383"/>
      <c r="O383"/>
      <c r="P383"/>
      <c r="Q383"/>
      <c r="R383"/>
      <c r="S383"/>
      <c r="T383"/>
      <c r="U383"/>
      <c r="V383"/>
      <c r="W383"/>
      <c r="X383"/>
      <c r="AR383"/>
    </row>
    <row r="384" spans="1:44" ht="16.5">
      <c r="A384"/>
      <c r="B384"/>
      <c r="C384"/>
      <c r="D384"/>
      <c r="E384"/>
      <c r="F384"/>
      <c r="G384"/>
      <c r="H384"/>
      <c r="I384"/>
      <c r="J384"/>
      <c r="K384"/>
      <c r="L384" s="40"/>
      <c r="N384"/>
      <c r="O384"/>
      <c r="P384"/>
      <c r="Q384"/>
      <c r="R384"/>
      <c r="S384"/>
      <c r="T384"/>
      <c r="U384"/>
      <c r="V384"/>
      <c r="W384"/>
      <c r="X384"/>
      <c r="AR384"/>
    </row>
    <row r="385" spans="1:44" ht="16.5">
      <c r="A385"/>
      <c r="B385"/>
      <c r="C385"/>
      <c r="D385"/>
      <c r="E385"/>
      <c r="F385"/>
      <c r="G385"/>
      <c r="H385"/>
      <c r="I385"/>
      <c r="J385"/>
      <c r="K385"/>
      <c r="L385" s="40"/>
      <c r="N385"/>
      <c r="O385"/>
      <c r="P385"/>
      <c r="Q385"/>
      <c r="R385"/>
      <c r="S385"/>
      <c r="T385"/>
      <c r="U385"/>
      <c r="V385"/>
      <c r="W385"/>
      <c r="X385"/>
      <c r="AR385"/>
    </row>
    <row r="386" spans="1:44" ht="16.5">
      <c r="A386"/>
      <c r="B386"/>
      <c r="C386"/>
      <c r="D386"/>
      <c r="E386"/>
      <c r="F386"/>
      <c r="G386"/>
      <c r="H386"/>
      <c r="I386"/>
      <c r="J386"/>
      <c r="K386"/>
      <c r="L386" s="40"/>
      <c r="N386"/>
      <c r="O386"/>
      <c r="P386"/>
      <c r="Q386"/>
      <c r="R386"/>
      <c r="S386"/>
      <c r="T386"/>
      <c r="U386"/>
      <c r="V386"/>
      <c r="W386"/>
      <c r="X386"/>
      <c r="AR386"/>
    </row>
    <row r="387" spans="1:44" ht="16.5">
      <c r="A387"/>
      <c r="B387"/>
      <c r="C387"/>
      <c r="D387"/>
      <c r="E387"/>
      <c r="F387"/>
      <c r="G387"/>
      <c r="H387"/>
      <c r="I387"/>
      <c r="J387"/>
      <c r="K387"/>
      <c r="L387" s="40"/>
      <c r="N387"/>
      <c r="O387"/>
      <c r="P387"/>
      <c r="Q387"/>
      <c r="R387"/>
      <c r="S387"/>
      <c r="T387"/>
      <c r="U387"/>
      <c r="V387"/>
      <c r="W387"/>
      <c r="X387"/>
      <c r="AR387"/>
    </row>
    <row r="388" spans="1:44" ht="16.5">
      <c r="A388"/>
      <c r="B388"/>
      <c r="C388"/>
      <c r="D388"/>
      <c r="E388"/>
      <c r="F388"/>
      <c r="G388"/>
      <c r="H388"/>
      <c r="I388"/>
      <c r="J388"/>
      <c r="K388"/>
      <c r="L388" s="40"/>
      <c r="N388"/>
      <c r="O388"/>
      <c r="P388"/>
      <c r="Q388"/>
      <c r="R388"/>
      <c r="S388"/>
      <c r="T388"/>
      <c r="U388"/>
      <c r="V388"/>
      <c r="W388"/>
      <c r="X388"/>
      <c r="AR388"/>
    </row>
    <row r="389" spans="1:44" ht="16.5">
      <c r="A389"/>
      <c r="B389"/>
      <c r="C389"/>
      <c r="D389"/>
      <c r="E389"/>
      <c r="F389"/>
      <c r="G389"/>
      <c r="H389"/>
      <c r="I389"/>
      <c r="J389"/>
      <c r="K389"/>
      <c r="L389" s="40"/>
      <c r="N389"/>
      <c r="O389"/>
      <c r="P389"/>
      <c r="Q389"/>
      <c r="R389"/>
      <c r="S389"/>
      <c r="T389"/>
      <c r="U389"/>
      <c r="V389"/>
      <c r="W389"/>
      <c r="X389"/>
      <c r="AR389"/>
    </row>
    <row r="390" spans="1:44" ht="16.5">
      <c r="A390"/>
      <c r="B390"/>
      <c r="C390"/>
      <c r="D390"/>
      <c r="E390"/>
      <c r="F390"/>
      <c r="G390"/>
      <c r="H390"/>
      <c r="I390"/>
      <c r="J390"/>
      <c r="K390"/>
      <c r="L390" s="40"/>
      <c r="N390"/>
      <c r="O390"/>
      <c r="P390"/>
      <c r="Q390"/>
      <c r="R390"/>
      <c r="S390"/>
      <c r="T390"/>
      <c r="U390"/>
      <c r="V390"/>
      <c r="W390"/>
      <c r="X390"/>
      <c r="AR390"/>
    </row>
    <row r="391" spans="1:44" ht="16.5">
      <c r="A391"/>
      <c r="B391"/>
      <c r="C391"/>
      <c r="D391"/>
      <c r="E391"/>
      <c r="F391"/>
      <c r="G391"/>
      <c r="H391"/>
      <c r="I391"/>
      <c r="J391"/>
      <c r="K391"/>
      <c r="L391" s="40"/>
      <c r="N391"/>
      <c r="O391"/>
      <c r="P391"/>
      <c r="Q391"/>
      <c r="R391"/>
      <c r="S391"/>
      <c r="T391"/>
      <c r="U391"/>
      <c r="V391"/>
      <c r="W391"/>
      <c r="X391"/>
      <c r="AR391"/>
    </row>
    <row r="392" spans="1:44" ht="16.5">
      <c r="A392"/>
      <c r="B392"/>
      <c r="C392"/>
      <c r="D392"/>
      <c r="E392"/>
      <c r="F392"/>
      <c r="G392"/>
      <c r="H392"/>
      <c r="I392"/>
      <c r="J392"/>
      <c r="K392"/>
      <c r="L392" s="40"/>
      <c r="N392"/>
      <c r="O392"/>
      <c r="P392"/>
      <c r="Q392"/>
      <c r="R392"/>
      <c r="S392"/>
      <c r="T392"/>
      <c r="U392"/>
      <c r="V392"/>
      <c r="W392"/>
      <c r="X392"/>
      <c r="AR392"/>
    </row>
    <row r="393" spans="1:44" ht="16.5">
      <c r="A393"/>
      <c r="B393"/>
      <c r="C393"/>
      <c r="D393"/>
      <c r="E393"/>
      <c r="F393"/>
      <c r="G393"/>
      <c r="H393"/>
      <c r="I393"/>
      <c r="J393"/>
      <c r="K393"/>
      <c r="L393" s="40"/>
      <c r="N393"/>
      <c r="O393"/>
      <c r="P393"/>
      <c r="Q393"/>
      <c r="R393"/>
      <c r="S393"/>
      <c r="T393"/>
      <c r="U393"/>
      <c r="V393"/>
      <c r="W393"/>
      <c r="X393"/>
      <c r="AR393"/>
    </row>
    <row r="394" spans="1:44" ht="16.5">
      <c r="A394"/>
      <c r="B394"/>
      <c r="C394"/>
      <c r="D394"/>
      <c r="E394"/>
      <c r="F394"/>
      <c r="G394"/>
      <c r="H394"/>
      <c r="I394"/>
      <c r="J394"/>
      <c r="K394"/>
      <c r="L394" s="40"/>
      <c r="N394"/>
      <c r="O394"/>
      <c r="P394"/>
      <c r="Q394"/>
      <c r="R394"/>
      <c r="S394"/>
      <c r="T394"/>
      <c r="U394"/>
      <c r="V394"/>
      <c r="W394"/>
      <c r="X394"/>
      <c r="AR394"/>
    </row>
    <row r="395" spans="1:44" ht="16.5">
      <c r="A395"/>
      <c r="B395"/>
      <c r="C395"/>
      <c r="D395"/>
      <c r="E395"/>
      <c r="F395"/>
      <c r="G395"/>
      <c r="H395"/>
      <c r="I395"/>
      <c r="J395"/>
      <c r="K395"/>
      <c r="L395" s="40"/>
      <c r="N395"/>
      <c r="O395"/>
      <c r="P395"/>
      <c r="Q395"/>
      <c r="R395"/>
      <c r="S395"/>
      <c r="T395"/>
      <c r="U395"/>
      <c r="V395"/>
      <c r="W395"/>
      <c r="X395"/>
      <c r="AR395"/>
    </row>
    <row r="396" spans="1:44" ht="16.5">
      <c r="A396"/>
      <c r="B396"/>
      <c r="C396"/>
      <c r="D396"/>
      <c r="E396"/>
      <c r="F396"/>
      <c r="G396"/>
      <c r="H396"/>
      <c r="I396"/>
      <c r="J396"/>
      <c r="K396"/>
      <c r="L396" s="40"/>
      <c r="N396"/>
      <c r="O396"/>
      <c r="P396"/>
      <c r="Q396"/>
      <c r="R396"/>
      <c r="S396"/>
      <c r="T396"/>
      <c r="U396"/>
      <c r="V396"/>
      <c r="W396"/>
      <c r="X396"/>
      <c r="AR396"/>
    </row>
    <row r="397" spans="1:44" ht="16.5">
      <c r="A397"/>
      <c r="B397"/>
      <c r="C397"/>
      <c r="D397"/>
      <c r="E397"/>
      <c r="F397"/>
      <c r="G397"/>
      <c r="H397"/>
      <c r="I397"/>
      <c r="J397"/>
      <c r="K397"/>
      <c r="L397" s="40"/>
      <c r="N397"/>
      <c r="O397"/>
      <c r="P397"/>
      <c r="Q397"/>
      <c r="R397"/>
      <c r="S397"/>
      <c r="T397"/>
      <c r="U397"/>
      <c r="V397"/>
      <c r="W397"/>
      <c r="X397"/>
      <c r="AR397"/>
    </row>
    <row r="398" spans="1:44" ht="16.5">
      <c r="A398"/>
      <c r="B398"/>
      <c r="C398"/>
      <c r="D398"/>
      <c r="E398"/>
      <c r="F398"/>
      <c r="G398"/>
      <c r="H398"/>
      <c r="I398"/>
      <c r="J398"/>
      <c r="K398"/>
      <c r="L398" s="40"/>
      <c r="N398"/>
      <c r="O398"/>
      <c r="P398"/>
      <c r="Q398"/>
      <c r="R398"/>
      <c r="S398"/>
      <c r="T398"/>
      <c r="U398"/>
      <c r="V398"/>
      <c r="W398"/>
      <c r="X398"/>
      <c r="AR398"/>
    </row>
    <row r="399" spans="1:44" ht="16.5">
      <c r="A399"/>
      <c r="B399"/>
      <c r="C399"/>
      <c r="D399"/>
      <c r="E399"/>
      <c r="F399"/>
      <c r="G399"/>
      <c r="H399"/>
      <c r="I399"/>
      <c r="J399"/>
      <c r="K399"/>
      <c r="L399" s="40"/>
      <c r="N399"/>
      <c r="O399"/>
      <c r="P399"/>
      <c r="Q399"/>
      <c r="R399"/>
      <c r="S399"/>
      <c r="T399"/>
      <c r="U399"/>
      <c r="V399"/>
      <c r="W399"/>
      <c r="X399"/>
      <c r="AR399"/>
    </row>
    <row r="400" spans="1:44" ht="16.5">
      <c r="A400"/>
      <c r="B400"/>
      <c r="C400"/>
      <c r="D400"/>
      <c r="E400"/>
      <c r="F400"/>
      <c r="G400"/>
      <c r="H400"/>
      <c r="I400"/>
      <c r="J400"/>
      <c r="K400"/>
      <c r="L400" s="40"/>
      <c r="N400"/>
      <c r="O400"/>
      <c r="P400"/>
      <c r="Q400"/>
      <c r="R400"/>
      <c r="S400"/>
      <c r="T400"/>
      <c r="U400"/>
      <c r="V400"/>
      <c r="W400"/>
      <c r="X400"/>
      <c r="AR400"/>
    </row>
    <row r="401" spans="1:44" ht="16.5">
      <c r="A401"/>
      <c r="B401"/>
      <c r="C401"/>
      <c r="D401"/>
      <c r="E401"/>
      <c r="F401"/>
      <c r="G401"/>
      <c r="H401"/>
      <c r="I401"/>
      <c r="J401"/>
      <c r="K401"/>
      <c r="L401" s="40"/>
      <c r="N401"/>
      <c r="O401"/>
      <c r="P401"/>
      <c r="Q401"/>
      <c r="R401"/>
      <c r="S401"/>
      <c r="T401"/>
      <c r="U401"/>
      <c r="V401"/>
      <c r="W401"/>
      <c r="X401"/>
      <c r="AR401"/>
    </row>
    <row r="402" spans="1:44" ht="16.5">
      <c r="A402"/>
      <c r="B402"/>
      <c r="C402"/>
      <c r="D402"/>
      <c r="E402"/>
      <c r="F402"/>
      <c r="G402"/>
      <c r="H402"/>
      <c r="I402"/>
      <c r="J402"/>
      <c r="K402"/>
      <c r="L402" s="40"/>
      <c r="N402"/>
      <c r="O402"/>
      <c r="P402"/>
      <c r="Q402"/>
      <c r="R402"/>
      <c r="S402"/>
      <c r="T402"/>
      <c r="U402"/>
      <c r="V402"/>
      <c r="W402"/>
      <c r="X402"/>
      <c r="AR402"/>
    </row>
    <row r="403" spans="1:44" ht="16.5">
      <c r="A403"/>
      <c r="B403"/>
      <c r="C403"/>
      <c r="D403"/>
      <c r="E403"/>
      <c r="F403"/>
      <c r="G403"/>
      <c r="H403"/>
      <c r="I403"/>
      <c r="J403"/>
      <c r="K403"/>
      <c r="L403" s="40"/>
      <c r="N403"/>
      <c r="O403"/>
      <c r="P403"/>
      <c r="Q403"/>
      <c r="R403"/>
      <c r="S403"/>
      <c r="T403"/>
      <c r="U403"/>
      <c r="V403"/>
      <c r="W403"/>
      <c r="X403"/>
      <c r="AR403"/>
    </row>
    <row r="404" spans="1:44" ht="16.5">
      <c r="A404"/>
      <c r="B404"/>
      <c r="C404"/>
      <c r="D404"/>
      <c r="E404"/>
      <c r="F404"/>
      <c r="G404"/>
      <c r="H404"/>
      <c r="I404"/>
      <c r="J404"/>
      <c r="K404"/>
      <c r="L404" s="40"/>
      <c r="N404"/>
      <c r="O404"/>
      <c r="P404"/>
      <c r="Q404"/>
      <c r="R404"/>
      <c r="S404"/>
      <c r="T404"/>
      <c r="U404"/>
      <c r="V404"/>
      <c r="W404"/>
      <c r="X404"/>
      <c r="AR404"/>
    </row>
    <row r="405" spans="1:44" ht="16.5">
      <c r="A405"/>
      <c r="B405"/>
      <c r="C405"/>
      <c r="D405"/>
      <c r="E405"/>
      <c r="F405"/>
      <c r="G405"/>
      <c r="H405"/>
      <c r="I405"/>
      <c r="J405"/>
      <c r="K405"/>
      <c r="L405" s="40"/>
      <c r="N405"/>
      <c r="O405"/>
      <c r="P405"/>
      <c r="Q405"/>
      <c r="R405"/>
      <c r="S405"/>
      <c r="T405"/>
      <c r="U405"/>
      <c r="V405"/>
      <c r="W405"/>
      <c r="X405"/>
      <c r="AR405"/>
    </row>
    <row r="406" spans="1:44" ht="16.5">
      <c r="A406"/>
      <c r="B406"/>
      <c r="C406"/>
      <c r="D406"/>
      <c r="E406"/>
      <c r="F406"/>
      <c r="G406"/>
      <c r="H406"/>
      <c r="I406"/>
      <c r="J406"/>
      <c r="K406"/>
      <c r="L406" s="40"/>
      <c r="N406"/>
      <c r="O406"/>
      <c r="P406"/>
      <c r="Q406"/>
      <c r="R406"/>
      <c r="S406"/>
      <c r="T406"/>
      <c r="U406"/>
      <c r="V406"/>
      <c r="W406"/>
      <c r="X406"/>
      <c r="AR406"/>
    </row>
    <row r="407" spans="1:44" ht="16.5">
      <c r="A407"/>
      <c r="B407"/>
      <c r="C407"/>
      <c r="D407"/>
      <c r="E407"/>
      <c r="F407"/>
      <c r="G407"/>
      <c r="H407"/>
      <c r="I407"/>
      <c r="J407"/>
      <c r="K407"/>
      <c r="L407" s="40"/>
      <c r="N407"/>
      <c r="O407"/>
      <c r="P407"/>
      <c r="Q407"/>
      <c r="R407"/>
      <c r="S407"/>
      <c r="T407"/>
      <c r="U407"/>
      <c r="V407"/>
      <c r="W407"/>
      <c r="X407"/>
      <c r="AR407"/>
    </row>
    <row r="408" spans="1:44" ht="16.5">
      <c r="A408"/>
      <c r="B408"/>
      <c r="C408"/>
      <c r="D408"/>
      <c r="E408"/>
      <c r="F408"/>
      <c r="G408"/>
      <c r="H408"/>
      <c r="I408"/>
      <c r="J408"/>
      <c r="K408"/>
      <c r="L408" s="40"/>
      <c r="N408"/>
      <c r="O408"/>
      <c r="P408"/>
      <c r="Q408"/>
      <c r="R408"/>
      <c r="S408"/>
      <c r="T408"/>
      <c r="U408"/>
      <c r="V408"/>
      <c r="W408"/>
      <c r="X408"/>
      <c r="AR408"/>
    </row>
    <row r="409" spans="1:44" ht="16.5">
      <c r="A409"/>
      <c r="B409"/>
      <c r="C409"/>
      <c r="D409"/>
      <c r="E409"/>
      <c r="F409"/>
      <c r="G409"/>
      <c r="H409"/>
      <c r="I409"/>
      <c r="J409"/>
      <c r="K409"/>
      <c r="L409" s="40"/>
      <c r="N409"/>
      <c r="O409"/>
      <c r="P409"/>
      <c r="Q409"/>
      <c r="R409"/>
      <c r="S409"/>
      <c r="T409"/>
      <c r="U409"/>
      <c r="V409"/>
      <c r="W409"/>
      <c r="X409"/>
      <c r="AR409"/>
    </row>
    <row r="410" spans="1:44" ht="16.5">
      <c r="A410"/>
      <c r="B410"/>
      <c r="C410"/>
      <c r="D410"/>
      <c r="E410"/>
      <c r="F410"/>
      <c r="G410"/>
      <c r="H410"/>
      <c r="I410"/>
      <c r="J410"/>
      <c r="K410"/>
      <c r="L410" s="40"/>
      <c r="N410"/>
      <c r="O410"/>
      <c r="P410"/>
      <c r="Q410"/>
      <c r="R410"/>
      <c r="S410"/>
      <c r="T410"/>
      <c r="U410"/>
      <c r="V410"/>
      <c r="W410"/>
      <c r="X410"/>
      <c r="AR410"/>
    </row>
    <row r="411" spans="1:44" ht="16.5">
      <c r="A411"/>
      <c r="B411"/>
      <c r="C411"/>
      <c r="D411"/>
      <c r="E411"/>
      <c r="F411"/>
      <c r="G411"/>
      <c r="H411"/>
      <c r="I411"/>
      <c r="J411"/>
      <c r="K411"/>
      <c r="L411" s="40"/>
      <c r="N411"/>
      <c r="O411"/>
      <c r="P411"/>
      <c r="Q411"/>
      <c r="R411"/>
      <c r="S411"/>
      <c r="T411"/>
      <c r="U411"/>
      <c r="V411"/>
      <c r="W411"/>
      <c r="X411"/>
      <c r="AR411"/>
    </row>
    <row r="412" spans="1:44" ht="16.5">
      <c r="A412"/>
      <c r="B412"/>
      <c r="C412"/>
      <c r="D412"/>
      <c r="E412"/>
      <c r="F412"/>
      <c r="G412"/>
      <c r="H412"/>
      <c r="I412"/>
      <c r="J412"/>
      <c r="K412"/>
      <c r="L412" s="40"/>
      <c r="N412"/>
      <c r="O412"/>
      <c r="P412"/>
      <c r="Q412"/>
      <c r="R412"/>
      <c r="S412"/>
      <c r="T412"/>
      <c r="U412"/>
      <c r="V412"/>
      <c r="W412"/>
      <c r="X412"/>
      <c r="AR412"/>
    </row>
    <row r="413" spans="1:44" ht="16.5">
      <c r="A413"/>
      <c r="B413"/>
      <c r="C413"/>
      <c r="D413"/>
      <c r="E413"/>
      <c r="F413"/>
      <c r="G413"/>
      <c r="H413"/>
      <c r="I413"/>
      <c r="J413"/>
      <c r="K413"/>
      <c r="L413" s="40"/>
      <c r="N413"/>
      <c r="O413"/>
      <c r="P413"/>
      <c r="Q413"/>
      <c r="R413"/>
      <c r="S413"/>
      <c r="T413"/>
      <c r="U413"/>
      <c r="V413"/>
      <c r="W413"/>
      <c r="X413"/>
      <c r="AR413"/>
    </row>
    <row r="414" spans="1:44" ht="16.5">
      <c r="A414"/>
      <c r="B414"/>
      <c r="C414"/>
      <c r="D414"/>
      <c r="E414"/>
      <c r="F414"/>
      <c r="G414"/>
      <c r="H414"/>
      <c r="I414"/>
      <c r="J414"/>
      <c r="K414"/>
      <c r="L414" s="40"/>
      <c r="N414"/>
      <c r="O414"/>
      <c r="P414"/>
      <c r="Q414"/>
      <c r="R414"/>
      <c r="S414"/>
      <c r="T414"/>
      <c r="U414"/>
      <c r="V414"/>
      <c r="W414"/>
      <c r="X414"/>
      <c r="AR414"/>
    </row>
    <row r="415" spans="1:44" ht="16.5">
      <c r="A415"/>
      <c r="B415"/>
      <c r="C415"/>
      <c r="D415"/>
      <c r="E415"/>
      <c r="F415"/>
      <c r="G415"/>
      <c r="H415"/>
      <c r="I415"/>
      <c r="J415"/>
      <c r="K415"/>
      <c r="L415" s="40"/>
      <c r="N415"/>
      <c r="O415"/>
      <c r="P415"/>
      <c r="Q415"/>
      <c r="R415"/>
      <c r="S415"/>
      <c r="T415"/>
      <c r="U415"/>
      <c r="V415"/>
      <c r="W415"/>
      <c r="X415"/>
      <c r="AR415"/>
    </row>
    <row r="416" spans="1:44" ht="16.5">
      <c r="A416"/>
      <c r="B416"/>
      <c r="C416"/>
      <c r="D416"/>
      <c r="E416"/>
      <c r="F416"/>
      <c r="G416"/>
      <c r="H416"/>
      <c r="I416"/>
      <c r="J416"/>
      <c r="K416"/>
      <c r="L416" s="40"/>
      <c r="N416"/>
      <c r="O416"/>
      <c r="P416"/>
      <c r="Q416"/>
      <c r="R416"/>
      <c r="S416"/>
      <c r="T416"/>
      <c r="U416"/>
      <c r="V416"/>
      <c r="W416"/>
      <c r="X416"/>
      <c r="AR416"/>
    </row>
    <row r="417" spans="1:44" ht="16.5">
      <c r="A417"/>
      <c r="B417"/>
      <c r="C417"/>
      <c r="D417"/>
      <c r="E417"/>
      <c r="F417"/>
      <c r="G417"/>
      <c r="H417"/>
      <c r="I417"/>
      <c r="J417"/>
      <c r="K417"/>
      <c r="L417" s="40"/>
      <c r="N417"/>
      <c r="O417"/>
      <c r="P417"/>
      <c r="Q417"/>
      <c r="R417"/>
      <c r="S417"/>
      <c r="T417"/>
      <c r="U417"/>
      <c r="V417"/>
      <c r="W417"/>
      <c r="X417"/>
      <c r="AR417"/>
    </row>
    <row r="418" spans="1:44" ht="16.5">
      <c r="A418"/>
      <c r="B418"/>
      <c r="C418"/>
      <c r="D418"/>
      <c r="E418"/>
      <c r="F418"/>
      <c r="G418"/>
      <c r="H418"/>
      <c r="I418"/>
      <c r="J418"/>
      <c r="K418"/>
      <c r="L418" s="40"/>
      <c r="N418"/>
      <c r="O418"/>
      <c r="P418"/>
      <c r="Q418"/>
      <c r="R418"/>
      <c r="S418"/>
      <c r="T418"/>
      <c r="U418"/>
      <c r="V418"/>
      <c r="W418"/>
      <c r="X418"/>
      <c r="AR418"/>
    </row>
    <row r="419" spans="1:44" ht="16.5">
      <c r="A419"/>
      <c r="B419"/>
      <c r="C419"/>
      <c r="D419"/>
      <c r="E419"/>
      <c r="F419"/>
      <c r="G419"/>
      <c r="H419"/>
      <c r="I419"/>
      <c r="J419"/>
      <c r="K419"/>
      <c r="L419" s="40"/>
      <c r="N419"/>
      <c r="O419"/>
      <c r="P419"/>
      <c r="Q419"/>
      <c r="R419"/>
      <c r="S419"/>
      <c r="T419"/>
      <c r="U419"/>
      <c r="V419"/>
      <c r="W419"/>
      <c r="X419"/>
      <c r="AR419"/>
    </row>
    <row r="420" spans="1:44" ht="16.5">
      <c r="A420"/>
      <c r="B420"/>
      <c r="C420"/>
      <c r="D420"/>
      <c r="E420"/>
      <c r="F420"/>
      <c r="G420"/>
      <c r="H420"/>
      <c r="I420"/>
      <c r="J420"/>
      <c r="K420"/>
      <c r="L420" s="40"/>
      <c r="N420"/>
      <c r="O420"/>
      <c r="P420"/>
      <c r="Q420"/>
      <c r="R420"/>
      <c r="S420"/>
      <c r="T420"/>
      <c r="U420"/>
      <c r="V420"/>
      <c r="W420"/>
      <c r="X420"/>
      <c r="AR420"/>
    </row>
    <row r="421" spans="1:44" ht="16.5">
      <c r="A421"/>
      <c r="B421"/>
      <c r="C421"/>
      <c r="D421"/>
      <c r="E421"/>
      <c r="F421"/>
      <c r="G421"/>
      <c r="H421"/>
      <c r="I421"/>
      <c r="J421"/>
      <c r="K421"/>
      <c r="L421" s="40"/>
      <c r="N421"/>
      <c r="O421"/>
      <c r="P421"/>
      <c r="Q421"/>
      <c r="R421"/>
      <c r="S421"/>
      <c r="T421"/>
      <c r="U421"/>
      <c r="V421"/>
      <c r="W421"/>
      <c r="X421"/>
      <c r="AR421"/>
    </row>
    <row r="422" spans="1:44" ht="16.5">
      <c r="A422"/>
      <c r="B422"/>
      <c r="C422"/>
      <c r="D422"/>
      <c r="E422"/>
      <c r="F422"/>
      <c r="G422"/>
      <c r="H422"/>
      <c r="I422"/>
      <c r="J422"/>
      <c r="K422"/>
      <c r="L422" s="40"/>
      <c r="N422"/>
      <c r="O422"/>
      <c r="P422"/>
      <c r="Q422"/>
      <c r="R422"/>
      <c r="S422"/>
      <c r="T422"/>
      <c r="U422"/>
      <c r="V422"/>
      <c r="W422"/>
      <c r="X422"/>
      <c r="AR422"/>
    </row>
    <row r="423" spans="1:44" ht="16.5">
      <c r="A423"/>
      <c r="B423"/>
      <c r="C423"/>
      <c r="D423"/>
      <c r="E423"/>
      <c r="F423"/>
      <c r="G423"/>
      <c r="H423"/>
      <c r="I423"/>
      <c r="J423"/>
      <c r="K423"/>
      <c r="L423" s="40"/>
      <c r="N423"/>
      <c r="O423"/>
      <c r="P423"/>
      <c r="Q423"/>
      <c r="R423"/>
      <c r="S423"/>
      <c r="T423"/>
      <c r="U423"/>
      <c r="V423"/>
      <c r="W423"/>
      <c r="X423"/>
      <c r="AR423"/>
    </row>
    <row r="424" spans="1:44" ht="16.5">
      <c r="A424"/>
      <c r="B424"/>
      <c r="C424"/>
      <c r="D424"/>
      <c r="E424"/>
      <c r="F424"/>
      <c r="G424"/>
      <c r="H424"/>
      <c r="I424"/>
      <c r="J424"/>
      <c r="K424"/>
      <c r="L424" s="40"/>
      <c r="N424"/>
      <c r="O424"/>
      <c r="P424"/>
      <c r="Q424"/>
      <c r="R424"/>
      <c r="S424"/>
      <c r="T424"/>
      <c r="U424"/>
      <c r="V424"/>
      <c r="W424"/>
      <c r="X424"/>
      <c r="AR424"/>
    </row>
    <row r="425" spans="1:44" ht="16.5">
      <c r="A425"/>
      <c r="B425"/>
      <c r="C425"/>
      <c r="D425"/>
      <c r="E425"/>
      <c r="F425"/>
      <c r="G425"/>
      <c r="H425"/>
      <c r="I425"/>
      <c r="J425"/>
      <c r="K425"/>
      <c r="L425" s="40"/>
      <c r="N425"/>
      <c r="O425"/>
      <c r="P425"/>
      <c r="Q425"/>
      <c r="R425"/>
      <c r="S425"/>
      <c r="T425"/>
      <c r="U425"/>
      <c r="V425"/>
      <c r="W425"/>
      <c r="X425"/>
      <c r="AR425"/>
    </row>
    <row r="426" spans="1:44" ht="16.5">
      <c r="A426"/>
      <c r="B426"/>
      <c r="C426"/>
      <c r="D426"/>
      <c r="E426"/>
      <c r="F426"/>
      <c r="G426"/>
      <c r="H426"/>
      <c r="I426"/>
      <c r="J426"/>
      <c r="K426"/>
      <c r="L426" s="40"/>
      <c r="N426"/>
      <c r="O426"/>
      <c r="P426"/>
      <c r="Q426"/>
      <c r="R426"/>
      <c r="S426"/>
      <c r="T426"/>
      <c r="U426"/>
      <c r="V426"/>
      <c r="W426"/>
      <c r="X426"/>
      <c r="AR426"/>
    </row>
    <row r="427" spans="1:44" ht="16.5">
      <c r="A427"/>
      <c r="B427"/>
      <c r="C427"/>
      <c r="D427"/>
      <c r="E427"/>
      <c r="F427"/>
      <c r="G427"/>
      <c r="H427"/>
      <c r="I427"/>
      <c r="J427"/>
      <c r="K427"/>
      <c r="L427" s="40"/>
      <c r="N427"/>
      <c r="O427"/>
      <c r="P427"/>
      <c r="Q427"/>
      <c r="R427"/>
      <c r="S427"/>
      <c r="T427"/>
      <c r="U427"/>
      <c r="V427"/>
      <c r="W427"/>
      <c r="X427"/>
      <c r="AR427"/>
    </row>
    <row r="428" spans="1:44" ht="16.5">
      <c r="A428"/>
      <c r="B428"/>
      <c r="C428"/>
      <c r="D428"/>
      <c r="E428"/>
      <c r="F428"/>
      <c r="G428"/>
      <c r="H428"/>
      <c r="I428"/>
      <c r="J428"/>
      <c r="K428"/>
      <c r="L428" s="40"/>
      <c r="N428"/>
      <c r="O428"/>
      <c r="P428"/>
      <c r="Q428"/>
      <c r="R428"/>
      <c r="S428"/>
      <c r="T428"/>
      <c r="U428"/>
      <c r="V428"/>
      <c r="W428"/>
      <c r="X428"/>
      <c r="AR428"/>
    </row>
    <row r="429" spans="1:44" ht="16.5">
      <c r="A429"/>
      <c r="B429"/>
      <c r="C429"/>
      <c r="D429"/>
      <c r="E429"/>
      <c r="F429"/>
      <c r="G429"/>
      <c r="H429"/>
      <c r="I429"/>
      <c r="J429"/>
      <c r="K429"/>
      <c r="L429" s="40"/>
      <c r="N429"/>
      <c r="O429"/>
      <c r="P429"/>
      <c r="Q429"/>
      <c r="R429"/>
      <c r="S429"/>
      <c r="T429"/>
      <c r="U429"/>
      <c r="V429"/>
      <c r="W429"/>
      <c r="X429"/>
      <c r="AR429"/>
    </row>
    <row r="430" spans="1:44" ht="16.5">
      <c r="A430"/>
      <c r="B430"/>
      <c r="C430"/>
      <c r="D430"/>
      <c r="E430"/>
      <c r="F430"/>
      <c r="G430"/>
      <c r="H430"/>
      <c r="I430"/>
      <c r="J430"/>
      <c r="K430"/>
      <c r="L430" s="40"/>
      <c r="N430"/>
      <c r="O430"/>
      <c r="P430"/>
      <c r="Q430"/>
      <c r="R430"/>
      <c r="S430"/>
      <c r="T430"/>
      <c r="U430"/>
      <c r="V430"/>
      <c r="W430"/>
      <c r="X430"/>
      <c r="AR430"/>
    </row>
    <row r="431" spans="1:44" ht="16.5">
      <c r="A431"/>
      <c r="B431"/>
      <c r="C431"/>
      <c r="D431"/>
      <c r="E431"/>
      <c r="F431"/>
      <c r="G431"/>
      <c r="H431"/>
      <c r="I431"/>
      <c r="J431"/>
      <c r="K431"/>
      <c r="L431" s="40"/>
      <c r="N431"/>
      <c r="O431"/>
      <c r="P431"/>
      <c r="Q431"/>
      <c r="R431"/>
      <c r="S431"/>
      <c r="T431"/>
      <c r="U431"/>
      <c r="V431"/>
      <c r="W431"/>
      <c r="X431"/>
      <c r="AR431"/>
    </row>
    <row r="432" spans="1:44" ht="16.5">
      <c r="A432"/>
      <c r="B432"/>
      <c r="C432"/>
      <c r="D432"/>
      <c r="E432"/>
      <c r="F432"/>
      <c r="G432"/>
      <c r="H432"/>
      <c r="I432"/>
      <c r="J432"/>
      <c r="K432"/>
      <c r="L432" s="40"/>
      <c r="N432"/>
      <c r="O432"/>
      <c r="P432"/>
      <c r="Q432"/>
      <c r="R432"/>
      <c r="S432"/>
      <c r="T432"/>
      <c r="U432"/>
      <c r="V432"/>
      <c r="W432"/>
      <c r="X432"/>
      <c r="AR432"/>
    </row>
    <row r="433" spans="1:44" ht="16.5">
      <c r="A433"/>
      <c r="B433"/>
      <c r="C433"/>
      <c r="D433"/>
      <c r="E433"/>
      <c r="F433"/>
      <c r="G433"/>
      <c r="H433"/>
      <c r="I433"/>
      <c r="J433"/>
      <c r="K433"/>
      <c r="L433" s="40"/>
      <c r="N433"/>
      <c r="O433"/>
      <c r="P433"/>
      <c r="Q433"/>
      <c r="R433"/>
      <c r="S433"/>
      <c r="T433"/>
      <c r="U433"/>
      <c r="V433"/>
      <c r="W433"/>
      <c r="X433"/>
      <c r="AR433"/>
    </row>
    <row r="434" spans="1:44" ht="16.5">
      <c r="A434"/>
      <c r="B434"/>
      <c r="C434"/>
      <c r="D434"/>
      <c r="E434"/>
      <c r="F434"/>
      <c r="G434"/>
      <c r="H434"/>
      <c r="I434"/>
      <c r="J434"/>
      <c r="K434"/>
      <c r="L434" s="40"/>
      <c r="N434"/>
      <c r="O434"/>
      <c r="P434"/>
      <c r="Q434"/>
      <c r="R434"/>
      <c r="S434"/>
      <c r="T434"/>
      <c r="U434"/>
      <c r="V434"/>
      <c r="W434"/>
      <c r="X434"/>
      <c r="AR434"/>
    </row>
    <row r="435" spans="1:44" ht="16.5">
      <c r="A435"/>
      <c r="B435"/>
      <c r="C435"/>
      <c r="D435"/>
      <c r="E435"/>
      <c r="F435"/>
      <c r="G435"/>
      <c r="H435"/>
      <c r="I435"/>
      <c r="J435"/>
      <c r="K435"/>
      <c r="L435" s="40"/>
      <c r="N435"/>
      <c r="O435"/>
      <c r="P435"/>
      <c r="Q435"/>
      <c r="R435"/>
      <c r="S435"/>
      <c r="T435"/>
      <c r="U435"/>
      <c r="V435"/>
      <c r="W435"/>
      <c r="X435"/>
      <c r="AR435"/>
    </row>
    <row r="436" spans="1:44" ht="16.5">
      <c r="A436"/>
      <c r="B436"/>
      <c r="C436"/>
      <c r="D436"/>
      <c r="E436"/>
      <c r="F436"/>
      <c r="G436"/>
      <c r="H436"/>
      <c r="I436"/>
      <c r="J436"/>
      <c r="K436"/>
      <c r="L436" s="40"/>
      <c r="N436"/>
      <c r="O436"/>
      <c r="P436"/>
      <c r="Q436"/>
      <c r="R436"/>
      <c r="S436"/>
      <c r="T436"/>
      <c r="U436"/>
      <c r="V436"/>
      <c r="W436"/>
      <c r="X436"/>
      <c r="AR436"/>
    </row>
    <row r="437" spans="1:44" ht="16.5">
      <c r="A437"/>
      <c r="B437"/>
      <c r="C437"/>
      <c r="D437"/>
      <c r="E437"/>
      <c r="F437"/>
      <c r="G437"/>
      <c r="H437"/>
      <c r="I437"/>
      <c r="J437"/>
      <c r="K437"/>
      <c r="L437" s="40"/>
      <c r="N437"/>
      <c r="O437"/>
      <c r="P437"/>
      <c r="Q437"/>
      <c r="R437"/>
      <c r="S437"/>
      <c r="T437"/>
      <c r="U437"/>
      <c r="V437"/>
      <c r="W437"/>
      <c r="X437"/>
      <c r="AR437"/>
    </row>
    <row r="438" spans="1:44" ht="16.5">
      <c r="A438"/>
      <c r="B438"/>
      <c r="C438"/>
      <c r="D438"/>
      <c r="E438"/>
      <c r="F438"/>
      <c r="G438"/>
      <c r="H438"/>
      <c r="I438"/>
      <c r="J438"/>
      <c r="K438"/>
      <c r="L438" s="40"/>
      <c r="N438"/>
      <c r="O438"/>
      <c r="P438"/>
      <c r="Q438"/>
      <c r="R438"/>
      <c r="S438"/>
      <c r="T438"/>
      <c r="U438"/>
      <c r="V438"/>
      <c r="W438"/>
      <c r="X438"/>
      <c r="AR438"/>
    </row>
    <row r="439" spans="1:44" ht="16.5">
      <c r="A439"/>
      <c r="B439"/>
      <c r="C439"/>
      <c r="D439"/>
      <c r="E439"/>
      <c r="F439"/>
      <c r="G439"/>
      <c r="H439"/>
      <c r="I439"/>
      <c r="J439"/>
      <c r="K439"/>
      <c r="L439" s="40"/>
      <c r="N439"/>
      <c r="O439"/>
      <c r="P439"/>
      <c r="Q439"/>
      <c r="R439"/>
      <c r="S439"/>
      <c r="T439"/>
      <c r="U439"/>
      <c r="V439"/>
      <c r="W439"/>
      <c r="X439"/>
      <c r="AR439"/>
    </row>
    <row r="440" spans="1:44" ht="16.5">
      <c r="A440"/>
      <c r="B440"/>
      <c r="C440"/>
      <c r="D440"/>
      <c r="E440"/>
      <c r="F440"/>
      <c r="G440"/>
      <c r="H440"/>
      <c r="I440"/>
      <c r="J440"/>
      <c r="K440"/>
      <c r="L440" s="40"/>
      <c r="N440"/>
      <c r="O440"/>
      <c r="P440"/>
      <c r="Q440"/>
      <c r="R440"/>
      <c r="S440"/>
      <c r="T440"/>
      <c r="U440"/>
      <c r="V440"/>
      <c r="W440"/>
      <c r="X440"/>
      <c r="AR440"/>
    </row>
    <row r="441" spans="1:44" ht="16.5">
      <c r="A441"/>
      <c r="B441"/>
      <c r="C441"/>
      <c r="D441"/>
      <c r="E441"/>
      <c r="F441"/>
      <c r="G441"/>
      <c r="H441"/>
      <c r="I441"/>
      <c r="J441"/>
      <c r="K441"/>
      <c r="L441" s="40"/>
      <c r="N441"/>
      <c r="O441"/>
      <c r="P441"/>
      <c r="Q441"/>
      <c r="R441"/>
      <c r="S441"/>
      <c r="T441"/>
      <c r="U441"/>
      <c r="V441"/>
      <c r="W441"/>
      <c r="X441"/>
      <c r="AR441"/>
    </row>
    <row r="442" spans="1:44" ht="16.5">
      <c r="A442"/>
      <c r="B442"/>
      <c r="C442"/>
      <c r="D442"/>
      <c r="E442"/>
      <c r="F442"/>
      <c r="G442"/>
      <c r="H442"/>
      <c r="I442"/>
      <c r="J442"/>
      <c r="K442"/>
      <c r="L442" s="40"/>
      <c r="N442"/>
      <c r="O442"/>
      <c r="P442"/>
      <c r="Q442"/>
      <c r="R442"/>
      <c r="S442"/>
      <c r="T442"/>
      <c r="U442"/>
      <c r="V442"/>
      <c r="W442"/>
      <c r="X442"/>
      <c r="AR442"/>
    </row>
    <row r="443" spans="1:44" ht="16.5">
      <c r="A443"/>
      <c r="B443"/>
      <c r="C443"/>
      <c r="D443"/>
      <c r="E443"/>
      <c r="F443"/>
      <c r="G443"/>
      <c r="H443"/>
      <c r="I443"/>
      <c r="J443"/>
      <c r="K443"/>
      <c r="L443" s="40"/>
      <c r="N443"/>
      <c r="O443"/>
      <c r="P443"/>
      <c r="Q443"/>
      <c r="R443"/>
      <c r="S443"/>
      <c r="T443"/>
      <c r="U443"/>
      <c r="V443"/>
      <c r="W443"/>
      <c r="X443"/>
      <c r="AR443"/>
    </row>
    <row r="444" spans="1:44" ht="16.5">
      <c r="A444"/>
      <c r="B444"/>
      <c r="C444"/>
      <c r="D444"/>
      <c r="E444"/>
      <c r="F444"/>
      <c r="G444"/>
      <c r="H444"/>
      <c r="I444"/>
      <c r="J444"/>
      <c r="K444"/>
      <c r="L444" s="40"/>
      <c r="N444"/>
      <c r="O444"/>
      <c r="P444"/>
      <c r="Q444"/>
      <c r="R444"/>
      <c r="S444"/>
      <c r="T444"/>
      <c r="U444"/>
      <c r="V444"/>
      <c r="W444"/>
      <c r="X444"/>
      <c r="AR444"/>
    </row>
    <row r="445" spans="1:44" ht="16.5">
      <c r="A445"/>
      <c r="B445"/>
      <c r="C445"/>
      <c r="D445"/>
      <c r="E445"/>
      <c r="F445"/>
      <c r="G445"/>
      <c r="H445"/>
      <c r="I445"/>
      <c r="J445"/>
      <c r="K445"/>
      <c r="L445" s="40"/>
      <c r="N445"/>
      <c r="O445"/>
      <c r="P445"/>
      <c r="Q445"/>
      <c r="R445"/>
      <c r="S445"/>
      <c r="T445"/>
      <c r="U445"/>
      <c r="V445"/>
      <c r="W445"/>
      <c r="X445"/>
      <c r="AR445"/>
    </row>
    <row r="446" spans="1:44" ht="16.5">
      <c r="A446"/>
      <c r="B446"/>
      <c r="C446"/>
      <c r="D446"/>
      <c r="E446"/>
      <c r="F446"/>
      <c r="G446"/>
      <c r="H446"/>
      <c r="I446"/>
      <c r="J446"/>
      <c r="K446"/>
      <c r="L446" s="40"/>
      <c r="N446"/>
      <c r="O446"/>
      <c r="P446"/>
      <c r="Q446"/>
      <c r="R446"/>
      <c r="S446"/>
      <c r="T446"/>
      <c r="U446"/>
      <c r="V446"/>
      <c r="W446"/>
      <c r="X446"/>
      <c r="AR446"/>
    </row>
    <row r="447" spans="1:44" ht="16.5">
      <c r="A447"/>
      <c r="B447"/>
      <c r="C447"/>
      <c r="D447"/>
      <c r="E447"/>
      <c r="F447"/>
      <c r="G447"/>
      <c r="H447"/>
      <c r="I447"/>
      <c r="J447"/>
      <c r="K447"/>
      <c r="L447" s="40"/>
      <c r="N447"/>
      <c r="O447"/>
      <c r="P447"/>
      <c r="Q447"/>
      <c r="R447"/>
      <c r="S447"/>
      <c r="T447"/>
      <c r="U447"/>
      <c r="V447"/>
      <c r="W447"/>
      <c r="X447"/>
      <c r="AR447"/>
    </row>
    <row r="448" spans="1:44" ht="16.5">
      <c r="A448"/>
      <c r="B448"/>
      <c r="C448"/>
      <c r="D448"/>
      <c r="E448"/>
      <c r="F448"/>
      <c r="G448"/>
      <c r="H448"/>
      <c r="I448"/>
      <c r="J448"/>
      <c r="K448"/>
      <c r="L448" s="40"/>
      <c r="N448"/>
      <c r="O448"/>
      <c r="P448"/>
      <c r="Q448"/>
      <c r="R448"/>
      <c r="S448"/>
      <c r="T448"/>
      <c r="U448"/>
      <c r="V448"/>
      <c r="W448"/>
      <c r="X448"/>
      <c r="AR448"/>
    </row>
    <row r="449" spans="1:44" ht="16.5">
      <c r="A449"/>
      <c r="B449"/>
      <c r="C449"/>
      <c r="D449"/>
      <c r="E449"/>
      <c r="F449"/>
      <c r="G449"/>
      <c r="H449"/>
      <c r="I449"/>
      <c r="J449"/>
      <c r="K449"/>
      <c r="L449" s="40"/>
      <c r="N449"/>
      <c r="O449"/>
      <c r="P449"/>
      <c r="Q449"/>
      <c r="R449"/>
      <c r="S449"/>
      <c r="T449"/>
      <c r="U449"/>
      <c r="V449"/>
      <c r="W449"/>
      <c r="X449"/>
      <c r="AR449"/>
    </row>
    <row r="450" spans="1:44" ht="16.5">
      <c r="A450"/>
      <c r="B450"/>
      <c r="C450"/>
      <c r="D450"/>
      <c r="E450"/>
      <c r="F450"/>
      <c r="G450"/>
      <c r="H450"/>
      <c r="I450"/>
      <c r="J450"/>
      <c r="K450"/>
      <c r="L450" s="40"/>
      <c r="N450"/>
      <c r="O450"/>
      <c r="P450"/>
      <c r="Q450"/>
      <c r="R450"/>
      <c r="S450"/>
      <c r="T450"/>
      <c r="U450"/>
      <c r="V450"/>
      <c r="W450"/>
      <c r="X450"/>
      <c r="AR450"/>
    </row>
    <row r="451" spans="1:44" ht="16.5">
      <c r="A451"/>
      <c r="B451"/>
      <c r="C451"/>
      <c r="D451"/>
      <c r="E451"/>
      <c r="F451"/>
      <c r="G451"/>
      <c r="H451"/>
      <c r="I451"/>
      <c r="J451"/>
      <c r="K451"/>
      <c r="L451" s="40"/>
      <c r="N451"/>
      <c r="O451"/>
      <c r="P451"/>
      <c r="Q451"/>
      <c r="R451"/>
      <c r="S451"/>
      <c r="T451"/>
      <c r="U451"/>
      <c r="V451"/>
      <c r="W451"/>
      <c r="X451"/>
      <c r="AR451"/>
    </row>
    <row r="452" spans="1:44" ht="16.5">
      <c r="A452"/>
      <c r="B452"/>
      <c r="C452"/>
      <c r="D452"/>
      <c r="E452"/>
      <c r="F452"/>
      <c r="G452"/>
      <c r="H452"/>
      <c r="I452"/>
      <c r="J452"/>
      <c r="K452"/>
      <c r="L452" s="40"/>
      <c r="N452"/>
      <c r="O452"/>
      <c r="P452"/>
      <c r="Q452"/>
      <c r="R452"/>
      <c r="S452"/>
      <c r="T452"/>
      <c r="U452"/>
      <c r="V452"/>
      <c r="W452"/>
      <c r="X452"/>
      <c r="AR452"/>
    </row>
    <row r="453" spans="1:44" ht="16.5">
      <c r="A453"/>
      <c r="B453"/>
      <c r="C453"/>
      <c r="D453"/>
      <c r="E453"/>
      <c r="F453"/>
      <c r="G453"/>
      <c r="H453"/>
      <c r="I453"/>
      <c r="J453"/>
      <c r="K453"/>
      <c r="L453" s="40"/>
      <c r="N453"/>
      <c r="O453"/>
      <c r="P453"/>
      <c r="Q453"/>
      <c r="R453"/>
      <c r="S453"/>
      <c r="T453"/>
      <c r="U453"/>
      <c r="V453"/>
      <c r="W453"/>
      <c r="X453"/>
      <c r="AR453"/>
    </row>
    <row r="454" spans="1:44" ht="16.5">
      <c r="A454"/>
      <c r="B454"/>
      <c r="C454"/>
      <c r="D454"/>
      <c r="E454"/>
      <c r="F454"/>
      <c r="G454"/>
      <c r="H454"/>
      <c r="I454"/>
      <c r="J454"/>
      <c r="K454"/>
      <c r="L454" s="40"/>
      <c r="N454"/>
      <c r="O454"/>
      <c r="P454"/>
      <c r="Q454"/>
      <c r="R454"/>
      <c r="S454"/>
      <c r="T454"/>
      <c r="U454"/>
      <c r="V454"/>
      <c r="W454"/>
      <c r="X454"/>
      <c r="AR454"/>
    </row>
    <row r="455" spans="1:44" ht="16.5">
      <c r="A455"/>
      <c r="B455"/>
      <c r="C455"/>
      <c r="D455"/>
      <c r="E455"/>
      <c r="F455"/>
      <c r="G455"/>
      <c r="H455"/>
      <c r="I455"/>
      <c r="J455"/>
      <c r="K455"/>
      <c r="L455" s="40"/>
      <c r="N455"/>
      <c r="O455"/>
      <c r="P455"/>
      <c r="Q455"/>
      <c r="R455"/>
      <c r="S455"/>
      <c r="T455"/>
      <c r="U455"/>
      <c r="V455"/>
      <c r="W455"/>
      <c r="X455"/>
      <c r="AR455"/>
    </row>
    <row r="456" spans="1:44" ht="16.5">
      <c r="A456"/>
      <c r="B456"/>
      <c r="C456"/>
      <c r="D456"/>
      <c r="E456"/>
      <c r="F456"/>
      <c r="G456"/>
      <c r="H456"/>
      <c r="I456"/>
      <c r="J456"/>
      <c r="K456"/>
      <c r="L456" s="40"/>
      <c r="N456"/>
      <c r="O456"/>
      <c r="P456"/>
      <c r="Q456"/>
      <c r="R456"/>
      <c r="S456"/>
      <c r="T456"/>
      <c r="U456"/>
      <c r="V456"/>
      <c r="W456"/>
      <c r="X456"/>
      <c r="AR456"/>
    </row>
    <row r="457" spans="1:44" ht="16.5">
      <c r="A457"/>
      <c r="B457"/>
      <c r="C457"/>
      <c r="D457"/>
      <c r="E457"/>
      <c r="F457"/>
      <c r="G457"/>
      <c r="H457"/>
      <c r="I457"/>
      <c r="J457"/>
      <c r="K457"/>
      <c r="L457" s="40"/>
      <c r="N457"/>
      <c r="O457"/>
      <c r="P457"/>
      <c r="Q457"/>
      <c r="R457"/>
      <c r="S457"/>
      <c r="T457"/>
      <c r="U457"/>
      <c r="V457"/>
      <c r="W457"/>
      <c r="X457"/>
      <c r="AR457"/>
    </row>
    <row r="458" spans="1:44" ht="16.5">
      <c r="A458"/>
      <c r="B458"/>
      <c r="C458"/>
      <c r="D458"/>
      <c r="E458"/>
      <c r="F458"/>
      <c r="G458"/>
      <c r="H458"/>
      <c r="I458"/>
      <c r="J458"/>
      <c r="K458"/>
      <c r="L458" s="40"/>
      <c r="N458"/>
      <c r="O458"/>
      <c r="P458"/>
      <c r="Q458"/>
      <c r="R458"/>
      <c r="S458"/>
      <c r="T458"/>
      <c r="U458"/>
      <c r="V458"/>
      <c r="W458"/>
      <c r="X458"/>
      <c r="AR458"/>
    </row>
    <row r="459" spans="1:44" ht="16.5">
      <c r="A459"/>
      <c r="B459"/>
      <c r="C459"/>
      <c r="D459"/>
      <c r="E459"/>
      <c r="F459"/>
      <c r="G459"/>
      <c r="H459"/>
      <c r="I459"/>
      <c r="J459"/>
      <c r="K459"/>
      <c r="L459" s="40"/>
      <c r="N459"/>
      <c r="O459"/>
      <c r="P459"/>
      <c r="Q459"/>
      <c r="R459"/>
      <c r="S459"/>
      <c r="T459"/>
      <c r="U459"/>
      <c r="V459"/>
      <c r="W459"/>
      <c r="X459"/>
      <c r="AR459"/>
    </row>
    <row r="460" spans="1:44" ht="16.5">
      <c r="A460"/>
      <c r="B460"/>
      <c r="C460"/>
      <c r="D460"/>
      <c r="E460"/>
      <c r="F460"/>
      <c r="G460"/>
      <c r="H460"/>
      <c r="I460"/>
      <c r="J460"/>
      <c r="K460"/>
      <c r="L460" s="40"/>
      <c r="N460"/>
      <c r="O460"/>
      <c r="P460"/>
      <c r="Q460"/>
      <c r="R460"/>
      <c r="S460"/>
      <c r="T460"/>
      <c r="U460"/>
      <c r="V460"/>
      <c r="W460"/>
      <c r="X460"/>
      <c r="AR460"/>
    </row>
    <row r="461" spans="1:44" ht="16.5">
      <c r="A461"/>
      <c r="B461"/>
      <c r="C461"/>
      <c r="D461"/>
      <c r="E461"/>
      <c r="F461"/>
      <c r="G461"/>
      <c r="H461"/>
      <c r="I461"/>
      <c r="J461"/>
      <c r="K461"/>
      <c r="L461" s="40"/>
      <c r="N461"/>
      <c r="O461"/>
      <c r="P461"/>
      <c r="Q461"/>
      <c r="R461"/>
      <c r="S461"/>
      <c r="T461"/>
      <c r="U461"/>
      <c r="V461"/>
      <c r="W461"/>
      <c r="X461"/>
      <c r="AR461"/>
    </row>
    <row r="462" spans="1:44" ht="16.5">
      <c r="A462"/>
      <c r="B462"/>
      <c r="C462"/>
      <c r="D462"/>
      <c r="E462"/>
      <c r="F462"/>
      <c r="G462"/>
      <c r="H462"/>
      <c r="I462"/>
      <c r="J462"/>
      <c r="K462"/>
      <c r="L462" s="40"/>
      <c r="N462"/>
      <c r="O462"/>
      <c r="P462"/>
      <c r="Q462"/>
      <c r="R462"/>
      <c r="S462"/>
      <c r="T462"/>
      <c r="U462"/>
      <c r="V462"/>
      <c r="W462"/>
      <c r="X462"/>
      <c r="AR462"/>
    </row>
    <row r="463" spans="1:44" ht="16.5">
      <c r="A463"/>
      <c r="B463"/>
      <c r="C463"/>
      <c r="D463"/>
      <c r="E463"/>
      <c r="F463"/>
      <c r="G463"/>
      <c r="H463"/>
      <c r="I463"/>
      <c r="J463"/>
      <c r="K463"/>
      <c r="L463" s="40"/>
      <c r="N463"/>
      <c r="O463"/>
      <c r="P463"/>
      <c r="Q463"/>
      <c r="R463"/>
      <c r="S463"/>
      <c r="T463"/>
      <c r="U463"/>
      <c r="V463"/>
      <c r="W463"/>
      <c r="X463"/>
      <c r="AR463"/>
    </row>
    <row r="464" spans="1:44" ht="16.5">
      <c r="A464"/>
      <c r="B464"/>
      <c r="C464"/>
      <c r="D464"/>
      <c r="E464"/>
      <c r="F464"/>
      <c r="G464"/>
      <c r="H464"/>
      <c r="I464"/>
      <c r="J464"/>
      <c r="K464"/>
      <c r="L464" s="40"/>
      <c r="N464"/>
      <c r="O464"/>
      <c r="P464"/>
      <c r="Q464"/>
      <c r="R464"/>
      <c r="S464"/>
      <c r="T464"/>
      <c r="U464"/>
      <c r="V464"/>
      <c r="W464"/>
      <c r="X464"/>
      <c r="AR464"/>
    </row>
    <row r="465" spans="1:44" ht="16.5">
      <c r="A465"/>
      <c r="B465"/>
      <c r="C465"/>
      <c r="D465"/>
      <c r="E465"/>
      <c r="F465"/>
      <c r="G465"/>
      <c r="H465"/>
      <c r="I465"/>
      <c r="J465"/>
      <c r="K465"/>
      <c r="L465" s="40"/>
      <c r="N465"/>
      <c r="O465"/>
      <c r="P465"/>
      <c r="Q465"/>
      <c r="R465"/>
      <c r="S465"/>
      <c r="T465"/>
      <c r="U465"/>
      <c r="V465"/>
      <c r="W465"/>
      <c r="X465"/>
      <c r="AR465"/>
    </row>
    <row r="466" spans="1:44" ht="16.5">
      <c r="A466"/>
      <c r="B466"/>
      <c r="C466"/>
      <c r="D466"/>
      <c r="E466"/>
      <c r="F466"/>
      <c r="G466"/>
      <c r="H466"/>
      <c r="I466"/>
      <c r="J466"/>
      <c r="K466"/>
      <c r="L466" s="40"/>
      <c r="N466"/>
      <c r="O466"/>
      <c r="P466"/>
      <c r="Q466"/>
      <c r="R466"/>
      <c r="S466"/>
      <c r="T466"/>
      <c r="U466"/>
      <c r="V466"/>
      <c r="W466"/>
      <c r="X466"/>
      <c r="AR466"/>
    </row>
    <row r="467" spans="1:44" ht="16.5">
      <c r="A467"/>
      <c r="B467"/>
      <c r="C467"/>
      <c r="D467"/>
      <c r="E467"/>
      <c r="F467"/>
      <c r="G467"/>
      <c r="H467"/>
      <c r="I467"/>
      <c r="J467"/>
      <c r="K467"/>
      <c r="L467" s="40"/>
      <c r="N467"/>
      <c r="O467"/>
      <c r="P467"/>
      <c r="Q467"/>
      <c r="R467"/>
      <c r="S467"/>
      <c r="T467"/>
      <c r="U467"/>
      <c r="V467"/>
      <c r="W467"/>
      <c r="X467"/>
      <c r="AR467"/>
    </row>
    <row r="468" spans="1:44" ht="16.5">
      <c r="A468"/>
      <c r="B468"/>
      <c r="C468"/>
      <c r="D468"/>
      <c r="E468"/>
      <c r="F468"/>
      <c r="G468"/>
      <c r="H468"/>
      <c r="I468"/>
      <c r="J468"/>
      <c r="K468"/>
      <c r="L468" s="40"/>
      <c r="N468"/>
      <c r="O468"/>
      <c r="P468"/>
      <c r="Q468"/>
      <c r="R468"/>
      <c r="S468"/>
      <c r="T468"/>
      <c r="U468"/>
      <c r="V468"/>
      <c r="W468"/>
      <c r="X468"/>
      <c r="AR468"/>
    </row>
    <row r="469" spans="1:44" ht="16.5">
      <c r="A469"/>
      <c r="B469"/>
      <c r="C469"/>
      <c r="D469"/>
      <c r="E469"/>
      <c r="F469"/>
      <c r="G469"/>
      <c r="H469"/>
      <c r="I469"/>
      <c r="J469"/>
      <c r="K469"/>
      <c r="L469" s="40"/>
      <c r="N469"/>
      <c r="O469"/>
      <c r="P469"/>
      <c r="Q469"/>
      <c r="R469"/>
      <c r="S469"/>
      <c r="T469"/>
      <c r="U469"/>
      <c r="V469"/>
      <c r="W469"/>
      <c r="X469"/>
      <c r="AR469"/>
    </row>
    <row r="470" spans="1:44" ht="16.5">
      <c r="A470"/>
      <c r="B470"/>
      <c r="C470"/>
      <c r="D470"/>
      <c r="E470"/>
      <c r="F470"/>
      <c r="G470"/>
      <c r="H470"/>
      <c r="I470"/>
      <c r="J470"/>
      <c r="K470"/>
      <c r="L470" s="40"/>
      <c r="N470"/>
      <c r="O470"/>
      <c r="P470"/>
      <c r="Q470"/>
      <c r="R470"/>
      <c r="S470"/>
      <c r="T470"/>
      <c r="U470"/>
      <c r="V470"/>
      <c r="W470"/>
      <c r="X470"/>
      <c r="AR470"/>
    </row>
    <row r="471" spans="1:44" ht="16.5">
      <c r="A471"/>
      <c r="B471"/>
      <c r="C471"/>
      <c r="D471"/>
      <c r="E471"/>
      <c r="F471"/>
      <c r="G471"/>
      <c r="H471"/>
      <c r="I471"/>
      <c r="J471"/>
      <c r="K471"/>
      <c r="L471" s="40"/>
      <c r="N471"/>
      <c r="O471"/>
      <c r="P471"/>
      <c r="Q471"/>
      <c r="R471"/>
      <c r="S471"/>
      <c r="T471"/>
      <c r="U471"/>
      <c r="V471"/>
      <c r="W471"/>
      <c r="X471"/>
      <c r="AR471"/>
    </row>
    <row r="472" spans="1:44" ht="16.5">
      <c r="A472"/>
      <c r="B472"/>
      <c r="C472"/>
      <c r="D472"/>
      <c r="E472"/>
      <c r="F472"/>
      <c r="G472"/>
      <c r="H472"/>
      <c r="I472"/>
      <c r="J472"/>
      <c r="K472"/>
      <c r="L472" s="40"/>
      <c r="N472"/>
      <c r="O472"/>
      <c r="P472"/>
      <c r="Q472"/>
      <c r="R472"/>
      <c r="S472"/>
      <c r="T472"/>
      <c r="U472"/>
      <c r="V472"/>
      <c r="W472"/>
      <c r="X472"/>
      <c r="AR472"/>
    </row>
    <row r="473" spans="1:44" ht="16.5">
      <c r="A473"/>
      <c r="B473"/>
      <c r="C473"/>
      <c r="D473"/>
      <c r="E473"/>
      <c r="F473"/>
      <c r="G473"/>
      <c r="H473"/>
      <c r="I473"/>
      <c r="J473"/>
      <c r="K473"/>
      <c r="L473" s="40"/>
      <c r="N473"/>
      <c r="O473"/>
      <c r="P473"/>
      <c r="Q473"/>
      <c r="R473"/>
      <c r="S473"/>
      <c r="T473"/>
      <c r="U473"/>
      <c r="V473"/>
      <c r="W473"/>
      <c r="X473"/>
      <c r="AR473"/>
    </row>
    <row r="474" spans="1:44" ht="16.5">
      <c r="A474"/>
      <c r="B474"/>
      <c r="C474"/>
      <c r="D474"/>
      <c r="E474"/>
      <c r="F474"/>
      <c r="G474"/>
      <c r="H474"/>
      <c r="I474"/>
      <c r="J474"/>
      <c r="K474"/>
      <c r="L474" s="40"/>
      <c r="N474"/>
      <c r="O474"/>
      <c r="P474"/>
      <c r="Q474"/>
      <c r="R474"/>
      <c r="S474"/>
      <c r="T474"/>
      <c r="U474"/>
      <c r="V474"/>
      <c r="W474"/>
      <c r="X474"/>
      <c r="AR474"/>
    </row>
    <row r="475" spans="1:44" ht="16.5">
      <c r="A475"/>
      <c r="B475"/>
      <c r="C475"/>
      <c r="D475"/>
      <c r="E475"/>
      <c r="F475"/>
      <c r="G475"/>
      <c r="H475"/>
      <c r="I475"/>
      <c r="J475"/>
      <c r="K475"/>
      <c r="L475" s="40"/>
      <c r="N475"/>
      <c r="O475"/>
      <c r="P475"/>
      <c r="Q475"/>
      <c r="R475"/>
      <c r="S475"/>
      <c r="T475"/>
      <c r="U475"/>
      <c r="V475"/>
      <c r="W475"/>
      <c r="X475"/>
      <c r="AR475"/>
    </row>
    <row r="476" spans="1:44" ht="16.5">
      <c r="A476"/>
      <c r="B476"/>
      <c r="C476"/>
      <c r="D476"/>
      <c r="E476"/>
      <c r="F476"/>
      <c r="G476"/>
      <c r="H476"/>
      <c r="I476"/>
      <c r="J476"/>
      <c r="K476"/>
      <c r="L476" s="40"/>
      <c r="N476"/>
      <c r="O476"/>
      <c r="P476"/>
      <c r="Q476"/>
      <c r="R476"/>
      <c r="S476"/>
      <c r="T476"/>
      <c r="U476"/>
      <c r="V476"/>
      <c r="W476"/>
      <c r="X476"/>
      <c r="AR476"/>
    </row>
    <row r="477" spans="1:44" ht="16.5">
      <c r="A477"/>
      <c r="B477"/>
      <c r="C477"/>
      <c r="D477"/>
      <c r="E477"/>
      <c r="F477"/>
      <c r="G477"/>
      <c r="H477"/>
      <c r="I477"/>
      <c r="J477"/>
      <c r="K477"/>
      <c r="L477" s="40"/>
      <c r="N477"/>
      <c r="O477"/>
      <c r="P477"/>
      <c r="Q477"/>
      <c r="R477"/>
      <c r="S477"/>
      <c r="T477"/>
      <c r="U477"/>
      <c r="V477"/>
      <c r="W477"/>
      <c r="X477"/>
      <c r="AR477"/>
    </row>
    <row r="478" spans="1:44" ht="16.5">
      <c r="A478"/>
      <c r="B478"/>
      <c r="C478"/>
      <c r="D478"/>
      <c r="E478"/>
      <c r="F478"/>
      <c r="G478"/>
      <c r="H478"/>
      <c r="I478"/>
      <c r="J478"/>
      <c r="K478"/>
      <c r="L478" s="40"/>
      <c r="N478"/>
      <c r="O478"/>
      <c r="P478"/>
      <c r="Q478"/>
      <c r="R478"/>
      <c r="S478"/>
      <c r="T478"/>
      <c r="U478"/>
      <c r="V478"/>
      <c r="W478"/>
      <c r="X478"/>
      <c r="AR478"/>
    </row>
    <row r="479" spans="1:44" ht="16.5">
      <c r="A479"/>
      <c r="B479"/>
      <c r="C479"/>
      <c r="D479"/>
      <c r="E479"/>
      <c r="F479"/>
      <c r="G479"/>
      <c r="H479"/>
      <c r="I479"/>
      <c r="J479"/>
      <c r="K479"/>
      <c r="L479" s="40"/>
      <c r="N479"/>
      <c r="O479"/>
      <c r="P479"/>
      <c r="Q479"/>
      <c r="R479"/>
      <c r="S479"/>
      <c r="T479"/>
      <c r="U479"/>
      <c r="V479"/>
      <c r="W479"/>
      <c r="X479"/>
      <c r="AR479"/>
    </row>
    <row r="480" spans="1:44" ht="16.5">
      <c r="A480"/>
      <c r="B480"/>
      <c r="C480"/>
      <c r="D480"/>
      <c r="E480"/>
      <c r="F480"/>
      <c r="G480"/>
      <c r="H480"/>
      <c r="I480"/>
      <c r="J480"/>
      <c r="K480"/>
      <c r="L480" s="40"/>
      <c r="N480"/>
      <c r="O480"/>
      <c r="P480"/>
      <c r="Q480"/>
      <c r="R480"/>
      <c r="S480"/>
      <c r="T480"/>
      <c r="U480"/>
      <c r="V480"/>
      <c r="W480"/>
      <c r="X480"/>
      <c r="AR480"/>
    </row>
    <row r="481" spans="1:44" ht="16.5">
      <c r="A481"/>
      <c r="B481"/>
      <c r="C481"/>
      <c r="D481"/>
      <c r="E481"/>
      <c r="F481"/>
      <c r="G481"/>
      <c r="H481"/>
      <c r="I481"/>
      <c r="J481"/>
      <c r="K481"/>
      <c r="L481" s="40"/>
      <c r="N481"/>
      <c r="O481"/>
      <c r="P481"/>
      <c r="Q481"/>
      <c r="R481"/>
      <c r="S481"/>
      <c r="T481"/>
      <c r="U481"/>
      <c r="V481"/>
      <c r="W481"/>
      <c r="X481"/>
      <c r="AR481"/>
    </row>
    <row r="482" spans="1:44" ht="16.5">
      <c r="A482"/>
      <c r="B482"/>
      <c r="C482"/>
      <c r="D482"/>
      <c r="E482"/>
      <c r="F482"/>
      <c r="G482"/>
      <c r="H482"/>
      <c r="I482"/>
      <c r="J482"/>
      <c r="K482"/>
      <c r="L482" s="40"/>
      <c r="N482"/>
      <c r="O482"/>
      <c r="P482"/>
      <c r="Q482"/>
      <c r="R482"/>
      <c r="S482"/>
      <c r="T482"/>
      <c r="U482"/>
      <c r="V482"/>
      <c r="W482"/>
      <c r="X482"/>
      <c r="AR482"/>
    </row>
    <row r="483" spans="1:44" ht="16.5">
      <c r="A483"/>
      <c r="B483"/>
      <c r="C483"/>
      <c r="D483"/>
      <c r="E483"/>
      <c r="F483"/>
      <c r="G483"/>
      <c r="H483"/>
      <c r="I483"/>
      <c r="J483"/>
      <c r="K483"/>
      <c r="L483" s="40"/>
      <c r="N483"/>
      <c r="O483"/>
      <c r="P483"/>
      <c r="Q483"/>
      <c r="R483"/>
      <c r="S483"/>
      <c r="T483"/>
      <c r="U483"/>
      <c r="V483"/>
      <c r="W483"/>
      <c r="X483"/>
      <c r="AR483"/>
    </row>
    <row r="484" spans="1:44" ht="16.5">
      <c r="A484"/>
      <c r="B484"/>
      <c r="C484"/>
      <c r="D484"/>
      <c r="E484"/>
      <c r="F484"/>
      <c r="G484"/>
      <c r="H484"/>
      <c r="I484"/>
      <c r="J484"/>
      <c r="K484"/>
      <c r="L484" s="40"/>
      <c r="N484"/>
      <c r="O484"/>
      <c r="P484"/>
      <c r="Q484"/>
      <c r="R484"/>
      <c r="S484"/>
      <c r="T484"/>
      <c r="U484"/>
      <c r="V484"/>
      <c r="W484"/>
      <c r="X484"/>
      <c r="AR484"/>
    </row>
    <row r="485" spans="1:44" ht="16.5">
      <c r="A485"/>
      <c r="B485"/>
      <c r="C485"/>
      <c r="D485"/>
      <c r="E485"/>
      <c r="F485"/>
      <c r="G485"/>
      <c r="H485"/>
      <c r="I485"/>
      <c r="J485"/>
      <c r="K485"/>
      <c r="L485" s="40"/>
      <c r="N485"/>
      <c r="O485"/>
      <c r="P485"/>
      <c r="Q485"/>
      <c r="R485"/>
      <c r="S485"/>
      <c r="T485"/>
      <c r="U485"/>
      <c r="V485"/>
      <c r="W485"/>
      <c r="X485"/>
      <c r="AR485"/>
    </row>
    <row r="486" spans="1:44" ht="16.5">
      <c r="A486"/>
      <c r="B486"/>
      <c r="C486"/>
      <c r="D486"/>
      <c r="E486"/>
      <c r="F486"/>
      <c r="G486"/>
      <c r="H486"/>
      <c r="I486"/>
      <c r="J486"/>
      <c r="K486"/>
      <c r="L486" s="40"/>
      <c r="N486"/>
      <c r="O486"/>
      <c r="P486"/>
      <c r="Q486"/>
      <c r="R486"/>
      <c r="S486"/>
      <c r="T486"/>
      <c r="U486"/>
      <c r="V486"/>
      <c r="W486"/>
      <c r="X486"/>
      <c r="AR486"/>
    </row>
    <row r="487" spans="1:44" ht="16.5">
      <c r="A487"/>
      <c r="B487"/>
      <c r="C487"/>
      <c r="D487"/>
      <c r="E487"/>
      <c r="F487"/>
      <c r="G487"/>
      <c r="H487"/>
      <c r="I487"/>
      <c r="J487"/>
      <c r="K487"/>
      <c r="L487" s="40"/>
      <c r="N487"/>
      <c r="O487"/>
      <c r="P487"/>
      <c r="Q487"/>
      <c r="R487"/>
      <c r="S487"/>
      <c r="T487"/>
      <c r="U487"/>
      <c r="V487"/>
      <c r="W487"/>
      <c r="X487"/>
      <c r="AR487"/>
    </row>
    <row r="488" spans="1:44" ht="16.5">
      <c r="A488"/>
      <c r="B488"/>
      <c r="C488"/>
      <c r="D488"/>
      <c r="E488"/>
      <c r="F488"/>
      <c r="G488"/>
      <c r="H488"/>
      <c r="I488"/>
      <c r="J488"/>
      <c r="K488"/>
      <c r="L488" s="40"/>
      <c r="N488"/>
      <c r="O488"/>
      <c r="P488"/>
      <c r="Q488"/>
      <c r="R488"/>
      <c r="S488"/>
      <c r="T488"/>
      <c r="U488"/>
      <c r="V488"/>
      <c r="W488"/>
      <c r="X488"/>
      <c r="AR488"/>
    </row>
    <row r="489" spans="1:44" ht="16.5">
      <c r="A489"/>
      <c r="B489"/>
      <c r="C489"/>
      <c r="D489"/>
      <c r="E489"/>
      <c r="F489"/>
      <c r="G489"/>
      <c r="H489"/>
      <c r="I489"/>
      <c r="J489"/>
      <c r="K489"/>
      <c r="L489" s="40"/>
      <c r="N489"/>
      <c r="O489"/>
      <c r="P489"/>
      <c r="Q489"/>
      <c r="R489"/>
      <c r="S489"/>
      <c r="T489"/>
      <c r="U489"/>
      <c r="V489"/>
      <c r="W489"/>
      <c r="X489"/>
      <c r="AR489"/>
    </row>
    <row r="490" spans="1:44" ht="16.5">
      <c r="A490"/>
      <c r="B490"/>
      <c r="C490"/>
      <c r="D490"/>
      <c r="E490"/>
      <c r="F490"/>
      <c r="G490"/>
      <c r="H490"/>
      <c r="I490"/>
      <c r="J490"/>
      <c r="K490"/>
      <c r="L490" s="40"/>
      <c r="N490"/>
      <c r="O490"/>
      <c r="P490"/>
      <c r="Q490"/>
      <c r="R490"/>
      <c r="S490"/>
      <c r="T490"/>
      <c r="U490"/>
      <c r="V490"/>
      <c r="W490"/>
      <c r="X490"/>
      <c r="AR490"/>
    </row>
    <row r="491" spans="1:44" ht="16.5">
      <c r="A491"/>
      <c r="B491"/>
      <c r="C491"/>
      <c r="D491"/>
      <c r="E491"/>
      <c r="F491"/>
      <c r="G491"/>
      <c r="H491"/>
      <c r="I491"/>
      <c r="J491"/>
      <c r="K491"/>
      <c r="L491" s="40"/>
      <c r="N491"/>
      <c r="O491"/>
      <c r="P491"/>
      <c r="Q491"/>
      <c r="R491"/>
      <c r="S491"/>
      <c r="T491"/>
      <c r="U491"/>
      <c r="V491"/>
      <c r="W491"/>
      <c r="X491"/>
      <c r="AR491"/>
    </row>
    <row r="492" spans="1:44" ht="16.5">
      <c r="A492"/>
      <c r="B492"/>
      <c r="C492"/>
      <c r="D492"/>
      <c r="E492"/>
      <c r="F492"/>
      <c r="G492"/>
      <c r="H492"/>
      <c r="I492"/>
      <c r="J492"/>
      <c r="K492"/>
      <c r="L492" s="40"/>
      <c r="N492"/>
      <c r="O492"/>
      <c r="P492"/>
      <c r="Q492"/>
      <c r="R492"/>
      <c r="S492"/>
      <c r="T492"/>
      <c r="U492"/>
      <c r="V492"/>
      <c r="W492"/>
      <c r="X492"/>
      <c r="AR492"/>
    </row>
    <row r="493" spans="1:44" ht="16.5">
      <c r="A493"/>
      <c r="B493"/>
      <c r="C493"/>
      <c r="D493"/>
      <c r="E493"/>
      <c r="F493"/>
      <c r="G493"/>
      <c r="H493"/>
      <c r="I493"/>
      <c r="J493"/>
      <c r="K493"/>
      <c r="L493" s="40"/>
      <c r="N493"/>
      <c r="O493"/>
      <c r="P493"/>
      <c r="Q493"/>
      <c r="R493"/>
      <c r="S493"/>
      <c r="T493"/>
      <c r="U493"/>
      <c r="V493"/>
      <c r="W493"/>
      <c r="X493"/>
      <c r="AR493"/>
    </row>
    <row r="494" spans="1:44" ht="16.5">
      <c r="A494"/>
      <c r="B494"/>
      <c r="C494"/>
      <c r="D494"/>
      <c r="E494"/>
      <c r="F494"/>
      <c r="G494"/>
      <c r="H494"/>
      <c r="I494"/>
      <c r="J494"/>
      <c r="K494"/>
      <c r="L494" s="40"/>
      <c r="N494"/>
      <c r="O494"/>
      <c r="P494"/>
      <c r="Q494"/>
      <c r="R494"/>
      <c r="S494"/>
      <c r="T494"/>
      <c r="U494"/>
      <c r="V494"/>
      <c r="W494"/>
      <c r="X494"/>
      <c r="AR494"/>
    </row>
    <row r="495" spans="1:44" ht="16.5">
      <c r="A495"/>
      <c r="B495"/>
      <c r="C495"/>
      <c r="D495"/>
      <c r="E495"/>
      <c r="F495"/>
      <c r="G495"/>
      <c r="H495"/>
      <c r="I495"/>
      <c r="J495"/>
      <c r="K495"/>
      <c r="L495" s="40"/>
      <c r="N495"/>
      <c r="O495"/>
      <c r="P495"/>
      <c r="Q495"/>
      <c r="R495"/>
      <c r="S495"/>
      <c r="T495"/>
      <c r="U495"/>
      <c r="V495"/>
      <c r="W495"/>
      <c r="X495"/>
      <c r="AR495"/>
    </row>
    <row r="496" spans="1:44" ht="16.5">
      <c r="A496"/>
      <c r="B496"/>
      <c r="C496"/>
      <c r="D496"/>
      <c r="E496"/>
      <c r="F496"/>
      <c r="G496"/>
      <c r="H496"/>
      <c r="I496"/>
      <c r="J496"/>
      <c r="K496"/>
      <c r="L496" s="40"/>
      <c r="N496"/>
      <c r="O496"/>
      <c r="P496"/>
      <c r="Q496"/>
      <c r="R496"/>
      <c r="S496"/>
      <c r="T496"/>
      <c r="U496"/>
      <c r="V496"/>
      <c r="W496"/>
      <c r="X496"/>
      <c r="AR496"/>
    </row>
    <row r="497" spans="1:44" ht="16.5">
      <c r="A497"/>
      <c r="B497"/>
      <c r="C497"/>
      <c r="D497"/>
      <c r="E497"/>
      <c r="F497"/>
      <c r="G497"/>
      <c r="H497"/>
      <c r="I497"/>
      <c r="J497"/>
      <c r="K497"/>
      <c r="L497" s="40"/>
      <c r="N497"/>
      <c r="O497"/>
      <c r="P497"/>
      <c r="Q497"/>
      <c r="R497"/>
      <c r="S497"/>
      <c r="T497"/>
      <c r="U497"/>
      <c r="V497"/>
      <c r="W497"/>
      <c r="X497"/>
      <c r="AR497"/>
    </row>
    <row r="498" spans="1:44" ht="16.5">
      <c r="A498"/>
      <c r="B498"/>
      <c r="C498"/>
      <c r="D498"/>
      <c r="E498"/>
      <c r="F498"/>
      <c r="G498"/>
      <c r="H498"/>
      <c r="I498"/>
      <c r="J498"/>
      <c r="K498"/>
      <c r="L498" s="40"/>
      <c r="N498"/>
      <c r="O498"/>
      <c r="P498"/>
      <c r="Q498"/>
      <c r="R498"/>
      <c r="S498"/>
      <c r="T498"/>
      <c r="U498"/>
      <c r="V498"/>
      <c r="W498"/>
      <c r="X498"/>
      <c r="AR498"/>
    </row>
    <row r="499" spans="1:44" ht="16.5">
      <c r="A499"/>
      <c r="B499"/>
      <c r="C499"/>
      <c r="D499"/>
      <c r="E499"/>
      <c r="F499"/>
      <c r="G499"/>
      <c r="H499"/>
      <c r="I499"/>
      <c r="J499"/>
      <c r="K499"/>
      <c r="L499" s="40"/>
      <c r="N499"/>
      <c r="O499"/>
      <c r="P499"/>
      <c r="Q499"/>
      <c r="R499"/>
      <c r="S499"/>
      <c r="T499"/>
      <c r="U499"/>
      <c r="V499"/>
      <c r="W499"/>
      <c r="X499"/>
      <c r="AR499"/>
    </row>
    <row r="500" spans="1:44" ht="16.5">
      <c r="A500"/>
      <c r="B500"/>
      <c r="C500"/>
      <c r="D500"/>
      <c r="E500"/>
      <c r="F500"/>
      <c r="G500"/>
      <c r="H500"/>
      <c r="I500"/>
      <c r="J500"/>
      <c r="K500"/>
      <c r="L500" s="40"/>
      <c r="N500"/>
      <c r="O500"/>
      <c r="P500"/>
      <c r="Q500"/>
      <c r="R500"/>
      <c r="S500"/>
      <c r="T500"/>
      <c r="U500"/>
      <c r="V500"/>
      <c r="W500"/>
      <c r="X500"/>
      <c r="AR500"/>
    </row>
    <row r="501" spans="1:44" ht="16.5">
      <c r="A501"/>
      <c r="B501"/>
      <c r="C501"/>
      <c r="D501"/>
      <c r="E501"/>
      <c r="F501"/>
      <c r="G501"/>
      <c r="H501"/>
      <c r="I501"/>
      <c r="J501"/>
      <c r="K501"/>
      <c r="L501" s="40"/>
      <c r="N501"/>
      <c r="O501"/>
      <c r="P501"/>
      <c r="Q501"/>
      <c r="R501"/>
      <c r="S501"/>
      <c r="T501"/>
      <c r="U501"/>
      <c r="V501"/>
      <c r="W501"/>
      <c r="X501"/>
      <c r="AR501"/>
    </row>
    <row r="502" spans="1:44" ht="16.5">
      <c r="A502"/>
      <c r="B502"/>
      <c r="C502"/>
      <c r="D502"/>
      <c r="E502"/>
      <c r="F502"/>
      <c r="G502"/>
      <c r="H502"/>
      <c r="I502"/>
      <c r="J502"/>
      <c r="K502"/>
      <c r="L502" s="40"/>
      <c r="N502"/>
      <c r="O502"/>
      <c r="P502"/>
      <c r="Q502"/>
      <c r="R502"/>
      <c r="S502"/>
      <c r="T502"/>
      <c r="U502"/>
      <c r="V502"/>
      <c r="W502"/>
      <c r="X502"/>
      <c r="AR502"/>
    </row>
    <row r="503" spans="1:44" ht="16.5">
      <c r="A503"/>
      <c r="B503"/>
      <c r="C503"/>
      <c r="D503"/>
      <c r="E503"/>
      <c r="F503"/>
      <c r="G503"/>
      <c r="H503"/>
      <c r="I503"/>
      <c r="J503"/>
      <c r="K503"/>
      <c r="L503" s="40"/>
      <c r="N503"/>
      <c r="O503"/>
      <c r="P503"/>
      <c r="Q503"/>
      <c r="R503"/>
      <c r="S503"/>
      <c r="T503"/>
      <c r="U503"/>
      <c r="V503"/>
      <c r="W503"/>
      <c r="X503"/>
      <c r="AR503"/>
    </row>
    <row r="504" spans="1:44" ht="16.5">
      <c r="A504"/>
      <c r="B504"/>
      <c r="C504"/>
      <c r="D504"/>
      <c r="E504"/>
      <c r="F504"/>
      <c r="G504"/>
      <c r="H504"/>
      <c r="I504"/>
      <c r="J504"/>
      <c r="K504"/>
      <c r="L504" s="40"/>
      <c r="N504"/>
      <c r="O504"/>
      <c r="P504"/>
      <c r="Q504"/>
      <c r="R504"/>
      <c r="S504"/>
      <c r="T504"/>
      <c r="U504"/>
      <c r="V504"/>
      <c r="W504"/>
      <c r="X504"/>
      <c r="AR504"/>
    </row>
    <row r="505" spans="1:44" ht="16.5">
      <c r="A505"/>
      <c r="B505"/>
      <c r="C505"/>
      <c r="D505"/>
      <c r="E505"/>
      <c r="F505"/>
      <c r="G505"/>
      <c r="H505"/>
      <c r="I505"/>
      <c r="J505"/>
      <c r="K505"/>
      <c r="L505" s="40"/>
      <c r="N505"/>
      <c r="O505"/>
      <c r="P505"/>
      <c r="Q505"/>
      <c r="R505"/>
      <c r="S505"/>
      <c r="T505"/>
      <c r="U505"/>
      <c r="V505"/>
      <c r="W505"/>
      <c r="X505"/>
      <c r="AR505"/>
    </row>
    <row r="506" spans="1:44" ht="16.5">
      <c r="A506"/>
      <c r="B506"/>
      <c r="C506"/>
      <c r="D506"/>
      <c r="E506"/>
      <c r="F506"/>
      <c r="G506"/>
      <c r="H506"/>
      <c r="I506"/>
      <c r="J506"/>
      <c r="K506"/>
      <c r="L506" s="40"/>
      <c r="N506"/>
      <c r="O506"/>
      <c r="P506"/>
      <c r="Q506"/>
      <c r="R506"/>
      <c r="S506"/>
      <c r="T506"/>
      <c r="U506"/>
      <c r="V506"/>
      <c r="W506"/>
      <c r="X506"/>
      <c r="AR506"/>
    </row>
    <row r="507" spans="1:44" ht="16.5">
      <c r="A507"/>
      <c r="B507"/>
      <c r="C507"/>
      <c r="D507"/>
      <c r="E507"/>
      <c r="F507"/>
      <c r="G507"/>
      <c r="H507"/>
      <c r="I507"/>
      <c r="J507"/>
      <c r="K507"/>
      <c r="L507" s="40"/>
      <c r="N507"/>
      <c r="O507"/>
      <c r="P507"/>
      <c r="Q507"/>
      <c r="R507"/>
      <c r="S507"/>
      <c r="T507"/>
      <c r="U507"/>
      <c r="V507"/>
      <c r="W507"/>
      <c r="X507"/>
      <c r="AR507"/>
    </row>
    <row r="508" spans="1:44" ht="16.5">
      <c r="A508"/>
      <c r="B508"/>
      <c r="C508"/>
      <c r="D508"/>
      <c r="E508"/>
      <c r="F508"/>
      <c r="G508"/>
      <c r="H508"/>
      <c r="I508"/>
      <c r="J508"/>
      <c r="K508"/>
      <c r="L508" s="40"/>
      <c r="N508"/>
      <c r="O508"/>
      <c r="P508"/>
      <c r="Q508"/>
      <c r="R508"/>
      <c r="S508"/>
      <c r="T508"/>
      <c r="U508"/>
      <c r="V508"/>
      <c r="W508"/>
      <c r="X508"/>
      <c r="AR508"/>
    </row>
    <row r="509" spans="1:44" ht="16.5">
      <c r="A509"/>
      <c r="B509"/>
      <c r="C509"/>
      <c r="D509"/>
      <c r="E509"/>
      <c r="F509"/>
      <c r="G509"/>
      <c r="H509"/>
      <c r="I509"/>
      <c r="J509"/>
      <c r="K509"/>
      <c r="L509" s="40"/>
      <c r="N509"/>
      <c r="O509"/>
      <c r="P509"/>
      <c r="Q509"/>
      <c r="R509"/>
      <c r="S509"/>
      <c r="T509"/>
      <c r="U509"/>
      <c r="V509"/>
      <c r="W509"/>
      <c r="X509"/>
      <c r="AR509"/>
    </row>
    <row r="510" spans="1:44" ht="16.5">
      <c r="A510"/>
      <c r="B510"/>
      <c r="C510"/>
      <c r="D510"/>
      <c r="E510"/>
      <c r="F510"/>
      <c r="G510"/>
      <c r="H510"/>
      <c r="I510"/>
      <c r="J510"/>
      <c r="K510"/>
      <c r="L510" s="40"/>
      <c r="N510"/>
      <c r="O510"/>
      <c r="P510"/>
      <c r="Q510"/>
      <c r="R510"/>
      <c r="S510"/>
      <c r="T510"/>
      <c r="U510"/>
      <c r="V510"/>
      <c r="W510"/>
      <c r="X510"/>
      <c r="AR510"/>
    </row>
    <row r="511" spans="1:44" ht="16.5">
      <c r="A511"/>
      <c r="B511"/>
      <c r="C511"/>
      <c r="D511"/>
      <c r="E511"/>
      <c r="F511"/>
      <c r="G511"/>
      <c r="H511"/>
      <c r="I511"/>
      <c r="J511"/>
      <c r="K511"/>
      <c r="L511" s="40"/>
      <c r="N511"/>
      <c r="O511"/>
      <c r="P511"/>
      <c r="Q511"/>
      <c r="R511"/>
      <c r="S511"/>
      <c r="T511"/>
      <c r="U511"/>
      <c r="V511"/>
      <c r="W511"/>
      <c r="X511"/>
      <c r="AR511"/>
    </row>
    <row r="512" spans="1:44" ht="16.5">
      <c r="A512"/>
      <c r="B512"/>
      <c r="C512"/>
      <c r="D512"/>
      <c r="E512"/>
      <c r="F512"/>
      <c r="G512"/>
      <c r="H512"/>
      <c r="I512"/>
      <c r="J512"/>
      <c r="K512"/>
      <c r="L512" s="40"/>
      <c r="N512"/>
      <c r="O512"/>
      <c r="P512"/>
      <c r="Q512"/>
      <c r="R512"/>
      <c r="S512"/>
      <c r="T512"/>
      <c r="U512"/>
      <c r="V512"/>
      <c r="W512"/>
      <c r="X512"/>
      <c r="AR512"/>
    </row>
    <row r="513" spans="1:44" ht="16.5">
      <c r="A513"/>
      <c r="B513"/>
      <c r="C513"/>
      <c r="D513"/>
      <c r="E513"/>
      <c r="F513"/>
      <c r="G513"/>
      <c r="H513"/>
      <c r="I513"/>
      <c r="J513"/>
      <c r="K513"/>
      <c r="L513" s="40"/>
      <c r="N513"/>
      <c r="O513"/>
      <c r="P513"/>
      <c r="Q513"/>
      <c r="R513"/>
      <c r="S513"/>
      <c r="T513"/>
      <c r="U513"/>
      <c r="V513"/>
      <c r="W513"/>
      <c r="X513"/>
      <c r="AR513"/>
    </row>
    <row r="514" spans="1:44" ht="16.5">
      <c r="A514"/>
      <c r="B514"/>
      <c r="C514"/>
      <c r="D514"/>
      <c r="E514"/>
      <c r="F514"/>
      <c r="G514"/>
      <c r="H514"/>
      <c r="I514"/>
      <c r="J514"/>
      <c r="K514"/>
      <c r="L514" s="40"/>
      <c r="N514"/>
      <c r="O514"/>
      <c r="P514"/>
      <c r="Q514"/>
      <c r="R514"/>
      <c r="S514"/>
      <c r="T514"/>
      <c r="U514"/>
      <c r="V514"/>
      <c r="W514"/>
      <c r="X514"/>
      <c r="AR514"/>
    </row>
    <row r="515" spans="1:44" ht="16.5">
      <c r="A515"/>
      <c r="B515"/>
      <c r="C515"/>
      <c r="D515"/>
      <c r="E515"/>
      <c r="F515"/>
      <c r="G515"/>
      <c r="H515"/>
      <c r="I515"/>
      <c r="J515"/>
      <c r="K515"/>
      <c r="L515" s="40"/>
      <c r="N515"/>
      <c r="O515"/>
      <c r="P515"/>
      <c r="Q515"/>
      <c r="R515"/>
      <c r="S515"/>
      <c r="T515"/>
      <c r="U515"/>
      <c r="V515"/>
      <c r="W515"/>
      <c r="X515"/>
      <c r="AR515"/>
    </row>
    <row r="516" spans="1:44" ht="16.5">
      <c r="A516"/>
      <c r="B516"/>
      <c r="C516"/>
      <c r="D516"/>
      <c r="E516"/>
      <c r="F516"/>
      <c r="G516"/>
      <c r="H516"/>
      <c r="I516"/>
      <c r="J516"/>
      <c r="K516"/>
      <c r="L516" s="40"/>
      <c r="N516"/>
      <c r="O516"/>
      <c r="P516"/>
      <c r="Q516"/>
      <c r="R516"/>
      <c r="S516"/>
      <c r="T516"/>
      <c r="U516"/>
      <c r="V516"/>
      <c r="W516"/>
      <c r="X516"/>
      <c r="AR516"/>
    </row>
    <row r="517" spans="1:44" ht="16.5">
      <c r="A517"/>
      <c r="B517"/>
      <c r="C517"/>
      <c r="D517"/>
      <c r="E517"/>
      <c r="F517"/>
      <c r="G517"/>
      <c r="H517"/>
      <c r="I517"/>
      <c r="J517"/>
      <c r="K517"/>
      <c r="L517" s="40"/>
      <c r="N517"/>
      <c r="O517"/>
      <c r="P517"/>
      <c r="Q517"/>
      <c r="R517"/>
      <c r="S517"/>
      <c r="T517"/>
      <c r="U517"/>
      <c r="V517"/>
      <c r="W517"/>
      <c r="X517"/>
      <c r="AR517"/>
    </row>
    <row r="518" spans="1:44" ht="16.5">
      <c r="A518"/>
      <c r="B518"/>
      <c r="C518"/>
      <c r="D518"/>
      <c r="E518"/>
      <c r="F518"/>
      <c r="G518"/>
      <c r="H518"/>
      <c r="I518"/>
      <c r="J518"/>
      <c r="K518"/>
      <c r="L518" s="40"/>
      <c r="N518"/>
      <c r="O518"/>
      <c r="P518"/>
      <c r="Q518"/>
      <c r="R518"/>
      <c r="S518"/>
      <c r="T518"/>
      <c r="U518"/>
      <c r="V518"/>
      <c r="W518"/>
      <c r="X518"/>
      <c r="AR518"/>
    </row>
    <row r="519" spans="1:44" ht="16.5">
      <c r="A519"/>
      <c r="B519"/>
      <c r="C519"/>
      <c r="D519"/>
      <c r="E519"/>
      <c r="F519"/>
      <c r="G519"/>
      <c r="H519"/>
      <c r="I519"/>
      <c r="J519"/>
      <c r="K519"/>
      <c r="L519" s="40"/>
      <c r="N519"/>
      <c r="O519"/>
      <c r="P519"/>
      <c r="Q519"/>
      <c r="R519"/>
      <c r="S519"/>
      <c r="T519"/>
      <c r="U519"/>
      <c r="V519"/>
      <c r="W519"/>
      <c r="X519"/>
      <c r="AR519"/>
    </row>
    <row r="520" spans="1:44" ht="16.5">
      <c r="A520"/>
      <c r="B520"/>
      <c r="C520"/>
      <c r="D520"/>
      <c r="E520"/>
      <c r="F520"/>
      <c r="G520"/>
      <c r="H520"/>
      <c r="I520"/>
      <c r="J520"/>
      <c r="K520"/>
      <c r="L520" s="40"/>
      <c r="N520"/>
      <c r="O520"/>
      <c r="P520"/>
      <c r="Q520"/>
      <c r="R520"/>
      <c r="S520"/>
      <c r="T520"/>
      <c r="U520"/>
      <c r="V520"/>
      <c r="W520"/>
      <c r="X520"/>
      <c r="AR520"/>
    </row>
    <row r="521" spans="1:44" ht="16.5">
      <c r="A521"/>
      <c r="B521"/>
      <c r="C521"/>
      <c r="D521"/>
      <c r="E521"/>
      <c r="F521"/>
      <c r="G521"/>
      <c r="H521"/>
      <c r="I521"/>
      <c r="J521"/>
      <c r="K521"/>
      <c r="L521" s="40"/>
      <c r="N521"/>
      <c r="O521"/>
      <c r="P521"/>
      <c r="Q521"/>
      <c r="R521"/>
      <c r="S521"/>
      <c r="T521"/>
      <c r="U521"/>
      <c r="V521"/>
      <c r="W521"/>
      <c r="X521"/>
      <c r="AR521"/>
    </row>
    <row r="522" spans="1:44" ht="16.5">
      <c r="A522"/>
      <c r="B522"/>
      <c r="C522"/>
      <c r="D522"/>
      <c r="E522"/>
      <c r="F522"/>
      <c r="G522"/>
      <c r="H522"/>
      <c r="I522"/>
      <c r="J522"/>
      <c r="K522"/>
      <c r="L522" s="40"/>
      <c r="N522"/>
      <c r="O522"/>
      <c r="P522"/>
      <c r="Q522"/>
      <c r="R522"/>
      <c r="S522"/>
      <c r="T522"/>
      <c r="U522"/>
      <c r="V522"/>
      <c r="W522"/>
      <c r="X522"/>
      <c r="AR522"/>
    </row>
    <row r="523" spans="1:44" ht="16.5">
      <c r="A523"/>
      <c r="B523"/>
      <c r="C523"/>
      <c r="D523"/>
      <c r="E523"/>
      <c r="F523"/>
      <c r="G523"/>
      <c r="H523"/>
      <c r="I523"/>
      <c r="J523"/>
      <c r="K523"/>
      <c r="L523" s="40"/>
      <c r="N523"/>
      <c r="O523"/>
      <c r="P523"/>
      <c r="Q523"/>
      <c r="R523"/>
      <c r="S523"/>
      <c r="T523"/>
      <c r="U523"/>
      <c r="V523"/>
      <c r="W523"/>
      <c r="X523"/>
      <c r="AR523"/>
    </row>
    <row r="524" spans="1:44" ht="16.5">
      <c r="A524"/>
      <c r="B524"/>
      <c r="C524"/>
      <c r="D524"/>
      <c r="E524"/>
      <c r="F524"/>
      <c r="G524"/>
      <c r="H524"/>
      <c r="I524"/>
      <c r="J524"/>
      <c r="K524"/>
      <c r="L524" s="40"/>
      <c r="N524"/>
      <c r="O524"/>
      <c r="P524"/>
      <c r="Q524"/>
      <c r="R524"/>
      <c r="S524"/>
      <c r="T524"/>
      <c r="U524"/>
      <c r="V524"/>
      <c r="W524"/>
      <c r="X524"/>
      <c r="AR524"/>
    </row>
    <row r="525" spans="1:44" ht="16.5">
      <c r="A525"/>
      <c r="B525"/>
      <c r="C525"/>
      <c r="D525"/>
      <c r="E525"/>
      <c r="F525"/>
      <c r="G525"/>
      <c r="H525"/>
      <c r="I525"/>
      <c r="J525"/>
      <c r="K525"/>
      <c r="L525" s="40"/>
      <c r="N525"/>
      <c r="O525"/>
      <c r="P525"/>
      <c r="Q525"/>
      <c r="R525"/>
      <c r="S525"/>
      <c r="T525"/>
      <c r="U525"/>
      <c r="V525"/>
      <c r="W525"/>
      <c r="X525"/>
      <c r="AR525"/>
    </row>
    <row r="526" spans="1:44" ht="16.5">
      <c r="A526"/>
      <c r="B526"/>
      <c r="C526"/>
      <c r="D526"/>
      <c r="E526"/>
      <c r="F526"/>
      <c r="G526"/>
      <c r="H526"/>
      <c r="I526"/>
      <c r="J526"/>
      <c r="K526"/>
      <c r="L526" s="40"/>
      <c r="N526"/>
      <c r="O526"/>
      <c r="P526"/>
      <c r="Q526"/>
      <c r="R526"/>
      <c r="S526"/>
      <c r="T526"/>
      <c r="U526"/>
      <c r="V526"/>
      <c r="W526"/>
      <c r="X526"/>
      <c r="AR526"/>
    </row>
    <row r="527" spans="1:44" ht="16.5">
      <c r="A527"/>
      <c r="B527"/>
      <c r="C527"/>
      <c r="D527"/>
      <c r="E527"/>
      <c r="F527"/>
      <c r="G527"/>
      <c r="H527"/>
      <c r="I527"/>
      <c r="J527"/>
      <c r="K527"/>
      <c r="L527" s="40"/>
      <c r="N527"/>
      <c r="O527"/>
      <c r="P527"/>
      <c r="Q527"/>
      <c r="R527"/>
      <c r="S527"/>
      <c r="T527"/>
      <c r="U527"/>
      <c r="V527"/>
      <c r="W527"/>
      <c r="X527"/>
      <c r="AR527"/>
    </row>
    <row r="528" spans="1:44" ht="16.5">
      <c r="A528"/>
      <c r="B528"/>
      <c r="C528"/>
      <c r="D528"/>
      <c r="E528"/>
      <c r="F528"/>
      <c r="G528"/>
      <c r="H528"/>
      <c r="I528"/>
      <c r="J528"/>
      <c r="K528"/>
      <c r="L528" s="40"/>
      <c r="N528"/>
      <c r="O528"/>
      <c r="P528"/>
      <c r="Q528"/>
      <c r="R528"/>
      <c r="S528"/>
      <c r="T528"/>
      <c r="U528"/>
      <c r="V528"/>
      <c r="W528"/>
      <c r="X528"/>
      <c r="AR528"/>
    </row>
    <row r="529" spans="1:44" ht="16.5">
      <c r="A529"/>
      <c r="B529"/>
      <c r="C529"/>
      <c r="D529"/>
      <c r="E529"/>
      <c r="F529"/>
      <c r="G529"/>
      <c r="H529"/>
      <c r="I529"/>
      <c r="J529"/>
      <c r="K529"/>
      <c r="L529" s="40"/>
      <c r="N529"/>
      <c r="O529"/>
      <c r="P529"/>
      <c r="Q529"/>
      <c r="R529"/>
      <c r="S529"/>
      <c r="T529"/>
      <c r="U529"/>
      <c r="V529"/>
      <c r="W529"/>
      <c r="X529"/>
      <c r="AR529"/>
    </row>
    <row r="530" spans="1:44" ht="16.5">
      <c r="A530"/>
      <c r="B530"/>
      <c r="C530"/>
      <c r="D530"/>
      <c r="E530"/>
      <c r="F530"/>
      <c r="G530"/>
      <c r="H530"/>
      <c r="I530"/>
      <c r="J530"/>
      <c r="K530"/>
      <c r="L530" s="40"/>
      <c r="N530"/>
      <c r="O530"/>
      <c r="P530"/>
      <c r="Q530"/>
      <c r="R530"/>
      <c r="S530"/>
      <c r="T530"/>
      <c r="U530"/>
      <c r="V530"/>
      <c r="W530"/>
      <c r="X530"/>
      <c r="AR530"/>
    </row>
    <row r="531" spans="1:44" ht="16.5">
      <c r="A531"/>
      <c r="B531"/>
      <c r="C531"/>
      <c r="D531"/>
      <c r="E531"/>
      <c r="F531"/>
      <c r="G531"/>
      <c r="H531"/>
      <c r="I531"/>
      <c r="J531"/>
      <c r="K531"/>
      <c r="L531" s="40"/>
      <c r="N531"/>
      <c r="O531"/>
      <c r="P531"/>
      <c r="Q531"/>
      <c r="R531"/>
      <c r="S531"/>
      <c r="T531"/>
      <c r="U531"/>
      <c r="V531"/>
      <c r="W531"/>
      <c r="X531"/>
      <c r="AR531"/>
    </row>
    <row r="532" spans="1:44" ht="16.5">
      <c r="A532"/>
      <c r="B532"/>
      <c r="C532"/>
      <c r="D532"/>
      <c r="E532"/>
      <c r="F532"/>
      <c r="G532"/>
      <c r="H532"/>
      <c r="I532"/>
      <c r="J532"/>
      <c r="K532"/>
      <c r="L532" s="40"/>
      <c r="N532"/>
      <c r="O532"/>
      <c r="P532"/>
      <c r="Q532"/>
      <c r="R532"/>
      <c r="S532"/>
      <c r="T532"/>
      <c r="U532"/>
      <c r="V532"/>
      <c r="W532"/>
      <c r="X532"/>
      <c r="AR532"/>
    </row>
    <row r="533" spans="1:44" ht="16.5">
      <c r="A533"/>
      <c r="B533"/>
      <c r="C533"/>
      <c r="D533"/>
      <c r="E533"/>
      <c r="F533"/>
      <c r="G533"/>
      <c r="H533"/>
      <c r="I533"/>
      <c r="J533"/>
      <c r="K533"/>
      <c r="L533" s="40"/>
      <c r="N533"/>
      <c r="O533"/>
      <c r="P533"/>
      <c r="Q533"/>
      <c r="R533"/>
      <c r="S533"/>
      <c r="T533"/>
      <c r="U533"/>
      <c r="V533"/>
      <c r="W533"/>
      <c r="X533"/>
      <c r="AR533"/>
    </row>
    <row r="534" spans="1:44" ht="16.5">
      <c r="A534"/>
      <c r="B534"/>
      <c r="C534"/>
      <c r="D534"/>
      <c r="E534"/>
      <c r="F534"/>
      <c r="G534"/>
      <c r="H534"/>
      <c r="I534"/>
      <c r="J534"/>
      <c r="K534"/>
      <c r="L534" s="40"/>
      <c r="N534"/>
      <c r="O534"/>
      <c r="P534"/>
      <c r="Q534"/>
      <c r="R534"/>
      <c r="S534"/>
      <c r="T534"/>
      <c r="U534"/>
      <c r="V534"/>
      <c r="W534"/>
      <c r="X534"/>
      <c r="AR534"/>
    </row>
    <row r="535" spans="1:44" ht="16.5">
      <c r="A535"/>
      <c r="B535"/>
      <c r="C535"/>
      <c r="D535"/>
      <c r="E535"/>
      <c r="F535"/>
      <c r="G535"/>
      <c r="H535"/>
      <c r="I535"/>
      <c r="J535"/>
      <c r="K535"/>
      <c r="L535" s="40"/>
      <c r="N535"/>
      <c r="O535"/>
      <c r="P535"/>
      <c r="Q535"/>
      <c r="R535"/>
      <c r="S535"/>
      <c r="T535"/>
      <c r="U535"/>
      <c r="V535"/>
      <c r="W535"/>
      <c r="X535"/>
      <c r="AR535"/>
    </row>
    <row r="536" spans="1:44" ht="16.5">
      <c r="A536"/>
      <c r="B536"/>
      <c r="C536"/>
      <c r="D536"/>
      <c r="E536"/>
      <c r="F536"/>
      <c r="G536"/>
      <c r="H536"/>
      <c r="I536"/>
      <c r="J536"/>
      <c r="K536"/>
      <c r="L536" s="40"/>
      <c r="N536"/>
      <c r="O536"/>
      <c r="P536"/>
      <c r="Q536"/>
      <c r="R536"/>
      <c r="S536"/>
      <c r="T536"/>
      <c r="U536"/>
      <c r="V536"/>
      <c r="W536"/>
      <c r="X536"/>
      <c r="AR536"/>
    </row>
    <row r="537" spans="1:44" ht="16.5">
      <c r="A537"/>
      <c r="B537"/>
      <c r="C537"/>
      <c r="D537"/>
      <c r="E537"/>
      <c r="F537"/>
      <c r="G537"/>
      <c r="H537"/>
      <c r="I537"/>
      <c r="J537"/>
      <c r="K537"/>
      <c r="L537" s="40"/>
      <c r="N537"/>
      <c r="O537"/>
      <c r="P537"/>
      <c r="Q537"/>
      <c r="R537"/>
      <c r="S537"/>
      <c r="T537"/>
      <c r="U537"/>
      <c r="V537"/>
      <c r="W537"/>
      <c r="X537"/>
      <c r="AR537"/>
    </row>
    <row r="538" spans="1:44" ht="16.5">
      <c r="A538"/>
      <c r="B538"/>
      <c r="C538"/>
      <c r="D538"/>
      <c r="E538"/>
      <c r="F538"/>
      <c r="G538"/>
      <c r="H538"/>
      <c r="I538"/>
      <c r="J538"/>
      <c r="K538"/>
      <c r="L538" s="40"/>
      <c r="N538"/>
      <c r="O538"/>
      <c r="P538"/>
      <c r="Q538"/>
      <c r="R538"/>
      <c r="S538"/>
      <c r="T538"/>
      <c r="U538"/>
      <c r="V538"/>
      <c r="W538"/>
      <c r="X538"/>
      <c r="AR538"/>
    </row>
    <row r="539" spans="1:44" ht="16.5">
      <c r="A539"/>
      <c r="B539"/>
      <c r="C539"/>
      <c r="D539"/>
      <c r="E539"/>
      <c r="F539"/>
      <c r="G539"/>
      <c r="H539"/>
      <c r="I539"/>
      <c r="J539"/>
      <c r="K539"/>
      <c r="L539" s="40"/>
      <c r="N539"/>
      <c r="O539"/>
      <c r="P539"/>
      <c r="Q539"/>
      <c r="R539"/>
      <c r="S539"/>
      <c r="T539"/>
      <c r="U539"/>
      <c r="V539"/>
      <c r="W539"/>
      <c r="X539"/>
      <c r="AR539"/>
    </row>
    <row r="540" spans="1:44" ht="16.5">
      <c r="A540"/>
      <c r="B540"/>
      <c r="C540"/>
      <c r="D540"/>
      <c r="E540"/>
      <c r="F540"/>
      <c r="G540"/>
      <c r="H540"/>
      <c r="I540"/>
      <c r="J540"/>
      <c r="K540"/>
      <c r="L540" s="40"/>
      <c r="N540"/>
      <c r="O540"/>
      <c r="P540"/>
      <c r="Q540"/>
      <c r="R540"/>
      <c r="S540"/>
      <c r="T540"/>
      <c r="U540"/>
      <c r="V540"/>
      <c r="W540"/>
      <c r="X540"/>
      <c r="AR540"/>
    </row>
    <row r="541" spans="1:44" ht="16.5">
      <c r="A541"/>
      <c r="B541"/>
      <c r="C541"/>
      <c r="D541"/>
      <c r="E541"/>
      <c r="F541"/>
      <c r="G541"/>
      <c r="H541"/>
      <c r="I541"/>
      <c r="J541"/>
      <c r="K541"/>
      <c r="L541" s="40"/>
      <c r="N541"/>
      <c r="O541"/>
      <c r="P541"/>
      <c r="Q541"/>
      <c r="R541"/>
      <c r="S541"/>
      <c r="T541"/>
      <c r="U541"/>
      <c r="V541"/>
      <c r="W541"/>
      <c r="X541"/>
      <c r="AR541"/>
    </row>
    <row r="542" spans="1:44" ht="16.5">
      <c r="A542"/>
      <c r="B542"/>
      <c r="C542"/>
      <c r="D542"/>
      <c r="E542"/>
      <c r="F542"/>
      <c r="G542"/>
      <c r="H542"/>
      <c r="I542"/>
      <c r="J542"/>
      <c r="K542"/>
      <c r="L542" s="40"/>
      <c r="N542"/>
      <c r="O542"/>
      <c r="P542"/>
      <c r="Q542"/>
      <c r="R542"/>
      <c r="S542"/>
      <c r="T542"/>
      <c r="U542"/>
      <c r="V542"/>
      <c r="W542"/>
      <c r="X542"/>
      <c r="AR542"/>
    </row>
    <row r="543" spans="1:44" ht="16.5">
      <c r="A543"/>
      <c r="B543"/>
      <c r="C543"/>
      <c r="D543"/>
      <c r="E543"/>
      <c r="F543"/>
      <c r="G543"/>
      <c r="H543"/>
      <c r="I543"/>
      <c r="J543"/>
      <c r="K543"/>
      <c r="L543" s="40"/>
      <c r="N543"/>
      <c r="O543"/>
      <c r="P543"/>
      <c r="Q543"/>
      <c r="R543"/>
      <c r="S543"/>
      <c r="T543"/>
      <c r="U543"/>
      <c r="V543"/>
      <c r="W543"/>
      <c r="X543"/>
      <c r="AR543"/>
    </row>
    <row r="544" spans="1:44" ht="16.5">
      <c r="A544"/>
      <c r="B544"/>
      <c r="C544"/>
      <c r="D544"/>
      <c r="E544"/>
      <c r="F544"/>
      <c r="G544"/>
      <c r="H544"/>
      <c r="I544"/>
      <c r="J544"/>
      <c r="K544"/>
      <c r="L544" s="40"/>
      <c r="N544"/>
      <c r="O544"/>
      <c r="P544"/>
      <c r="Q544"/>
      <c r="R544"/>
      <c r="S544"/>
      <c r="T544"/>
      <c r="U544"/>
      <c r="V544"/>
      <c r="W544"/>
      <c r="X544"/>
      <c r="AR544"/>
    </row>
    <row r="545" spans="1:44" ht="16.5">
      <c r="A545"/>
      <c r="B545"/>
      <c r="C545"/>
      <c r="D545"/>
      <c r="E545"/>
      <c r="F545"/>
      <c r="G545"/>
      <c r="H545"/>
      <c r="I545"/>
      <c r="J545"/>
      <c r="K545"/>
      <c r="L545" s="40"/>
      <c r="N545"/>
      <c r="O545"/>
      <c r="P545"/>
      <c r="Q545"/>
      <c r="R545"/>
      <c r="S545"/>
      <c r="T545"/>
      <c r="U545"/>
      <c r="V545"/>
      <c r="W545"/>
      <c r="X545"/>
      <c r="AR545"/>
    </row>
    <row r="546" spans="1:44" ht="16.5">
      <c r="A546"/>
      <c r="B546"/>
      <c r="C546"/>
      <c r="D546"/>
      <c r="E546"/>
      <c r="F546"/>
      <c r="G546"/>
      <c r="H546"/>
      <c r="I546"/>
      <c r="J546"/>
      <c r="K546"/>
      <c r="L546" s="40"/>
      <c r="N546"/>
      <c r="O546"/>
      <c r="P546"/>
      <c r="Q546"/>
      <c r="R546"/>
      <c r="S546"/>
      <c r="T546"/>
      <c r="U546"/>
      <c r="V546"/>
      <c r="W546"/>
      <c r="X546"/>
      <c r="AR546"/>
    </row>
    <row r="547" spans="1:44" ht="16.5">
      <c r="A547"/>
      <c r="B547"/>
      <c r="C547"/>
      <c r="D547"/>
      <c r="E547"/>
      <c r="F547"/>
      <c r="G547"/>
      <c r="H547"/>
      <c r="I547"/>
      <c r="J547"/>
      <c r="K547"/>
      <c r="L547" s="40"/>
      <c r="N547"/>
      <c r="O547"/>
      <c r="P547"/>
      <c r="Q547"/>
      <c r="R547"/>
      <c r="S547"/>
      <c r="T547"/>
      <c r="U547"/>
      <c r="V547"/>
      <c r="W547"/>
      <c r="X547"/>
      <c r="AR547"/>
    </row>
    <row r="548" spans="1:44" ht="16.5">
      <c r="A548"/>
      <c r="B548"/>
      <c r="C548"/>
      <c r="D548"/>
      <c r="E548"/>
      <c r="F548"/>
      <c r="G548"/>
      <c r="H548"/>
      <c r="I548"/>
      <c r="J548"/>
      <c r="K548"/>
      <c r="L548" s="40"/>
      <c r="N548"/>
      <c r="O548"/>
      <c r="P548"/>
      <c r="Q548"/>
      <c r="R548"/>
      <c r="S548"/>
      <c r="T548"/>
      <c r="U548"/>
      <c r="V548"/>
      <c r="W548"/>
      <c r="X548"/>
      <c r="AR548"/>
    </row>
    <row r="549" spans="1:44" ht="16.5">
      <c r="A549"/>
      <c r="B549"/>
      <c r="C549"/>
      <c r="D549"/>
      <c r="E549"/>
      <c r="F549"/>
      <c r="G549"/>
      <c r="H549"/>
      <c r="I549"/>
      <c r="J549"/>
      <c r="K549"/>
      <c r="L549" s="40"/>
      <c r="N549"/>
      <c r="O549"/>
      <c r="P549"/>
      <c r="Q549"/>
      <c r="R549"/>
      <c r="S549"/>
      <c r="T549"/>
      <c r="U549"/>
      <c r="V549"/>
      <c r="W549"/>
      <c r="X549"/>
      <c r="AR549"/>
    </row>
    <row r="550" ht="18" customHeight="1"/>
    <row r="551" ht="18" customHeight="1"/>
    <row r="552" ht="18" customHeight="1"/>
    <row r="553" ht="18" customHeight="1"/>
    <row r="554" ht="18" customHeight="1"/>
    <row r="555" ht="18" customHeight="1"/>
  </sheetData>
  <mergeCells count="190">
    <mergeCell ref="H262:I262"/>
    <mergeCell ref="J262:K262"/>
    <mergeCell ref="M262:N262"/>
    <mergeCell ref="O262:P262"/>
    <mergeCell ref="A258:K258"/>
    <mergeCell ref="A260:A263"/>
    <mergeCell ref="B260:K261"/>
    <mergeCell ref="M260:V260"/>
    <mergeCell ref="M261:R261"/>
    <mergeCell ref="S261:T262"/>
    <mergeCell ref="U261:V262"/>
    <mergeCell ref="B262:C262"/>
    <mergeCell ref="D262:E262"/>
    <mergeCell ref="F262:G262"/>
    <mergeCell ref="Q234:R234"/>
    <mergeCell ref="W234:W235"/>
    <mergeCell ref="X234:X235"/>
    <mergeCell ref="V257:X257"/>
    <mergeCell ref="H234:I234"/>
    <mergeCell ref="J234:K234"/>
    <mergeCell ref="M234:N234"/>
    <mergeCell ref="O234:P234"/>
    <mergeCell ref="A232:A235"/>
    <mergeCell ref="B232:K233"/>
    <mergeCell ref="M232:V232"/>
    <mergeCell ref="W232:X233"/>
    <mergeCell ref="M233:R233"/>
    <mergeCell ref="S233:T234"/>
    <mergeCell ref="U233:V234"/>
    <mergeCell ref="B234:C234"/>
    <mergeCell ref="D234:E234"/>
    <mergeCell ref="F234:G234"/>
    <mergeCell ref="W203:W204"/>
    <mergeCell ref="X203:X204"/>
    <mergeCell ref="V229:X229"/>
    <mergeCell ref="A230:K230"/>
    <mergeCell ref="J203:K203"/>
    <mergeCell ref="M203:N203"/>
    <mergeCell ref="O203:P203"/>
    <mergeCell ref="Q203:R203"/>
    <mergeCell ref="B203:C203"/>
    <mergeCell ref="D203:E203"/>
    <mergeCell ref="F203:G203"/>
    <mergeCell ref="H203:I203"/>
    <mergeCell ref="X171:X172"/>
    <mergeCell ref="V198:X198"/>
    <mergeCell ref="A199:K199"/>
    <mergeCell ref="A201:A204"/>
    <mergeCell ref="B201:K202"/>
    <mergeCell ref="M201:V201"/>
    <mergeCell ref="W201:X202"/>
    <mergeCell ref="M202:R202"/>
    <mergeCell ref="S202:T203"/>
    <mergeCell ref="U202:V203"/>
    <mergeCell ref="M171:N171"/>
    <mergeCell ref="O171:P171"/>
    <mergeCell ref="Q171:R171"/>
    <mergeCell ref="W171:W172"/>
    <mergeCell ref="D171:E171"/>
    <mergeCell ref="F171:G171"/>
    <mergeCell ref="H171:I171"/>
    <mergeCell ref="J171:K171"/>
    <mergeCell ref="V166:X166"/>
    <mergeCell ref="A167:K167"/>
    <mergeCell ref="A169:A172"/>
    <mergeCell ref="B169:K170"/>
    <mergeCell ref="M169:V169"/>
    <mergeCell ref="W169:X170"/>
    <mergeCell ref="M170:R170"/>
    <mergeCell ref="S170:T171"/>
    <mergeCell ref="U170:V171"/>
    <mergeCell ref="B171:C171"/>
    <mergeCell ref="W143:X144"/>
    <mergeCell ref="M144:R144"/>
    <mergeCell ref="S144:T145"/>
    <mergeCell ref="U144:V145"/>
    <mergeCell ref="M145:N145"/>
    <mergeCell ref="O145:P145"/>
    <mergeCell ref="Q145:R145"/>
    <mergeCell ref="W145:W146"/>
    <mergeCell ref="X145:X146"/>
    <mergeCell ref="A141:K141"/>
    <mergeCell ref="A143:A146"/>
    <mergeCell ref="B143:K144"/>
    <mergeCell ref="M143:V143"/>
    <mergeCell ref="B145:C145"/>
    <mergeCell ref="D145:E145"/>
    <mergeCell ref="F145:G145"/>
    <mergeCell ref="H145:I145"/>
    <mergeCell ref="J145:K145"/>
    <mergeCell ref="Q119:R119"/>
    <mergeCell ref="W119:W120"/>
    <mergeCell ref="X119:X120"/>
    <mergeCell ref="V140:X140"/>
    <mergeCell ref="H119:I119"/>
    <mergeCell ref="J119:K119"/>
    <mergeCell ref="M119:N119"/>
    <mergeCell ref="O119:P119"/>
    <mergeCell ref="A117:A120"/>
    <mergeCell ref="B117:K118"/>
    <mergeCell ref="M117:V117"/>
    <mergeCell ref="W117:X118"/>
    <mergeCell ref="M118:R118"/>
    <mergeCell ref="S118:T119"/>
    <mergeCell ref="U118:V119"/>
    <mergeCell ref="B119:C119"/>
    <mergeCell ref="D119:E119"/>
    <mergeCell ref="F119:G119"/>
    <mergeCell ref="W90:W91"/>
    <mergeCell ref="X90:X91"/>
    <mergeCell ref="V114:X114"/>
    <mergeCell ref="A115:K115"/>
    <mergeCell ref="J90:K90"/>
    <mergeCell ref="M90:N90"/>
    <mergeCell ref="O90:P90"/>
    <mergeCell ref="Q90:R90"/>
    <mergeCell ref="B90:C90"/>
    <mergeCell ref="D90:E90"/>
    <mergeCell ref="F90:G90"/>
    <mergeCell ref="H90:I90"/>
    <mergeCell ref="X61:X62"/>
    <mergeCell ref="V85:X85"/>
    <mergeCell ref="A86:K86"/>
    <mergeCell ref="A88:A91"/>
    <mergeCell ref="B88:K89"/>
    <mergeCell ref="M88:V88"/>
    <mergeCell ref="W88:X89"/>
    <mergeCell ref="M89:R89"/>
    <mergeCell ref="S89:T90"/>
    <mergeCell ref="U89:V90"/>
    <mergeCell ref="M61:N61"/>
    <mergeCell ref="O61:P61"/>
    <mergeCell ref="Q61:R61"/>
    <mergeCell ref="W61:W62"/>
    <mergeCell ref="D61:E61"/>
    <mergeCell ref="F61:G61"/>
    <mergeCell ref="H61:I61"/>
    <mergeCell ref="J61:K61"/>
    <mergeCell ref="V56:X56"/>
    <mergeCell ref="A57:K57"/>
    <mergeCell ref="A59:A62"/>
    <mergeCell ref="B59:K60"/>
    <mergeCell ref="M59:V59"/>
    <mergeCell ref="W59:X60"/>
    <mergeCell ref="M60:R60"/>
    <mergeCell ref="S60:T61"/>
    <mergeCell ref="U60:V61"/>
    <mergeCell ref="B61:C61"/>
    <mergeCell ref="O34:P34"/>
    <mergeCell ref="Q34:R34"/>
    <mergeCell ref="W34:W35"/>
    <mergeCell ref="X34:X35"/>
    <mergeCell ref="F34:G34"/>
    <mergeCell ref="H34:I34"/>
    <mergeCell ref="J34:K34"/>
    <mergeCell ref="M34:N34"/>
    <mergeCell ref="V29:X29"/>
    <mergeCell ref="A30:K30"/>
    <mergeCell ref="A32:A35"/>
    <mergeCell ref="B32:K33"/>
    <mergeCell ref="M32:V32"/>
    <mergeCell ref="W32:X33"/>
    <mergeCell ref="M33:R33"/>
    <mergeCell ref="S33:T34"/>
    <mergeCell ref="U33:V34"/>
    <mergeCell ref="B34:C34"/>
    <mergeCell ref="V1:X1"/>
    <mergeCell ref="M4:V4"/>
    <mergeCell ref="W4:X5"/>
    <mergeCell ref="M5:R5"/>
    <mergeCell ref="S5:T6"/>
    <mergeCell ref="U5:V6"/>
    <mergeCell ref="M6:N6"/>
    <mergeCell ref="O6:P6"/>
    <mergeCell ref="Q6:R6"/>
    <mergeCell ref="X6:X7"/>
    <mergeCell ref="W260:X261"/>
    <mergeCell ref="Q262:R262"/>
    <mergeCell ref="W262:W263"/>
    <mergeCell ref="X262:X263"/>
    <mergeCell ref="D34:E34"/>
    <mergeCell ref="W6:W7"/>
    <mergeCell ref="A2:K2"/>
    <mergeCell ref="B4:K5"/>
    <mergeCell ref="F6:G6"/>
    <mergeCell ref="H6:I6"/>
    <mergeCell ref="A4:A7"/>
    <mergeCell ref="B6:C6"/>
    <mergeCell ref="D6:E6"/>
    <mergeCell ref="J6:K6"/>
  </mergeCells>
  <printOptions/>
  <pageMargins left="0.1968503937007874" right="0.1968503937007874" top="0.5905511811023623" bottom="0.3937007874015748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</dc:title>
  <dc:subject>134</dc:subject>
  <dc:creator>行政院主計處</dc:creator>
  <cp:keywords/>
  <dc:description> </dc:description>
  <cp:lastModifiedBy>Administrator</cp:lastModifiedBy>
  <cp:lastPrinted>2001-08-09T13:12:11Z</cp:lastPrinted>
  <dcterms:created xsi:type="dcterms:W3CDTF">2001-08-07T06:49:08Z</dcterms:created>
  <dcterms:modified xsi:type="dcterms:W3CDTF">2008-11-11T03:45:03Z</dcterms:modified>
  <cp:category>I13</cp:category>
  <cp:version/>
  <cp:contentType/>
  <cp:contentStatus/>
</cp:coreProperties>
</file>