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tabRatio="598" firstSheet="1" activeTab="1"/>
  </bookViews>
  <sheets>
    <sheet name="VVVVVa" sheetId="1" state="hidden" r:id="rId1"/>
    <sheet name="B91-ref6" sheetId="2" r:id="rId2"/>
    <sheet name="空白表" sheetId="3" r:id="rId3"/>
  </sheets>
  <definedNames>
    <definedName name="_xlnm.Print_Titles" localSheetId="1">'B91-ref6'!$1:$4</definedName>
    <definedName name="_xlnm.Print_Titles" localSheetId="2">'空白表'!$1:$4</definedName>
  </definedNames>
  <calcPr fullCalcOnLoad="1"/>
</workbook>
</file>

<file path=xl/sharedStrings.xml><?xml version="1.0" encoding="utf-8"?>
<sst xmlns="http://schemas.openxmlformats.org/spreadsheetml/2006/main" count="182" uniqueCount="136">
  <si>
    <t>單位：新臺幣千元</t>
  </si>
  <si>
    <t>資　　 　　　金　　　 　　來　　 　　　源</t>
  </si>
  <si>
    <t>土地</t>
  </si>
  <si>
    <t>土地改良物</t>
  </si>
  <si>
    <t>機械及設備</t>
  </si>
  <si>
    <t>交通及運輸設備</t>
  </si>
  <si>
    <t>什項設備</t>
  </si>
  <si>
    <t>合計</t>
  </si>
  <si>
    <t>營運資金</t>
  </si>
  <si>
    <t>國庫撥款</t>
  </si>
  <si>
    <t>外借資金</t>
  </si>
  <si>
    <t>固　　　　　　　定　　　　　　　　資</t>
  </si>
  <si>
    <t>產　　　　　　擴　　　　　　充</t>
  </si>
  <si>
    <t>房屋及建築</t>
  </si>
  <si>
    <r>
      <t>租賃權益</t>
    </r>
    <r>
      <rPr>
        <b/>
        <sz val="11"/>
        <rFont val="Times New Roman"/>
        <family val="1"/>
      </rPr>
      <t xml:space="preserve">
</t>
    </r>
    <r>
      <rPr>
        <b/>
        <sz val="11"/>
        <rFont val="華康粗明體"/>
        <family val="3"/>
      </rPr>
      <t>改良</t>
    </r>
  </si>
  <si>
    <t>出售不適用資產</t>
  </si>
  <si>
    <t>機關（基金）及計畫名稱</t>
  </si>
  <si>
    <t>中　華　民　國</t>
  </si>
  <si>
    <t>機關（基金）及計畫名稱</t>
  </si>
  <si>
    <t>房屋及建築</t>
  </si>
  <si>
    <r>
      <t>租賃權益</t>
    </r>
    <r>
      <rPr>
        <b/>
        <sz val="11"/>
        <rFont val="Times New Roman"/>
        <family val="1"/>
      </rPr>
      <t xml:space="preserve">
</t>
    </r>
    <r>
      <rPr>
        <b/>
        <sz val="11"/>
        <rFont val="華康粗明體"/>
        <family val="3"/>
      </rPr>
      <t>改良</t>
    </r>
  </si>
  <si>
    <t>出售不適用資產</t>
  </si>
  <si>
    <t>　　非計畫型</t>
  </si>
  <si>
    <t>九　十　一　年　度</t>
  </si>
  <si>
    <r>
      <t>固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定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資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產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建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設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改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良</t>
    </r>
  </si>
  <si>
    <r>
      <t>擴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充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與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資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來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源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表</t>
    </r>
  </si>
  <si>
    <t>其他</t>
  </si>
  <si>
    <t>　國軍老舊營舍改建基金</t>
  </si>
  <si>
    <t>　經濟發展基金</t>
  </si>
  <si>
    <t>　　　臺中港區設置倉儲轉運專區計畫</t>
  </si>
  <si>
    <t>　　　高雄加工出口區（含擴區）設置倉儲</t>
  </si>
  <si>
    <t>　　　　轉運專區計畫</t>
  </si>
  <si>
    <t>　核能發電後端營運基金</t>
  </si>
  <si>
    <t>　水資源作業基金</t>
  </si>
  <si>
    <t>　行政院國家科學技術發展基金</t>
  </si>
  <si>
    <t>　　　新建實驗室計畫</t>
  </si>
  <si>
    <t>　科學工業園區管理局作業基金</t>
  </si>
  <si>
    <t>　營建建設基金</t>
  </si>
  <si>
    <t>　　非計畫型</t>
  </si>
  <si>
    <t>　法務部監所作業基金</t>
  </si>
  <si>
    <t>　學產基金</t>
  </si>
  <si>
    <t>什項設備</t>
  </si>
  <si>
    <t>新聞局主管</t>
  </si>
  <si>
    <t>　　非計畫型</t>
  </si>
  <si>
    <t>　地方建設基金</t>
  </si>
  <si>
    <t>國立故宮博物院主管</t>
  </si>
  <si>
    <t>　管制藥品管理局製藥工廠作業基金</t>
  </si>
  <si>
    <t>　國立中正文化中心作業基金</t>
  </si>
  <si>
    <t>原住民委員會主管</t>
  </si>
  <si>
    <t>　原住民族綜合發展基金</t>
  </si>
  <si>
    <t>內政部主管</t>
  </si>
  <si>
    <t>法務部主管</t>
  </si>
  <si>
    <t>國家科學委員會主管</t>
  </si>
  <si>
    <t>　行政院開發基金</t>
  </si>
  <si>
    <t>　國立大學校院校務基金（綜計）</t>
  </si>
  <si>
    <t>　中美經濟社會發展基金</t>
  </si>
  <si>
    <t>　國軍老舊眷村改建基金</t>
  </si>
  <si>
    <t>　　　　畫</t>
  </si>
  <si>
    <t>　　　花蓮航空站航廈擴建工程</t>
  </si>
  <si>
    <t>　　　楊梅新竹段拓寬計畫</t>
  </si>
  <si>
    <t>　　　新竹系統交流道至員林交流道拓寬計
　　　　</t>
  </si>
  <si>
    <t>　　　員林高雄段拓寬計畫</t>
  </si>
  <si>
    <t>　　　中山高內壢交流道改善工程</t>
  </si>
  <si>
    <t>　　　中山高大業隧道基隆端北上出口及基
　　　　</t>
  </si>
  <si>
    <t>　　　第二高速公路後續建設計畫</t>
  </si>
  <si>
    <t>　　　國道北宜高速公路建設計畫</t>
  </si>
  <si>
    <t>　　　北宜高速公路頭城蘇澳段建設計畫</t>
  </si>
  <si>
    <t>　　　　隆交流道改善工程</t>
  </si>
  <si>
    <t>　　　中正機場第二期航站區工程</t>
  </si>
  <si>
    <t>　　　中正機場第二期計畫後續工程</t>
  </si>
  <si>
    <t>　　　馬祖南竿機場新建計畫</t>
  </si>
  <si>
    <t>　　　馬公機場民航站區擴建工程</t>
  </si>
  <si>
    <t>交通部主管</t>
  </si>
  <si>
    <t>　交通建設基金</t>
  </si>
  <si>
    <t>經濟部主管</t>
  </si>
  <si>
    <t>行政院主管</t>
  </si>
  <si>
    <t>　國軍生產及服務作業基金</t>
  </si>
  <si>
    <t>國防部主管</t>
  </si>
  <si>
    <t>　國立臺北護理學院附設醫院作業基金</t>
  </si>
  <si>
    <t>　國立成功大學附設醫院作業基金</t>
  </si>
  <si>
    <t>　國軍退除役官兵安置基金</t>
  </si>
  <si>
    <t>農業委員會主管</t>
  </si>
  <si>
    <t>　農業綜合基金</t>
  </si>
  <si>
    <t>　榮民醫療作業基金</t>
  </si>
  <si>
    <t>　　　臺北榮民總醫院醫學科技大樓興建工
　　　　</t>
  </si>
  <si>
    <t>　　　　程</t>
  </si>
  <si>
    <t>　　　臺中榮民總醫院第二醫療大樓興建工
　　　　</t>
  </si>
  <si>
    <t>　　　高雄榮民總醫院第二醫療大樓興建工
　　　　</t>
  </si>
  <si>
    <t>國軍退除役官兵輔導委員會主管</t>
  </si>
  <si>
    <t>　國立臺灣大學附設醫院作業基金</t>
  </si>
  <si>
    <t>　　　會議中心暨醫學研究大樓</t>
  </si>
  <si>
    <t>教育部主管</t>
  </si>
  <si>
    <t>　　非計畫型</t>
  </si>
  <si>
    <t>勞工委員會主管</t>
  </si>
  <si>
    <t>　就業安定基金</t>
  </si>
  <si>
    <t>衛生署主管</t>
  </si>
  <si>
    <t>　醫療藥品基金</t>
  </si>
  <si>
    <t>　　　澎湖醫院精神科病房擴建計畫</t>
  </si>
  <si>
    <t>　　　玉里醫院溪口復建園區第二期計畫</t>
  </si>
  <si>
    <t>　　　澎湖醫院醫療大樓擴建計畫</t>
  </si>
  <si>
    <t>　　　樂生療養院整建計畫工程</t>
  </si>
  <si>
    <t>　　　八里療養院醫療大樓增（整）建工程</t>
  </si>
  <si>
    <t>　　　草屯療養院醫療大樓增（整）建工程</t>
  </si>
  <si>
    <t>環境保護署主管</t>
  </si>
  <si>
    <t>　空氣污染防制基金</t>
  </si>
  <si>
    <t>　資源回收管理基金</t>
  </si>
  <si>
    <t>財政部主管</t>
  </si>
  <si>
    <t>　　　桃園療養院新建精神醫療大樓工程</t>
  </si>
  <si>
    <t>　行政院金融重建基金</t>
  </si>
  <si>
    <t>　故宮文物藝術發展基金</t>
  </si>
  <si>
    <t>　　　屏東航空站設立計畫</t>
  </si>
  <si>
    <t>　　　桃園航空城先期發展計畫貨運園區暨</t>
  </si>
  <si>
    <r>
      <t>　　　　大園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南港地區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特定區計畫</t>
    </r>
  </si>
  <si>
    <t>　　　東部海岸國家風景區第三期建設計畫</t>
  </si>
  <si>
    <t>　　　科學園區中長程建設計畫</t>
  </si>
  <si>
    <t>　有線廣播電視事業發展基金</t>
  </si>
  <si>
    <r>
      <t>　　資金來源「其他」欄所列</t>
    </r>
    <r>
      <rPr>
        <sz val="11"/>
        <rFont val="Times New Roman"/>
        <family val="1"/>
      </rPr>
      <t>25,000</t>
    </r>
    <r>
      <rPr>
        <sz val="11"/>
        <rFont val="新細明體"/>
        <family val="1"/>
      </rPr>
      <t>千元，係國立東華大學校務基金獲自地方政府之補助款。</t>
    </r>
  </si>
  <si>
    <t>擴建</t>
  </si>
  <si>
    <t>固定資產</t>
  </si>
  <si>
    <r>
      <t>　　　東北角國家風景區九十至九十三</t>
    </r>
    <r>
      <rPr>
        <sz val="11"/>
        <rFont val="新細明體"/>
        <family val="1"/>
      </rPr>
      <t>年建</t>
    </r>
  </si>
  <si>
    <t>　　　　設計畫</t>
  </si>
  <si>
    <r>
      <t>　　</t>
    </r>
    <r>
      <rPr>
        <sz val="11"/>
        <rFont val="細明體"/>
        <family val="3"/>
      </rPr>
      <t></t>
    </r>
    <r>
      <rPr>
        <sz val="11"/>
        <rFont val="華康中明體"/>
        <family val="3"/>
      </rPr>
      <t>繼續計畫</t>
    </r>
  </si>
  <si>
    <r>
      <t>　　</t>
    </r>
    <r>
      <rPr>
        <sz val="11"/>
        <rFont val="細明體"/>
        <family val="3"/>
      </rPr>
      <t></t>
    </r>
    <r>
      <rPr>
        <sz val="11"/>
        <rFont val="華康中明體"/>
        <family val="3"/>
      </rPr>
      <t>非計畫型</t>
    </r>
  </si>
  <si>
    <r>
      <t>　　</t>
    </r>
    <r>
      <rPr>
        <sz val="11"/>
        <rFont val="細明體"/>
        <family val="3"/>
      </rPr>
      <t></t>
    </r>
    <r>
      <rPr>
        <sz val="11"/>
        <rFont val="華康中明體"/>
        <family val="3"/>
      </rPr>
      <t>新興計畫</t>
    </r>
  </si>
  <si>
    <r>
      <t>　　</t>
    </r>
    <r>
      <rPr>
        <sz val="11"/>
        <rFont val="細明體"/>
        <family val="3"/>
      </rPr>
      <t></t>
    </r>
    <r>
      <rPr>
        <sz val="11"/>
        <rFont val="華康中明體"/>
        <family val="3"/>
      </rPr>
      <t>繼續計畫</t>
    </r>
  </si>
  <si>
    <r>
      <t>　　</t>
    </r>
    <r>
      <rPr>
        <sz val="11"/>
        <rFont val="細明體"/>
        <family val="3"/>
      </rPr>
      <t></t>
    </r>
    <r>
      <rPr>
        <sz val="11"/>
        <rFont val="華康中明體"/>
        <family val="3"/>
      </rPr>
      <t>非計畫型</t>
    </r>
  </si>
  <si>
    <t>中 華 民 國</t>
  </si>
  <si>
    <t>九 十 一 年 度</t>
  </si>
  <si>
    <r>
      <t xml:space="preserve">擴  充  與  資  金  來  源  表 </t>
    </r>
    <r>
      <rPr>
        <sz val="14"/>
        <rFont val="華康中黑體"/>
        <family val="3"/>
      </rPr>
      <t>（續）</t>
    </r>
  </si>
  <si>
    <t>　　　臺南科學工業園區二期基地擴建計畫</t>
  </si>
  <si>
    <t>　　　臺南科學工業園區路竹基地籌設計畫</t>
  </si>
  <si>
    <r>
      <t>　　臺南科學工業園區二期基地擴建計畫所需經費暫按土地開發面積</t>
    </r>
    <r>
      <rPr>
        <sz val="11"/>
        <rFont val="Times New Roman"/>
        <family val="1"/>
      </rPr>
      <t>400</t>
    </r>
    <r>
      <rPr>
        <sz val="11"/>
        <rFont val="新細明體"/>
        <family val="1"/>
      </rPr>
      <t>公頃匡列，惟仍應按本院核定結果辦</t>
    </r>
  </si>
  <si>
    <t>理。</t>
  </si>
  <si>
    <t>固　定　資　產　建　設　改　良</t>
  </si>
  <si>
    <t>其中未動用現金部分，係經濟發展基金「臺中港區設置倉儲轉運專區計畫」之資本支出由開發單位墊付之數。</t>
  </si>
  <si>
    <r>
      <t>註：本年度預算投資總額</t>
    </r>
    <r>
      <rPr>
        <sz val="11"/>
        <rFont val="Times New Roman"/>
        <family val="1"/>
      </rPr>
      <t>84,501,757</t>
    </r>
    <r>
      <rPr>
        <sz val="11"/>
        <rFont val="新細明體"/>
        <family val="1"/>
      </rPr>
      <t>千元，包括動用現金部分</t>
    </r>
    <r>
      <rPr>
        <sz val="11"/>
        <rFont val="Times New Roman"/>
        <family val="1"/>
      </rPr>
      <t>84,260,157</t>
    </r>
    <r>
      <rPr>
        <sz val="11"/>
        <rFont val="新細明體"/>
        <family val="1"/>
      </rPr>
      <t>千元，及未動用現金部分</t>
    </r>
    <r>
      <rPr>
        <sz val="11"/>
        <rFont val="Times New Roman"/>
        <family val="1"/>
      </rPr>
      <t>241,600</t>
    </r>
    <r>
      <rPr>
        <sz val="11"/>
        <rFont val="新細明體"/>
        <family val="1"/>
      </rPr>
      <t>千元，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</si>
</sst>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-#,##0_);_(* &quot;-&quot;_);_(@_)"/>
    <numFmt numFmtId="181" formatCode="_-&quot;NT$&quot;* #,##0_-;&quot;\&quot;&quot;\&quot;\-&quot;NT$&quot;* #,##0_-;_-&quot;NT$&quot;* &quot;-&quot;_-;_-@_-"/>
    <numFmt numFmtId="182" formatCode="_-&quot;NT$&quot;* #,##0.00_-;&quot;\&quot;&quot;\&quot;\-&quot;NT$&quot;* #,##0.00_-;_-&quot;NT$&quot;* &quot;-&quot;??_-;_-@_-"/>
    <numFmt numFmtId="183" formatCode="_-* #,##0.00_-;&quot;\&quot;&quot;\&quot;\-* #,##0.00_-;_-* &quot;-&quot;??_-;_-@_-"/>
    <numFmt numFmtId="184" formatCode="_ &quot;\&quot;* #,##0_ ;_ &quot;\&quot;* &quot;\&quot;&quot;\&quot;&quot;\&quot;\-#,##0_ ;_ &quot;\&quot;* &quot;-&quot;_ ;_ @_ "/>
    <numFmt numFmtId="185" formatCode="_ * #,##0_ ;_ * &quot;\&quot;&quot;\&quot;&quot;\&quot;\-#,##0_ ;_ * &quot;-&quot;_ ;_ @_ "/>
    <numFmt numFmtId="186" formatCode="_ &quot;\&quot;* #,##0.00_ ;_ &quot;\&quot;* &quot;\&quot;&quot;\&quot;&quot;\&quot;\-#,##0.00_ ;_ &quot;\&quot;* &quot;-&quot;??_ ;_ @_ "/>
    <numFmt numFmtId="187" formatCode="_ * #,##0.00_ ;_ * &quot;\&quot;&quot;\&quot;&quot;\&quot;\-#,##0.00_ ;_ * &quot;-&quot;??_ ;_ @_ "/>
  </numFmts>
  <fonts count="33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1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b/>
      <sz val="11"/>
      <name val="Times New Roman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0"/>
      <name val="華康中黑體"/>
      <family val="3"/>
    </font>
    <font>
      <sz val="11"/>
      <name val="新細明體"/>
      <family val="1"/>
    </font>
    <font>
      <sz val="11"/>
      <name val="華康粗明體"/>
      <family val="3"/>
    </font>
    <font>
      <sz val="10"/>
      <name val="Arial"/>
      <family val="2"/>
    </font>
    <font>
      <sz val="12"/>
      <name val="夥鰻羹"/>
      <family val="1"/>
    </font>
    <font>
      <sz val="12"/>
      <name val="掉葡羹"/>
      <family val="1"/>
    </font>
    <font>
      <b/>
      <sz val="12"/>
      <name val="華康中黑體"/>
      <family val="3"/>
    </font>
    <font>
      <sz val="9"/>
      <name val="細明體"/>
      <family val="3"/>
    </font>
    <font>
      <sz val="14"/>
      <name val="華康中黑體"/>
      <family val="3"/>
    </font>
    <font>
      <sz val="14"/>
      <name val="細明體"/>
      <family val="3"/>
    </font>
    <font>
      <sz val="11"/>
      <name val="華康中明體"/>
      <family val="3"/>
    </font>
    <font>
      <b/>
      <sz val="10"/>
      <name val="Arial"/>
      <family val="2"/>
    </font>
    <font>
      <sz val="20"/>
      <name val="Times New Roman"/>
      <family val="1"/>
    </font>
    <font>
      <sz val="11"/>
      <name val="Times New Roman"/>
      <family val="1"/>
    </font>
    <font>
      <sz val="12"/>
      <name val="華康中黑體"/>
      <family val="3"/>
    </font>
    <font>
      <sz val="11"/>
      <name val="細明體"/>
      <family val="3"/>
    </font>
    <font>
      <b/>
      <sz val="14"/>
      <name val="華康粗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 vertical="center"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5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1" fillId="0" borderId="0">
      <alignment/>
      <protection/>
    </xf>
  </cellStyleXfs>
  <cellXfs count="91">
    <xf numFmtId="37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37" fontId="5" fillId="0" borderId="0" xfId="0" applyFont="1" applyAlignment="1">
      <alignment/>
    </xf>
    <xf numFmtId="37" fontId="8" fillId="0" borderId="0" xfId="0" applyFont="1" applyAlignment="1">
      <alignment/>
    </xf>
    <xf numFmtId="177" fontId="6" fillId="0" borderId="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11" fillId="0" borderId="2" xfId="0" applyNumberFormat="1" applyFont="1" applyBorder="1" applyAlignment="1">
      <alignment horizontal="distributed" vertical="top" wrapText="1"/>
    </xf>
    <xf numFmtId="0" fontId="11" fillId="0" borderId="2" xfId="0" applyNumberFormat="1" applyFont="1" applyBorder="1" applyAlignment="1">
      <alignment horizontal="distributed" vertical="center" wrapText="1"/>
    </xf>
    <xf numFmtId="0" fontId="11" fillId="0" borderId="2" xfId="0" applyNumberFormat="1" applyFont="1" applyBorder="1" applyAlignment="1" quotePrefix="1">
      <alignment horizontal="distributed" vertical="center" wrapText="1"/>
    </xf>
    <xf numFmtId="0" fontId="11" fillId="0" borderId="3" xfId="0" applyNumberFormat="1" applyFont="1" applyBorder="1" applyAlignment="1">
      <alignment horizontal="distributed" vertical="center" wrapText="1"/>
    </xf>
    <xf numFmtId="0" fontId="11" fillId="0" borderId="4" xfId="0" applyNumberFormat="1" applyFont="1" applyBorder="1" applyAlignment="1">
      <alignment horizontal="distributed" vertical="center" wrapText="1"/>
    </xf>
    <xf numFmtId="0" fontId="14" fillId="0" borderId="0" xfId="0" applyNumberFormat="1" applyFont="1" applyAlignment="1" quotePrefix="1">
      <alignment horizontal="right" vertical="center"/>
    </xf>
    <xf numFmtId="0" fontId="11" fillId="0" borderId="0" xfId="0" applyNumberFormat="1" applyFont="1" applyAlignment="1" quotePrefix="1">
      <alignment horizontal="right"/>
    </xf>
    <xf numFmtId="0" fontId="5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0" fontId="11" fillId="0" borderId="2" xfId="0" applyNumberFormat="1" applyFont="1" applyBorder="1" applyAlignment="1">
      <alignment horizontal="distributed" vertical="top" wrapText="1"/>
    </xf>
    <xf numFmtId="0" fontId="14" fillId="0" borderId="0" xfId="0" applyNumberFormat="1" applyFont="1" applyAlignment="1">
      <alignment horizontal="left" vertical="center"/>
    </xf>
    <xf numFmtId="0" fontId="11" fillId="0" borderId="1" xfId="0" applyNumberFormat="1" applyFont="1" applyBorder="1" applyAlignment="1">
      <alignment horizontal="distributed" vertical="center" wrapText="1"/>
    </xf>
    <xf numFmtId="0" fontId="11" fillId="0" borderId="1" xfId="0" applyNumberFormat="1" applyFont="1" applyBorder="1" applyAlignment="1" quotePrefix="1">
      <alignment horizontal="distributed" vertical="center" wrapText="1"/>
    </xf>
    <xf numFmtId="0" fontId="11" fillId="0" borderId="8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/>
    </xf>
    <xf numFmtId="37" fontId="0" fillId="0" borderId="0" xfId="0" applyFont="1" applyAlignment="1">
      <alignment/>
    </xf>
    <xf numFmtId="177" fontId="6" fillId="0" borderId="1" xfId="0" applyNumberFormat="1" applyFont="1" applyBorder="1" applyAlignment="1">
      <alignment horizontal="right" vertical="top"/>
    </xf>
    <xf numFmtId="177" fontId="6" fillId="0" borderId="8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37" fontId="0" fillId="0" borderId="0" xfId="0" applyFont="1" applyAlignment="1">
      <alignment vertical="center"/>
    </xf>
    <xf numFmtId="177" fontId="6" fillId="0" borderId="9" xfId="0" applyNumberFormat="1" applyFont="1" applyBorder="1" applyAlignment="1">
      <alignment horizontal="right" vertical="top"/>
    </xf>
    <xf numFmtId="177" fontId="6" fillId="0" borderId="10" xfId="0" applyNumberFormat="1" applyFont="1" applyBorder="1" applyAlignment="1">
      <alignment horizontal="right" vertical="top"/>
    </xf>
    <xf numFmtId="0" fontId="22" fillId="0" borderId="1" xfId="0" applyNumberFormat="1" applyFont="1" applyBorder="1" applyAlignment="1">
      <alignment horizontal="left" vertical="top" wrapText="1"/>
    </xf>
    <xf numFmtId="177" fontId="27" fillId="0" borderId="1" xfId="0" applyNumberFormat="1" applyFont="1" applyBorder="1" applyAlignment="1">
      <alignment horizontal="right" vertical="top"/>
    </xf>
    <xf numFmtId="177" fontId="27" fillId="0" borderId="0" xfId="0" applyNumberFormat="1" applyFont="1" applyBorder="1" applyAlignment="1">
      <alignment horizontal="right" vertical="top"/>
    </xf>
    <xf numFmtId="0" fontId="18" fillId="0" borderId="1" xfId="0" applyNumberFormat="1" applyFont="1" applyBorder="1" applyAlignment="1" applyProtection="1">
      <alignment horizontal="left" vertical="top"/>
      <protection/>
    </xf>
    <xf numFmtId="177" fontId="7" fillId="0" borderId="1" xfId="0" applyNumberFormat="1" applyFont="1" applyBorder="1" applyAlignment="1">
      <alignment horizontal="right" vertical="top"/>
    </xf>
    <xf numFmtId="177" fontId="7" fillId="0" borderId="8" xfId="0" applyNumberFormat="1" applyFont="1" applyBorder="1" applyAlignment="1">
      <alignment horizontal="right" vertical="top"/>
    </xf>
    <xf numFmtId="177" fontId="7" fillId="0" borderId="0" xfId="0" applyNumberFormat="1" applyFont="1" applyBorder="1" applyAlignment="1">
      <alignment horizontal="right" vertical="top"/>
    </xf>
    <xf numFmtId="0" fontId="17" fillId="0" borderId="1" xfId="0" applyNumberFormat="1" applyFont="1" applyBorder="1" applyAlignment="1" applyProtection="1">
      <alignment horizontal="left" vertical="top"/>
      <protection/>
    </xf>
    <xf numFmtId="177" fontId="6" fillId="0" borderId="11" xfId="0" applyNumberFormat="1" applyFont="1" applyBorder="1" applyAlignment="1">
      <alignment horizontal="right" vertical="top"/>
    </xf>
    <xf numFmtId="0" fontId="16" fillId="0" borderId="9" xfId="0" applyNumberFormat="1" applyFont="1" applyBorder="1" applyAlignment="1" applyProtection="1" quotePrefix="1">
      <alignment horizontal="distributed" vertical="top"/>
      <protection/>
    </xf>
    <xf numFmtId="177" fontId="27" fillId="0" borderId="9" xfId="0" applyNumberFormat="1" applyFont="1" applyBorder="1" applyAlignment="1">
      <alignment horizontal="right" vertical="top"/>
    </xf>
    <xf numFmtId="0" fontId="26" fillId="0" borderId="1" xfId="0" applyNumberFormat="1" applyFont="1" applyBorder="1" applyAlignment="1" applyProtection="1">
      <alignment horizontal="left" vertical="top"/>
      <protection/>
    </xf>
    <xf numFmtId="0" fontId="22" fillId="0" borderId="9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distributed" vertical="center" wrapText="1"/>
    </xf>
    <xf numFmtId="0" fontId="11" fillId="0" borderId="9" xfId="0" applyNumberFormat="1" applyFont="1" applyBorder="1" applyAlignment="1" quotePrefix="1">
      <alignment horizontal="distributed" vertical="center" wrapText="1"/>
    </xf>
    <xf numFmtId="177" fontId="6" fillId="0" borderId="9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distributed" vertical="center" wrapText="1"/>
    </xf>
    <xf numFmtId="177" fontId="6" fillId="0" borderId="1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distributed" vertical="top" wrapText="1"/>
    </xf>
    <xf numFmtId="0" fontId="11" fillId="0" borderId="0" xfId="0" applyNumberFormat="1" applyFont="1" applyBorder="1" applyAlignment="1">
      <alignment horizontal="distributed" vertical="center" wrapText="1"/>
    </xf>
    <xf numFmtId="37" fontId="24" fillId="0" borderId="1" xfId="0" applyFont="1" applyBorder="1" applyAlignment="1">
      <alignment horizontal="left" vertical="center" wrapText="1" shrinkToFit="1"/>
    </xf>
    <xf numFmtId="37" fontId="25" fillId="0" borderId="1" xfId="0" applyFont="1" applyBorder="1" applyAlignment="1" applyProtection="1">
      <alignment horizontal="left" vertical="center" wrapText="1" shrinkToFit="1"/>
      <protection/>
    </xf>
    <xf numFmtId="37" fontId="24" fillId="0" borderId="1" xfId="0" applyFont="1" applyBorder="1" applyAlignment="1" applyProtection="1">
      <alignment horizontal="left" vertical="center" wrapText="1" shrinkToFit="1"/>
      <protection/>
    </xf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horizontal="left" vertical="center"/>
    </xf>
    <xf numFmtId="177" fontId="27" fillId="0" borderId="11" xfId="0" applyNumberFormat="1" applyFont="1" applyBorder="1" applyAlignment="1">
      <alignment horizontal="right" vertical="top"/>
    </xf>
    <xf numFmtId="177" fontId="27" fillId="0" borderId="8" xfId="0" applyNumberFormat="1" applyFont="1" applyBorder="1" applyAlignment="1">
      <alignment horizontal="right" vertical="top"/>
    </xf>
    <xf numFmtId="177" fontId="27" fillId="0" borderId="10" xfId="0" applyNumberFormat="1" applyFont="1" applyBorder="1" applyAlignment="1">
      <alignment horizontal="right" vertical="top"/>
    </xf>
    <xf numFmtId="0" fontId="17" fillId="0" borderId="1" xfId="0" applyNumberFormat="1" applyFont="1" applyBorder="1" applyAlignment="1" applyProtection="1">
      <alignment horizontal="left" vertical="top" wrapText="1"/>
      <protection/>
    </xf>
    <xf numFmtId="0" fontId="30" fillId="0" borderId="0" xfId="0" applyNumberFormat="1" applyFont="1" applyAlignment="1">
      <alignment horizontal="left"/>
    </xf>
    <xf numFmtId="37" fontId="5" fillId="0" borderId="0" xfId="0" applyFont="1" applyAlignment="1">
      <alignment vertical="top"/>
    </xf>
    <xf numFmtId="177" fontId="7" fillId="0" borderId="10" xfId="0" applyNumberFormat="1" applyFont="1" applyBorder="1" applyAlignment="1">
      <alignment horizontal="right" vertical="top"/>
    </xf>
    <xf numFmtId="37" fontId="5" fillId="0" borderId="0" xfId="0" applyFont="1" applyBorder="1" applyAlignment="1">
      <alignment/>
    </xf>
    <xf numFmtId="0" fontId="17" fillId="0" borderId="9" xfId="0" applyNumberFormat="1" applyFont="1" applyBorder="1" applyAlignment="1" applyProtection="1">
      <alignment horizontal="left" vertical="top"/>
      <protection/>
    </xf>
    <xf numFmtId="0" fontId="26" fillId="0" borderId="9" xfId="0" applyNumberFormat="1" applyFont="1" applyBorder="1" applyAlignment="1" applyProtection="1">
      <alignment horizontal="left" vertical="top"/>
      <protection/>
    </xf>
    <xf numFmtId="0" fontId="17" fillId="0" borderId="9" xfId="0" applyNumberFormat="1" applyFont="1" applyBorder="1" applyAlignment="1" applyProtection="1">
      <alignment horizontal="left" vertical="top" wrapText="1"/>
      <protection/>
    </xf>
    <xf numFmtId="37" fontId="5" fillId="0" borderId="0" xfId="0" applyFont="1" applyBorder="1" applyAlignment="1">
      <alignment vertical="top"/>
    </xf>
    <xf numFmtId="0" fontId="32" fillId="0" borderId="0" xfId="0" applyNumberFormat="1" applyFont="1" applyAlignment="1" quotePrefix="1">
      <alignment horizontal="right" vertical="center"/>
    </xf>
    <xf numFmtId="0" fontId="32" fillId="0" borderId="0" xfId="0" applyNumberFormat="1" applyFont="1" applyAlignment="1" quotePrefix="1">
      <alignment horizontal="left" vertical="center"/>
    </xf>
    <xf numFmtId="37" fontId="31" fillId="0" borderId="0" xfId="0" applyFont="1" applyAlignment="1">
      <alignment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37" fontId="0" fillId="0" borderId="6" xfId="0" applyFont="1" applyBorder="1" applyAlignment="1">
      <alignment/>
    </xf>
    <xf numFmtId="0" fontId="15" fillId="0" borderId="12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distributed" vertical="center"/>
    </xf>
    <xf numFmtId="37" fontId="0" fillId="0" borderId="6" xfId="0" applyFont="1" applyBorder="1" applyAlignment="1">
      <alignment horizontal="distributed" vertical="center"/>
    </xf>
    <xf numFmtId="37" fontId="0" fillId="0" borderId="7" xfId="0" applyFont="1" applyBorder="1" applyAlignment="1">
      <alignment horizontal="distributed" vertical="center"/>
    </xf>
    <xf numFmtId="0" fontId="17" fillId="0" borderId="13" xfId="0" applyNumberFormat="1" applyFont="1" applyBorder="1" applyAlignment="1">
      <alignment horizontal="distributed" vertical="center"/>
    </xf>
    <xf numFmtId="37" fontId="0" fillId="0" borderId="13" xfId="0" applyBorder="1" applyAlignment="1">
      <alignment horizontal="distributed" vertical="center"/>
    </xf>
    <xf numFmtId="37" fontId="17" fillId="0" borderId="13" xfId="0" applyFont="1" applyBorder="1" applyAlignment="1">
      <alignment vertical="center"/>
    </xf>
    <xf numFmtId="37" fontId="0" fillId="0" borderId="13" xfId="0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59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8"/>
  <sheetViews>
    <sheetView showGridLines="0" showZeros="0" tabSelected="1" zoomScaleSheetLayoutView="100" workbookViewId="0" topLeftCell="G1">
      <selection activeCell="L4" sqref="L4"/>
    </sheetView>
  </sheetViews>
  <sheetFormatPr defaultColWidth="8.796875" defaultRowHeight="15"/>
  <cols>
    <col min="1" max="1" width="32.19921875" style="2" customWidth="1"/>
    <col min="2" max="2" width="9" style="27" customWidth="1"/>
    <col min="3" max="3" width="9.69921875" style="27" customWidth="1"/>
    <col min="4" max="5" width="9.09765625" style="27" customWidth="1"/>
    <col min="6" max="6" width="7.796875" style="27" customWidth="1"/>
    <col min="7" max="7" width="7.8984375" style="27" customWidth="1"/>
    <col min="8" max="8" width="8.09765625" style="27" customWidth="1"/>
    <col min="9" max="9" width="9.296875" style="27" customWidth="1"/>
    <col min="10" max="10" width="9.69921875" style="27" customWidth="1"/>
    <col min="11" max="11" width="7.8984375" style="27" customWidth="1"/>
    <col min="12" max="12" width="8.59765625" style="27" customWidth="1"/>
    <col min="13" max="13" width="8.296875" style="27" customWidth="1"/>
    <col min="14" max="15" width="8.796875" style="27" customWidth="1"/>
    <col min="16" max="16384" width="8.8984375" style="27" customWidth="1"/>
  </cols>
  <sheetData>
    <row r="1" spans="1:7" s="31" customFormat="1" ht="34.5" customHeight="1">
      <c r="A1" s="1"/>
      <c r="F1" s="59" t="s">
        <v>133</v>
      </c>
      <c r="G1" s="60" t="s">
        <v>128</v>
      </c>
    </row>
    <row r="2" spans="1:15" s="32" customFormat="1" ht="24.75" customHeight="1" thickBot="1">
      <c r="A2" s="2"/>
      <c r="F2" s="73" t="s">
        <v>126</v>
      </c>
      <c r="G2" s="74" t="s">
        <v>127</v>
      </c>
      <c r="O2" s="15" t="s">
        <v>0</v>
      </c>
    </row>
    <row r="3" spans="1:15" s="31" customFormat="1" ht="19.5" customHeight="1">
      <c r="A3" s="16"/>
      <c r="B3" s="78" t="s">
        <v>118</v>
      </c>
      <c r="C3" s="79"/>
      <c r="D3" s="79"/>
      <c r="E3" s="79"/>
      <c r="F3" s="17"/>
      <c r="G3" s="82" t="s">
        <v>117</v>
      </c>
      <c r="H3" s="83"/>
      <c r="I3" s="84"/>
      <c r="J3" s="80" t="s">
        <v>1</v>
      </c>
      <c r="K3" s="81"/>
      <c r="L3" s="81"/>
      <c r="M3" s="81"/>
      <c r="N3" s="81"/>
      <c r="O3" s="81"/>
    </row>
    <row r="4" spans="1:15" s="32" customFormat="1" ht="35.25" customHeight="1">
      <c r="A4" s="21" t="s">
        <v>18</v>
      </c>
      <c r="B4" s="10" t="s">
        <v>2</v>
      </c>
      <c r="C4" s="11" t="s">
        <v>3</v>
      </c>
      <c r="D4" s="10" t="s">
        <v>19</v>
      </c>
      <c r="E4" s="13" t="s">
        <v>4</v>
      </c>
      <c r="F4" s="11" t="s">
        <v>5</v>
      </c>
      <c r="G4" s="10" t="s">
        <v>41</v>
      </c>
      <c r="H4" s="10" t="s">
        <v>20</v>
      </c>
      <c r="I4" s="10" t="s">
        <v>7</v>
      </c>
      <c r="J4" s="10" t="s">
        <v>8</v>
      </c>
      <c r="K4" s="13" t="s">
        <v>21</v>
      </c>
      <c r="L4" s="10" t="s">
        <v>9</v>
      </c>
      <c r="M4" s="10" t="s">
        <v>10</v>
      </c>
      <c r="N4" s="13" t="s">
        <v>26</v>
      </c>
      <c r="O4" s="12" t="s">
        <v>7</v>
      </c>
    </row>
    <row r="5" spans="1:15" s="65" customFormat="1" ht="23.25" customHeight="1">
      <c r="A5" s="36" t="s">
        <v>75</v>
      </c>
      <c r="B5" s="37">
        <f>+B6+B8</f>
        <v>0</v>
      </c>
      <c r="C5" s="37">
        <f aca="true" t="shared" si="0" ref="C5:H5">+C6+C8</f>
        <v>0</v>
      </c>
      <c r="D5" s="37">
        <f t="shared" si="0"/>
        <v>280400</v>
      </c>
      <c r="E5" s="37">
        <f t="shared" si="0"/>
        <v>161470</v>
      </c>
      <c r="F5" s="37">
        <f t="shared" si="0"/>
        <v>550</v>
      </c>
      <c r="G5" s="37">
        <f t="shared" si="0"/>
        <v>6450</v>
      </c>
      <c r="H5" s="37">
        <f t="shared" si="0"/>
        <v>0</v>
      </c>
      <c r="I5" s="37">
        <f>SUM(B5:H5)</f>
        <v>448870</v>
      </c>
      <c r="J5" s="37">
        <f>+J6+J8</f>
        <v>400</v>
      </c>
      <c r="K5" s="37">
        <f>+K6+K8</f>
        <v>0</v>
      </c>
      <c r="L5" s="37">
        <f>+L6+L8</f>
        <v>448470</v>
      </c>
      <c r="M5" s="37">
        <f>+M6+M8</f>
        <v>0</v>
      </c>
      <c r="N5" s="62">
        <f>+N6+N8</f>
        <v>0</v>
      </c>
      <c r="O5" s="38">
        <f>SUM(J5:N5)</f>
        <v>448870</v>
      </c>
    </row>
    <row r="6" spans="1:15" s="5" customFormat="1" ht="19.5" customHeight="1">
      <c r="A6" s="39" t="s">
        <v>55</v>
      </c>
      <c r="B6" s="40">
        <f aca="true" t="shared" si="1" ref="B6:H6">B7</f>
        <v>0</v>
      </c>
      <c r="C6" s="40">
        <f t="shared" si="1"/>
        <v>0</v>
      </c>
      <c r="D6" s="40">
        <f t="shared" si="1"/>
        <v>400</v>
      </c>
      <c r="E6" s="41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>
        <f aca="true" t="shared" si="2" ref="I6:I50">SUM(B6:H6)</f>
        <v>400</v>
      </c>
      <c r="J6" s="40">
        <f>J7</f>
        <v>400</v>
      </c>
      <c r="K6" s="40">
        <f>K7</f>
        <v>0</v>
      </c>
      <c r="L6" s="40">
        <f>L7</f>
        <v>0</v>
      </c>
      <c r="M6" s="40">
        <f>M7</f>
        <v>0</v>
      </c>
      <c r="N6" s="41">
        <f>N7</f>
        <v>0</v>
      </c>
      <c r="O6" s="42">
        <f aca="true" t="shared" si="3" ref="O6:O60">SUM(J6:N6)</f>
        <v>400</v>
      </c>
    </row>
    <row r="7" spans="1:15" s="5" customFormat="1" ht="19.5" customHeight="1">
      <c r="A7" s="47" t="s">
        <v>43</v>
      </c>
      <c r="B7" s="28">
        <v>0</v>
      </c>
      <c r="C7" s="28">
        <v>0</v>
      </c>
      <c r="D7" s="28">
        <v>400</v>
      </c>
      <c r="E7" s="29">
        <v>0</v>
      </c>
      <c r="F7" s="28">
        <v>0</v>
      </c>
      <c r="G7" s="28">
        <v>0</v>
      </c>
      <c r="H7" s="28">
        <v>0</v>
      </c>
      <c r="I7" s="28">
        <f t="shared" si="2"/>
        <v>400</v>
      </c>
      <c r="J7" s="28">
        <v>400</v>
      </c>
      <c r="K7" s="28">
        <v>0</v>
      </c>
      <c r="L7" s="28">
        <v>0</v>
      </c>
      <c r="M7" s="28">
        <v>0</v>
      </c>
      <c r="N7" s="29">
        <v>0</v>
      </c>
      <c r="O7" s="30">
        <f t="shared" si="3"/>
        <v>400</v>
      </c>
    </row>
    <row r="8" spans="1:15" s="5" customFormat="1" ht="19.5" customHeight="1">
      <c r="A8" s="39" t="s">
        <v>34</v>
      </c>
      <c r="B8" s="40">
        <f>B9+B11</f>
        <v>0</v>
      </c>
      <c r="C8" s="40">
        <f aca="true" t="shared" si="4" ref="C8:H8">C9+C11</f>
        <v>0</v>
      </c>
      <c r="D8" s="40">
        <f t="shared" si="4"/>
        <v>280000</v>
      </c>
      <c r="E8" s="40">
        <f t="shared" si="4"/>
        <v>161470</v>
      </c>
      <c r="F8" s="40">
        <f t="shared" si="4"/>
        <v>550</v>
      </c>
      <c r="G8" s="40">
        <f t="shared" si="4"/>
        <v>6450</v>
      </c>
      <c r="H8" s="40">
        <f t="shared" si="4"/>
        <v>0</v>
      </c>
      <c r="I8" s="40">
        <f t="shared" si="2"/>
        <v>448470</v>
      </c>
      <c r="J8" s="40">
        <f>J9+J11</f>
        <v>0</v>
      </c>
      <c r="K8" s="40">
        <f>K9+K11</f>
        <v>0</v>
      </c>
      <c r="L8" s="40">
        <f>L9+L11</f>
        <v>448470</v>
      </c>
      <c r="M8" s="40">
        <f>M9+M11</f>
        <v>0</v>
      </c>
      <c r="N8" s="41">
        <f>N9+N11</f>
        <v>0</v>
      </c>
      <c r="O8" s="42">
        <f t="shared" si="3"/>
        <v>448470</v>
      </c>
    </row>
    <row r="9" spans="1:15" s="5" customFormat="1" ht="19.5" customHeight="1">
      <c r="A9" s="47" t="s">
        <v>121</v>
      </c>
      <c r="B9" s="28">
        <f>+B10</f>
        <v>0</v>
      </c>
      <c r="C9" s="28">
        <f aca="true" t="shared" si="5" ref="C9:H9">+C10</f>
        <v>0</v>
      </c>
      <c r="D9" s="28">
        <f t="shared" si="5"/>
        <v>280000</v>
      </c>
      <c r="E9" s="28">
        <f t="shared" si="5"/>
        <v>0</v>
      </c>
      <c r="F9" s="28">
        <f t="shared" si="5"/>
        <v>0</v>
      </c>
      <c r="G9" s="28">
        <f t="shared" si="5"/>
        <v>0</v>
      </c>
      <c r="H9" s="28">
        <f t="shared" si="5"/>
        <v>0</v>
      </c>
      <c r="I9" s="28">
        <f t="shared" si="2"/>
        <v>280000</v>
      </c>
      <c r="J9" s="28">
        <f>+J10</f>
        <v>0</v>
      </c>
      <c r="K9" s="28">
        <f>+K10</f>
        <v>0</v>
      </c>
      <c r="L9" s="28">
        <f>+L10</f>
        <v>280000</v>
      </c>
      <c r="M9" s="28">
        <f>+M10</f>
        <v>0</v>
      </c>
      <c r="N9" s="29">
        <f>+N10</f>
        <v>0</v>
      </c>
      <c r="O9" s="30">
        <f t="shared" si="3"/>
        <v>280000</v>
      </c>
    </row>
    <row r="10" spans="1:15" s="5" customFormat="1" ht="19.5" customHeight="1">
      <c r="A10" s="43" t="s">
        <v>35</v>
      </c>
      <c r="B10" s="28">
        <v>0</v>
      </c>
      <c r="C10" s="28">
        <v>0</v>
      </c>
      <c r="D10" s="28">
        <v>280000</v>
      </c>
      <c r="E10" s="29">
        <v>0</v>
      </c>
      <c r="F10" s="28">
        <v>0</v>
      </c>
      <c r="G10" s="28">
        <v>0</v>
      </c>
      <c r="H10" s="28">
        <v>0</v>
      </c>
      <c r="I10" s="28">
        <f t="shared" si="2"/>
        <v>280000</v>
      </c>
      <c r="J10" s="28">
        <v>0</v>
      </c>
      <c r="K10" s="28">
        <v>0</v>
      </c>
      <c r="L10" s="28">
        <v>280000</v>
      </c>
      <c r="M10" s="28">
        <v>0</v>
      </c>
      <c r="N10" s="29">
        <v>0</v>
      </c>
      <c r="O10" s="30">
        <f t="shared" si="3"/>
        <v>280000</v>
      </c>
    </row>
    <row r="11" spans="1:15" s="5" customFormat="1" ht="19.5" customHeight="1">
      <c r="A11" s="47" t="s">
        <v>122</v>
      </c>
      <c r="B11" s="28">
        <v>0</v>
      </c>
      <c r="C11" s="28">
        <v>0</v>
      </c>
      <c r="D11" s="28">
        <v>0</v>
      </c>
      <c r="E11" s="29">
        <v>161470</v>
      </c>
      <c r="F11" s="28">
        <v>550</v>
      </c>
      <c r="G11" s="28">
        <v>6450</v>
      </c>
      <c r="H11" s="28">
        <v>0</v>
      </c>
      <c r="I11" s="28">
        <f t="shared" si="2"/>
        <v>168470</v>
      </c>
      <c r="J11" s="28">
        <v>0</v>
      </c>
      <c r="K11" s="28">
        <v>0</v>
      </c>
      <c r="L11" s="28">
        <v>168470</v>
      </c>
      <c r="M11" s="28">
        <v>0</v>
      </c>
      <c r="N11" s="29">
        <v>0</v>
      </c>
      <c r="O11" s="30">
        <f t="shared" si="3"/>
        <v>168470</v>
      </c>
    </row>
    <row r="12" spans="1:15" s="5" customFormat="1" ht="23.25" customHeight="1">
      <c r="A12" s="36" t="s">
        <v>50</v>
      </c>
      <c r="B12" s="37">
        <f>+B13</f>
        <v>0</v>
      </c>
      <c r="C12" s="37">
        <f aca="true" t="shared" si="6" ref="C12:H12">+C13</f>
        <v>2500</v>
      </c>
      <c r="D12" s="37">
        <f t="shared" si="6"/>
        <v>28000</v>
      </c>
      <c r="E12" s="37">
        <f t="shared" si="6"/>
        <v>17190</v>
      </c>
      <c r="F12" s="37">
        <f t="shared" si="6"/>
        <v>12441</v>
      </c>
      <c r="G12" s="37">
        <f t="shared" si="6"/>
        <v>624</v>
      </c>
      <c r="H12" s="37">
        <f t="shared" si="6"/>
        <v>15600</v>
      </c>
      <c r="I12" s="37">
        <f t="shared" si="2"/>
        <v>76355</v>
      </c>
      <c r="J12" s="37">
        <f>+J13</f>
        <v>76355</v>
      </c>
      <c r="K12" s="37">
        <f>+K13</f>
        <v>0</v>
      </c>
      <c r="L12" s="37">
        <f>+L13</f>
        <v>0</v>
      </c>
      <c r="M12" s="37">
        <f>+M13</f>
        <v>0</v>
      </c>
      <c r="N12" s="62">
        <f>+N13</f>
        <v>0</v>
      </c>
      <c r="O12" s="38">
        <f t="shared" si="3"/>
        <v>76355</v>
      </c>
    </row>
    <row r="13" spans="1:15" s="5" customFormat="1" ht="21" customHeight="1">
      <c r="A13" s="39" t="s">
        <v>37</v>
      </c>
      <c r="B13" s="40">
        <f aca="true" t="shared" si="7" ref="B13:N13">B14</f>
        <v>0</v>
      </c>
      <c r="C13" s="40">
        <f t="shared" si="7"/>
        <v>2500</v>
      </c>
      <c r="D13" s="40">
        <f t="shared" si="7"/>
        <v>28000</v>
      </c>
      <c r="E13" s="41">
        <f t="shared" si="7"/>
        <v>17190</v>
      </c>
      <c r="F13" s="40">
        <f t="shared" si="7"/>
        <v>12441</v>
      </c>
      <c r="G13" s="40">
        <f t="shared" si="7"/>
        <v>624</v>
      </c>
      <c r="H13" s="40">
        <f t="shared" si="7"/>
        <v>15600</v>
      </c>
      <c r="I13" s="40">
        <f t="shared" si="2"/>
        <v>76355</v>
      </c>
      <c r="J13" s="40">
        <f t="shared" si="7"/>
        <v>76355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0">
        <f t="shared" si="7"/>
        <v>0</v>
      </c>
      <c r="O13" s="42">
        <f t="shared" si="3"/>
        <v>76355</v>
      </c>
    </row>
    <row r="14" spans="1:15" s="5" customFormat="1" ht="21" customHeight="1">
      <c r="A14" s="47" t="s">
        <v>38</v>
      </c>
      <c r="B14" s="28">
        <v>0</v>
      </c>
      <c r="C14" s="28">
        <v>2500</v>
      </c>
      <c r="D14" s="28">
        <v>28000</v>
      </c>
      <c r="E14" s="29">
        <v>17190</v>
      </c>
      <c r="F14" s="28">
        <v>12441</v>
      </c>
      <c r="G14" s="28">
        <v>624</v>
      </c>
      <c r="H14" s="28">
        <v>15600</v>
      </c>
      <c r="I14" s="28">
        <f t="shared" si="2"/>
        <v>76355</v>
      </c>
      <c r="J14" s="28">
        <f>+I14</f>
        <v>76355</v>
      </c>
      <c r="K14" s="28">
        <v>0</v>
      </c>
      <c r="L14" s="28">
        <v>0</v>
      </c>
      <c r="M14" s="28">
        <v>0</v>
      </c>
      <c r="N14" s="29">
        <v>0</v>
      </c>
      <c r="O14" s="30">
        <f t="shared" si="3"/>
        <v>76355</v>
      </c>
    </row>
    <row r="15" spans="1:15" s="5" customFormat="1" ht="22.5" customHeight="1">
      <c r="A15" s="36" t="s">
        <v>77</v>
      </c>
      <c r="B15" s="37">
        <f aca="true" t="shared" si="8" ref="B15:H15">+B16+B18+B20</f>
        <v>0</v>
      </c>
      <c r="C15" s="37">
        <f t="shared" si="8"/>
        <v>22940</v>
      </c>
      <c r="D15" s="37">
        <f t="shared" si="8"/>
        <v>972664</v>
      </c>
      <c r="E15" s="37">
        <f t="shared" si="8"/>
        <v>607084</v>
      </c>
      <c r="F15" s="37">
        <f t="shared" si="8"/>
        <v>37474</v>
      </c>
      <c r="G15" s="37">
        <f t="shared" si="8"/>
        <v>77163</v>
      </c>
      <c r="H15" s="37">
        <f t="shared" si="8"/>
        <v>0</v>
      </c>
      <c r="I15" s="37">
        <f t="shared" si="2"/>
        <v>1717325</v>
      </c>
      <c r="J15" s="37">
        <f>+J16+J18+J20</f>
        <v>991978</v>
      </c>
      <c r="K15" s="37">
        <f>+K16+K18+K20</f>
        <v>725347</v>
      </c>
      <c r="L15" s="37">
        <f>+L16+L18+L20</f>
        <v>0</v>
      </c>
      <c r="M15" s="37">
        <f>+M16+M18+M20</f>
        <v>0</v>
      </c>
      <c r="N15" s="62">
        <f>+N16+N18+N20</f>
        <v>0</v>
      </c>
      <c r="O15" s="38">
        <f t="shared" si="3"/>
        <v>1717325</v>
      </c>
    </row>
    <row r="16" spans="1:15" s="5" customFormat="1" ht="19.5" customHeight="1">
      <c r="A16" s="39" t="s">
        <v>76</v>
      </c>
      <c r="B16" s="40">
        <f aca="true" t="shared" si="9" ref="B16:H16">B17</f>
        <v>0</v>
      </c>
      <c r="C16" s="40">
        <f t="shared" si="9"/>
        <v>22940</v>
      </c>
      <c r="D16" s="40">
        <f t="shared" si="9"/>
        <v>247317</v>
      </c>
      <c r="E16" s="41">
        <f t="shared" si="9"/>
        <v>602621</v>
      </c>
      <c r="F16" s="40">
        <f t="shared" si="9"/>
        <v>36064</v>
      </c>
      <c r="G16" s="40">
        <f t="shared" si="9"/>
        <v>77028</v>
      </c>
      <c r="H16" s="40">
        <f t="shared" si="9"/>
        <v>0</v>
      </c>
      <c r="I16" s="40">
        <f t="shared" si="2"/>
        <v>985970</v>
      </c>
      <c r="J16" s="40">
        <f>J17</f>
        <v>985970</v>
      </c>
      <c r="K16" s="40">
        <f>K17</f>
        <v>0</v>
      </c>
      <c r="L16" s="40">
        <f>L17</f>
        <v>0</v>
      </c>
      <c r="M16" s="40">
        <f>M17</f>
        <v>0</v>
      </c>
      <c r="N16" s="41">
        <f>N17</f>
        <v>0</v>
      </c>
      <c r="O16" s="42">
        <f t="shared" si="3"/>
        <v>985970</v>
      </c>
    </row>
    <row r="17" spans="1:15" s="5" customFormat="1" ht="19.5" customHeight="1">
      <c r="A17" s="47" t="s">
        <v>38</v>
      </c>
      <c r="B17" s="28">
        <v>0</v>
      </c>
      <c r="C17" s="28">
        <v>22940</v>
      </c>
      <c r="D17" s="28">
        <v>247317</v>
      </c>
      <c r="E17" s="29">
        <v>602621</v>
      </c>
      <c r="F17" s="28">
        <v>36064</v>
      </c>
      <c r="G17" s="28">
        <v>77028</v>
      </c>
      <c r="H17" s="28">
        <v>0</v>
      </c>
      <c r="I17" s="28">
        <f t="shared" si="2"/>
        <v>985970</v>
      </c>
      <c r="J17" s="28">
        <v>985970</v>
      </c>
      <c r="K17" s="28">
        <v>0</v>
      </c>
      <c r="L17" s="28">
        <v>0</v>
      </c>
      <c r="M17" s="28">
        <v>0</v>
      </c>
      <c r="N17" s="29">
        <v>0</v>
      </c>
      <c r="O17" s="30">
        <f t="shared" si="3"/>
        <v>985970</v>
      </c>
    </row>
    <row r="18" spans="1:15" s="5" customFormat="1" ht="19.5" customHeight="1">
      <c r="A18" s="39" t="s">
        <v>56</v>
      </c>
      <c r="B18" s="40">
        <f aca="true" t="shared" si="10" ref="B18:H18">B19</f>
        <v>0</v>
      </c>
      <c r="C18" s="40">
        <f t="shared" si="10"/>
        <v>0</v>
      </c>
      <c r="D18" s="40">
        <f t="shared" si="10"/>
        <v>0</v>
      </c>
      <c r="E18" s="41">
        <f t="shared" si="10"/>
        <v>4263</v>
      </c>
      <c r="F18" s="40">
        <f t="shared" si="10"/>
        <v>1410</v>
      </c>
      <c r="G18" s="40">
        <f t="shared" si="10"/>
        <v>115</v>
      </c>
      <c r="H18" s="40">
        <f t="shared" si="10"/>
        <v>0</v>
      </c>
      <c r="I18" s="40">
        <f t="shared" si="2"/>
        <v>5788</v>
      </c>
      <c r="J18" s="40">
        <f>J19</f>
        <v>5788</v>
      </c>
      <c r="K18" s="40">
        <f>K19</f>
        <v>0</v>
      </c>
      <c r="L18" s="40">
        <f>L19</f>
        <v>0</v>
      </c>
      <c r="M18" s="40">
        <f>M19</f>
        <v>0</v>
      </c>
      <c r="N18" s="41">
        <f>N19</f>
        <v>0</v>
      </c>
      <c r="O18" s="42">
        <f t="shared" si="3"/>
        <v>5788</v>
      </c>
    </row>
    <row r="19" spans="1:15" s="5" customFormat="1" ht="19.5" customHeight="1">
      <c r="A19" s="47" t="s">
        <v>38</v>
      </c>
      <c r="B19" s="28">
        <v>0</v>
      </c>
      <c r="C19" s="28">
        <v>0</v>
      </c>
      <c r="D19" s="28">
        <v>0</v>
      </c>
      <c r="E19" s="29">
        <v>4263</v>
      </c>
      <c r="F19" s="28">
        <v>1410</v>
      </c>
      <c r="G19" s="28">
        <v>115</v>
      </c>
      <c r="H19" s="28">
        <v>0</v>
      </c>
      <c r="I19" s="28">
        <f t="shared" si="2"/>
        <v>5788</v>
      </c>
      <c r="J19" s="28">
        <v>5788</v>
      </c>
      <c r="K19" s="28">
        <v>0</v>
      </c>
      <c r="L19" s="28">
        <v>0</v>
      </c>
      <c r="M19" s="28">
        <v>0</v>
      </c>
      <c r="N19" s="29">
        <v>0</v>
      </c>
      <c r="O19" s="30">
        <f t="shared" si="3"/>
        <v>5788</v>
      </c>
    </row>
    <row r="20" spans="1:15" s="5" customFormat="1" ht="19.5" customHeight="1">
      <c r="A20" s="39" t="s">
        <v>27</v>
      </c>
      <c r="B20" s="40">
        <f aca="true" t="shared" si="11" ref="B20:G20">+B21</f>
        <v>0</v>
      </c>
      <c r="C20" s="40">
        <f t="shared" si="11"/>
        <v>0</v>
      </c>
      <c r="D20" s="40">
        <f t="shared" si="11"/>
        <v>725347</v>
      </c>
      <c r="E20" s="41">
        <f t="shared" si="11"/>
        <v>200</v>
      </c>
      <c r="F20" s="40">
        <f t="shared" si="11"/>
        <v>0</v>
      </c>
      <c r="G20" s="40">
        <f t="shared" si="11"/>
        <v>20</v>
      </c>
      <c r="H20" s="40">
        <f>+H21</f>
        <v>0</v>
      </c>
      <c r="I20" s="40">
        <f t="shared" si="2"/>
        <v>725567</v>
      </c>
      <c r="J20" s="40">
        <f>+J21</f>
        <v>220</v>
      </c>
      <c r="K20" s="40">
        <f>+K21</f>
        <v>725347</v>
      </c>
      <c r="L20" s="40">
        <f>+L21</f>
        <v>0</v>
      </c>
      <c r="M20" s="40">
        <f>+M21</f>
        <v>0</v>
      </c>
      <c r="N20" s="41">
        <f>+N21</f>
        <v>0</v>
      </c>
      <c r="O20" s="42">
        <f t="shared" si="3"/>
        <v>725567</v>
      </c>
    </row>
    <row r="21" spans="1:15" s="5" customFormat="1" ht="19.5" customHeight="1">
      <c r="A21" s="47" t="s">
        <v>22</v>
      </c>
      <c r="B21" s="28">
        <v>0</v>
      </c>
      <c r="C21" s="28">
        <v>0</v>
      </c>
      <c r="D21" s="28">
        <v>725347</v>
      </c>
      <c r="E21" s="29">
        <v>200</v>
      </c>
      <c r="F21" s="28">
        <v>0</v>
      </c>
      <c r="G21" s="28">
        <v>20</v>
      </c>
      <c r="H21" s="28">
        <v>0</v>
      </c>
      <c r="I21" s="28">
        <f t="shared" si="2"/>
        <v>725567</v>
      </c>
      <c r="J21" s="28">
        <v>220</v>
      </c>
      <c r="K21" s="28">
        <v>725347</v>
      </c>
      <c r="L21" s="28">
        <v>0</v>
      </c>
      <c r="M21" s="28">
        <v>0</v>
      </c>
      <c r="N21" s="29">
        <v>0</v>
      </c>
      <c r="O21" s="30">
        <f t="shared" si="3"/>
        <v>725567</v>
      </c>
    </row>
    <row r="22" spans="1:15" s="5" customFormat="1" ht="21.75" customHeight="1">
      <c r="A22" s="36" t="s">
        <v>106</v>
      </c>
      <c r="B22" s="37">
        <f>B23+B25+B27</f>
        <v>0</v>
      </c>
      <c r="C22" s="37">
        <f aca="true" t="shared" si="12" ref="C22:H22">C23+C25+C27</f>
        <v>0</v>
      </c>
      <c r="D22" s="37">
        <f t="shared" si="12"/>
        <v>0</v>
      </c>
      <c r="E22" s="37">
        <f t="shared" si="12"/>
        <v>1936</v>
      </c>
      <c r="F22" s="37">
        <f t="shared" si="12"/>
        <v>115</v>
      </c>
      <c r="G22" s="37">
        <f t="shared" si="12"/>
        <v>205</v>
      </c>
      <c r="H22" s="37">
        <f t="shared" si="12"/>
        <v>0</v>
      </c>
      <c r="I22" s="37">
        <f t="shared" si="2"/>
        <v>2256</v>
      </c>
      <c r="J22" s="37">
        <f>J23+J25+J27</f>
        <v>2256</v>
      </c>
      <c r="K22" s="37">
        <f>K23+K25+K27</f>
        <v>0</v>
      </c>
      <c r="L22" s="37">
        <f>L23+L25+L27</f>
        <v>0</v>
      </c>
      <c r="M22" s="37">
        <f>M23+M25+M27</f>
        <v>0</v>
      </c>
      <c r="N22" s="37">
        <f>N23+N25+N27</f>
        <v>0</v>
      </c>
      <c r="O22" s="38">
        <f t="shared" si="3"/>
        <v>2256</v>
      </c>
    </row>
    <row r="23" spans="1:15" s="5" customFormat="1" ht="19.5" customHeight="1">
      <c r="A23" s="39" t="s">
        <v>53</v>
      </c>
      <c r="B23" s="40">
        <f aca="true" t="shared" si="13" ref="B23:H27">B24</f>
        <v>0</v>
      </c>
      <c r="C23" s="40">
        <f t="shared" si="13"/>
        <v>0</v>
      </c>
      <c r="D23" s="40">
        <f t="shared" si="13"/>
        <v>0</v>
      </c>
      <c r="E23" s="41">
        <f t="shared" si="13"/>
        <v>105</v>
      </c>
      <c r="F23" s="40">
        <f t="shared" si="13"/>
        <v>0</v>
      </c>
      <c r="G23" s="40">
        <f t="shared" si="13"/>
        <v>70</v>
      </c>
      <c r="H23" s="40">
        <f t="shared" si="13"/>
        <v>0</v>
      </c>
      <c r="I23" s="40">
        <f t="shared" si="2"/>
        <v>175</v>
      </c>
      <c r="J23" s="40">
        <f aca="true" t="shared" si="14" ref="J23:N27">J24</f>
        <v>175</v>
      </c>
      <c r="K23" s="40">
        <f t="shared" si="14"/>
        <v>0</v>
      </c>
      <c r="L23" s="40">
        <f t="shared" si="14"/>
        <v>0</v>
      </c>
      <c r="M23" s="40">
        <f t="shared" si="14"/>
        <v>0</v>
      </c>
      <c r="N23" s="41">
        <f t="shared" si="14"/>
        <v>0</v>
      </c>
      <c r="O23" s="42">
        <f t="shared" si="3"/>
        <v>175</v>
      </c>
    </row>
    <row r="24" spans="1:15" s="5" customFormat="1" ht="19.5" customHeight="1">
      <c r="A24" s="47" t="s">
        <v>38</v>
      </c>
      <c r="B24" s="28">
        <v>0</v>
      </c>
      <c r="C24" s="28">
        <v>0</v>
      </c>
      <c r="D24" s="28">
        <v>0</v>
      </c>
      <c r="E24" s="29">
        <v>105</v>
      </c>
      <c r="F24" s="28">
        <v>0</v>
      </c>
      <c r="G24" s="28">
        <v>70</v>
      </c>
      <c r="H24" s="28">
        <f>H29+H31</f>
        <v>0</v>
      </c>
      <c r="I24" s="28">
        <f t="shared" si="2"/>
        <v>175</v>
      </c>
      <c r="J24" s="28">
        <v>175</v>
      </c>
      <c r="K24" s="28">
        <v>0</v>
      </c>
      <c r="L24" s="28">
        <v>0</v>
      </c>
      <c r="M24" s="28">
        <v>0</v>
      </c>
      <c r="N24" s="29">
        <v>0</v>
      </c>
      <c r="O24" s="30">
        <f t="shared" si="3"/>
        <v>175</v>
      </c>
    </row>
    <row r="25" spans="1:15" s="5" customFormat="1" ht="19.5" customHeight="1">
      <c r="A25" s="39" t="s">
        <v>44</v>
      </c>
      <c r="B25" s="40">
        <f t="shared" si="13"/>
        <v>0</v>
      </c>
      <c r="C25" s="40">
        <f t="shared" si="13"/>
        <v>0</v>
      </c>
      <c r="D25" s="40">
        <f t="shared" si="13"/>
        <v>0</v>
      </c>
      <c r="E25" s="41">
        <f t="shared" si="13"/>
        <v>1231</v>
      </c>
      <c r="F25" s="40">
        <f t="shared" si="13"/>
        <v>115</v>
      </c>
      <c r="G25" s="40">
        <f t="shared" si="13"/>
        <v>135</v>
      </c>
      <c r="H25" s="40">
        <f t="shared" si="13"/>
        <v>0</v>
      </c>
      <c r="I25" s="40">
        <f t="shared" si="2"/>
        <v>1481</v>
      </c>
      <c r="J25" s="40">
        <f t="shared" si="14"/>
        <v>1481</v>
      </c>
      <c r="K25" s="40">
        <f t="shared" si="14"/>
        <v>0</v>
      </c>
      <c r="L25" s="40">
        <f t="shared" si="14"/>
        <v>0</v>
      </c>
      <c r="M25" s="40">
        <f t="shared" si="14"/>
        <v>0</v>
      </c>
      <c r="N25" s="41">
        <f t="shared" si="14"/>
        <v>0</v>
      </c>
      <c r="O25" s="42">
        <f t="shared" si="3"/>
        <v>1481</v>
      </c>
    </row>
    <row r="26" spans="1:15" s="5" customFormat="1" ht="19.5" customHeight="1">
      <c r="A26" s="47" t="s">
        <v>38</v>
      </c>
      <c r="B26" s="28">
        <v>0</v>
      </c>
      <c r="C26" s="28">
        <v>0</v>
      </c>
      <c r="D26" s="28">
        <v>0</v>
      </c>
      <c r="E26" s="29">
        <v>1231</v>
      </c>
      <c r="F26" s="28">
        <v>115</v>
      </c>
      <c r="G26" s="28">
        <v>135</v>
      </c>
      <c r="H26" s="28">
        <f>H31+H33</f>
        <v>0</v>
      </c>
      <c r="I26" s="28">
        <f t="shared" si="2"/>
        <v>1481</v>
      </c>
      <c r="J26" s="28">
        <v>1481</v>
      </c>
      <c r="K26" s="28">
        <v>0</v>
      </c>
      <c r="L26" s="28">
        <v>0</v>
      </c>
      <c r="M26" s="28">
        <v>0</v>
      </c>
      <c r="N26" s="29">
        <v>0</v>
      </c>
      <c r="O26" s="30">
        <f t="shared" si="3"/>
        <v>1481</v>
      </c>
    </row>
    <row r="27" spans="1:15" s="5" customFormat="1" ht="19.5" customHeight="1">
      <c r="A27" s="39" t="s">
        <v>108</v>
      </c>
      <c r="B27" s="40">
        <f t="shared" si="13"/>
        <v>0</v>
      </c>
      <c r="C27" s="40">
        <f t="shared" si="13"/>
        <v>0</v>
      </c>
      <c r="D27" s="40">
        <f t="shared" si="13"/>
        <v>0</v>
      </c>
      <c r="E27" s="41">
        <f t="shared" si="13"/>
        <v>600</v>
      </c>
      <c r="F27" s="41">
        <f t="shared" si="13"/>
        <v>0</v>
      </c>
      <c r="G27" s="40">
        <f t="shared" si="13"/>
        <v>0</v>
      </c>
      <c r="H27" s="41">
        <f t="shared" si="13"/>
        <v>0</v>
      </c>
      <c r="I27" s="40">
        <f t="shared" si="2"/>
        <v>600</v>
      </c>
      <c r="J27" s="40">
        <f t="shared" si="14"/>
        <v>600</v>
      </c>
      <c r="K27" s="40">
        <f t="shared" si="14"/>
        <v>0</v>
      </c>
      <c r="L27" s="40">
        <f t="shared" si="14"/>
        <v>0</v>
      </c>
      <c r="M27" s="40">
        <f t="shared" si="14"/>
        <v>0</v>
      </c>
      <c r="N27" s="41">
        <f t="shared" si="14"/>
        <v>0</v>
      </c>
      <c r="O27" s="42">
        <f>SUM(J27:N27)</f>
        <v>600</v>
      </c>
    </row>
    <row r="28" spans="1:15" s="5" customFormat="1" ht="19.5" customHeight="1">
      <c r="A28" s="47" t="s">
        <v>38</v>
      </c>
      <c r="B28" s="28">
        <v>0</v>
      </c>
      <c r="C28" s="28">
        <v>0</v>
      </c>
      <c r="D28" s="28">
        <v>0</v>
      </c>
      <c r="E28" s="29">
        <v>600</v>
      </c>
      <c r="F28" s="28">
        <v>0</v>
      </c>
      <c r="G28" s="28">
        <v>0</v>
      </c>
      <c r="H28" s="28">
        <v>0</v>
      </c>
      <c r="I28" s="28">
        <f t="shared" si="2"/>
        <v>600</v>
      </c>
      <c r="J28" s="28">
        <v>600</v>
      </c>
      <c r="K28" s="28">
        <v>0</v>
      </c>
      <c r="L28" s="28">
        <v>0</v>
      </c>
      <c r="M28" s="28">
        <v>0</v>
      </c>
      <c r="N28" s="29">
        <v>0</v>
      </c>
      <c r="O28" s="30">
        <f>SUM(J28:N28)</f>
        <v>600</v>
      </c>
    </row>
    <row r="29" spans="1:15" s="5" customFormat="1" ht="21.75" customHeight="1">
      <c r="A29" s="36" t="s">
        <v>91</v>
      </c>
      <c r="B29" s="37">
        <f aca="true" t="shared" si="15" ref="B29:H29">B30+B32+B34+B38+B40+B42</f>
        <v>311547</v>
      </c>
      <c r="C29" s="37">
        <f t="shared" si="15"/>
        <v>171042</v>
      </c>
      <c r="D29" s="37">
        <f t="shared" si="15"/>
        <v>4946545</v>
      </c>
      <c r="E29" s="37">
        <f t="shared" si="15"/>
        <v>3225479</v>
      </c>
      <c r="F29" s="37">
        <f t="shared" si="15"/>
        <v>225273</v>
      </c>
      <c r="G29" s="37">
        <f t="shared" si="15"/>
        <v>1838911</v>
      </c>
      <c r="H29" s="37">
        <f t="shared" si="15"/>
        <v>0</v>
      </c>
      <c r="I29" s="37">
        <f t="shared" si="2"/>
        <v>10718797</v>
      </c>
      <c r="J29" s="37">
        <f>J30+J32+J34+J38+J40+J42</f>
        <v>1500019</v>
      </c>
      <c r="K29" s="37">
        <f>K30+K32+K34+K38+K40+K42</f>
        <v>0</v>
      </c>
      <c r="L29" s="37">
        <f>L30+L32+L34+L38+L40+L42</f>
        <v>9073778</v>
      </c>
      <c r="M29" s="37">
        <f>M30+M32+M34+M38+M40+M42</f>
        <v>120000</v>
      </c>
      <c r="N29" s="62">
        <f>N30+N32+N34+N38+N40+N42</f>
        <v>25000</v>
      </c>
      <c r="O29" s="38">
        <f t="shared" si="3"/>
        <v>10718797</v>
      </c>
    </row>
    <row r="30" spans="1:15" s="5" customFormat="1" ht="19.5" customHeight="1">
      <c r="A30" s="39" t="s">
        <v>47</v>
      </c>
      <c r="B30" s="40">
        <f aca="true" t="shared" si="16" ref="B30:H30">B31</f>
        <v>0</v>
      </c>
      <c r="C30" s="40">
        <f t="shared" si="16"/>
        <v>0</v>
      </c>
      <c r="D30" s="40">
        <f t="shared" si="16"/>
        <v>0</v>
      </c>
      <c r="E30" s="41">
        <f t="shared" si="16"/>
        <v>16700</v>
      </c>
      <c r="F30" s="40">
        <f t="shared" si="16"/>
        <v>600</v>
      </c>
      <c r="G30" s="40">
        <f t="shared" si="16"/>
        <v>5940</v>
      </c>
      <c r="H30" s="40">
        <f t="shared" si="16"/>
        <v>0</v>
      </c>
      <c r="I30" s="40">
        <f t="shared" si="2"/>
        <v>23240</v>
      </c>
      <c r="J30" s="40">
        <f>J31</f>
        <v>23240</v>
      </c>
      <c r="K30" s="40">
        <f>K31</f>
        <v>0</v>
      </c>
      <c r="L30" s="40">
        <f>L31</f>
        <v>0</v>
      </c>
      <c r="M30" s="40">
        <f>M31</f>
        <v>0</v>
      </c>
      <c r="N30" s="41">
        <f>N31</f>
        <v>0</v>
      </c>
      <c r="O30" s="42">
        <f t="shared" si="3"/>
        <v>23240</v>
      </c>
    </row>
    <row r="31" spans="1:15" s="5" customFormat="1" ht="19.5" customHeight="1">
      <c r="A31" s="47" t="s">
        <v>38</v>
      </c>
      <c r="B31" s="28">
        <v>0</v>
      </c>
      <c r="C31" s="28">
        <v>0</v>
      </c>
      <c r="D31" s="28">
        <v>0</v>
      </c>
      <c r="E31" s="29">
        <v>16700</v>
      </c>
      <c r="F31" s="28">
        <v>600</v>
      </c>
      <c r="G31" s="28">
        <v>5940</v>
      </c>
      <c r="H31" s="28">
        <v>0</v>
      </c>
      <c r="I31" s="28">
        <f t="shared" si="2"/>
        <v>23240</v>
      </c>
      <c r="J31" s="28">
        <v>23240</v>
      </c>
      <c r="K31" s="28">
        <v>0</v>
      </c>
      <c r="L31" s="28">
        <v>0</v>
      </c>
      <c r="M31" s="28">
        <v>0</v>
      </c>
      <c r="N31" s="29">
        <v>0</v>
      </c>
      <c r="O31" s="30">
        <f t="shared" si="3"/>
        <v>23240</v>
      </c>
    </row>
    <row r="32" spans="1:15" s="5" customFormat="1" ht="19.5" customHeight="1">
      <c r="A32" s="39" t="s">
        <v>54</v>
      </c>
      <c r="B32" s="40">
        <f aca="true" t="shared" si="17" ref="B32:G32">B33</f>
        <v>261547</v>
      </c>
      <c r="C32" s="40">
        <f t="shared" si="17"/>
        <v>171042</v>
      </c>
      <c r="D32" s="40">
        <f t="shared" si="17"/>
        <v>4282959</v>
      </c>
      <c r="E32" s="41">
        <f t="shared" si="17"/>
        <v>2632146</v>
      </c>
      <c r="F32" s="40">
        <f t="shared" si="17"/>
        <v>222430</v>
      </c>
      <c r="G32" s="40">
        <f t="shared" si="17"/>
        <v>1780619</v>
      </c>
      <c r="H32" s="40">
        <f>+H33</f>
        <v>0</v>
      </c>
      <c r="I32" s="40">
        <f t="shared" si="2"/>
        <v>9350743</v>
      </c>
      <c r="J32" s="40">
        <f>J33</f>
        <v>671965</v>
      </c>
      <c r="K32" s="40">
        <f>K33</f>
        <v>0</v>
      </c>
      <c r="L32" s="40">
        <f>+L33</f>
        <v>8533778</v>
      </c>
      <c r="M32" s="40">
        <f>+M33</f>
        <v>120000</v>
      </c>
      <c r="N32" s="41">
        <f>+N33</f>
        <v>25000</v>
      </c>
      <c r="O32" s="42">
        <f t="shared" si="3"/>
        <v>9350743</v>
      </c>
    </row>
    <row r="33" spans="1:15" s="68" customFormat="1" ht="19.5" customHeight="1" thickBot="1">
      <c r="A33" s="70" t="s">
        <v>38</v>
      </c>
      <c r="B33" s="34">
        <v>261547</v>
      </c>
      <c r="C33" s="34">
        <v>171042</v>
      </c>
      <c r="D33" s="34">
        <v>4282959</v>
      </c>
      <c r="E33" s="35">
        <v>2632146</v>
      </c>
      <c r="F33" s="34">
        <v>222430</v>
      </c>
      <c r="G33" s="34">
        <v>1780619</v>
      </c>
      <c r="H33" s="34">
        <v>0</v>
      </c>
      <c r="I33" s="34">
        <f t="shared" si="2"/>
        <v>9350743</v>
      </c>
      <c r="J33" s="34">
        <v>671965</v>
      </c>
      <c r="K33" s="34">
        <v>0</v>
      </c>
      <c r="L33" s="34">
        <v>8533778</v>
      </c>
      <c r="M33" s="34">
        <v>120000</v>
      </c>
      <c r="N33" s="35">
        <v>25000</v>
      </c>
      <c r="O33" s="44">
        <f t="shared" si="3"/>
        <v>9350743</v>
      </c>
    </row>
    <row r="34" spans="1:15" s="5" customFormat="1" ht="19.5" customHeight="1">
      <c r="A34" s="39" t="s">
        <v>89</v>
      </c>
      <c r="B34" s="40">
        <f aca="true" t="shared" si="18" ref="B34:H34">+B35+B37</f>
        <v>0</v>
      </c>
      <c r="C34" s="40">
        <f t="shared" si="18"/>
        <v>0</v>
      </c>
      <c r="D34" s="40">
        <f t="shared" si="18"/>
        <v>580000</v>
      </c>
      <c r="E34" s="40">
        <f t="shared" si="18"/>
        <v>385962</v>
      </c>
      <c r="F34" s="40">
        <f t="shared" si="18"/>
        <v>1800</v>
      </c>
      <c r="G34" s="40">
        <f t="shared" si="18"/>
        <v>8170</v>
      </c>
      <c r="H34" s="40">
        <f t="shared" si="18"/>
        <v>0</v>
      </c>
      <c r="I34" s="40">
        <f t="shared" si="2"/>
        <v>975932</v>
      </c>
      <c r="J34" s="40">
        <f>+J35+J37</f>
        <v>435932</v>
      </c>
      <c r="K34" s="40">
        <f>+K35+K37</f>
        <v>0</v>
      </c>
      <c r="L34" s="40">
        <f>+L35+L37</f>
        <v>540000</v>
      </c>
      <c r="M34" s="40">
        <f>+M35+M37</f>
        <v>0</v>
      </c>
      <c r="N34" s="40">
        <f>+N35+N37</f>
        <v>0</v>
      </c>
      <c r="O34" s="42">
        <f t="shared" si="3"/>
        <v>975932</v>
      </c>
    </row>
    <row r="35" spans="1:15" s="5" customFormat="1" ht="19.5" customHeight="1">
      <c r="A35" s="47" t="s">
        <v>121</v>
      </c>
      <c r="B35" s="28">
        <f>+B36</f>
        <v>0</v>
      </c>
      <c r="C35" s="28">
        <f aca="true" t="shared" si="19" ref="C35:H35">+C36</f>
        <v>0</v>
      </c>
      <c r="D35" s="28">
        <f t="shared" si="19"/>
        <v>540000</v>
      </c>
      <c r="E35" s="29">
        <f t="shared" si="19"/>
        <v>0</v>
      </c>
      <c r="F35" s="28">
        <f t="shared" si="19"/>
        <v>0</v>
      </c>
      <c r="G35" s="28">
        <f t="shared" si="19"/>
        <v>0</v>
      </c>
      <c r="H35" s="28">
        <f t="shared" si="19"/>
        <v>0</v>
      </c>
      <c r="I35" s="28">
        <f t="shared" si="2"/>
        <v>540000</v>
      </c>
      <c r="J35" s="28">
        <f>+J36</f>
        <v>0</v>
      </c>
      <c r="K35" s="28">
        <f>+K36</f>
        <v>0</v>
      </c>
      <c r="L35" s="28">
        <f>+L36</f>
        <v>540000</v>
      </c>
      <c r="M35" s="28">
        <f>+M36</f>
        <v>0</v>
      </c>
      <c r="N35" s="29">
        <f>+N36</f>
        <v>0</v>
      </c>
      <c r="O35" s="30">
        <f t="shared" si="3"/>
        <v>540000</v>
      </c>
    </row>
    <row r="36" spans="1:15" s="68" customFormat="1" ht="19.5" customHeight="1">
      <c r="A36" s="43" t="s">
        <v>90</v>
      </c>
      <c r="B36" s="28">
        <v>0</v>
      </c>
      <c r="C36" s="28">
        <v>0</v>
      </c>
      <c r="D36" s="28">
        <v>540000</v>
      </c>
      <c r="E36" s="29">
        <v>0</v>
      </c>
      <c r="F36" s="28">
        <v>0</v>
      </c>
      <c r="G36" s="28">
        <v>0</v>
      </c>
      <c r="H36" s="28">
        <v>0</v>
      </c>
      <c r="I36" s="28">
        <f t="shared" si="2"/>
        <v>540000</v>
      </c>
      <c r="J36" s="28">
        <v>0</v>
      </c>
      <c r="K36" s="28">
        <v>0</v>
      </c>
      <c r="L36" s="28">
        <f>+I36</f>
        <v>540000</v>
      </c>
      <c r="M36" s="28">
        <v>0</v>
      </c>
      <c r="N36" s="29">
        <v>0</v>
      </c>
      <c r="O36" s="30">
        <f t="shared" si="3"/>
        <v>540000</v>
      </c>
    </row>
    <row r="37" spans="1:15" s="68" customFormat="1" ht="19.5" customHeight="1">
      <c r="A37" s="47" t="s">
        <v>122</v>
      </c>
      <c r="B37" s="28">
        <v>0</v>
      </c>
      <c r="C37" s="28">
        <v>0</v>
      </c>
      <c r="D37" s="28">
        <v>40000</v>
      </c>
      <c r="E37" s="29">
        <v>385962</v>
      </c>
      <c r="F37" s="28">
        <v>1800</v>
      </c>
      <c r="G37" s="28">
        <v>8170</v>
      </c>
      <c r="H37" s="28">
        <v>0</v>
      </c>
      <c r="I37" s="28">
        <f t="shared" si="2"/>
        <v>435932</v>
      </c>
      <c r="J37" s="28">
        <f>+I37</f>
        <v>435932</v>
      </c>
      <c r="K37" s="28">
        <v>0</v>
      </c>
      <c r="L37" s="28">
        <v>0</v>
      </c>
      <c r="M37" s="28">
        <v>0</v>
      </c>
      <c r="N37" s="29">
        <v>0</v>
      </c>
      <c r="O37" s="30">
        <f t="shared" si="3"/>
        <v>435932</v>
      </c>
    </row>
    <row r="38" spans="1:15" s="68" customFormat="1" ht="19.5" customHeight="1">
      <c r="A38" s="39" t="s">
        <v>79</v>
      </c>
      <c r="B38" s="40">
        <f aca="true" t="shared" si="20" ref="B38:H38">B39</f>
        <v>0</v>
      </c>
      <c r="C38" s="40">
        <f t="shared" si="20"/>
        <v>0</v>
      </c>
      <c r="D38" s="40">
        <f t="shared" si="20"/>
        <v>33586</v>
      </c>
      <c r="E38" s="41">
        <f t="shared" si="20"/>
        <v>189623</v>
      </c>
      <c r="F38" s="40">
        <f t="shared" si="20"/>
        <v>443</v>
      </c>
      <c r="G38" s="40">
        <f t="shared" si="20"/>
        <v>4182</v>
      </c>
      <c r="H38" s="40">
        <f t="shared" si="20"/>
        <v>0</v>
      </c>
      <c r="I38" s="40">
        <f t="shared" si="2"/>
        <v>227834</v>
      </c>
      <c r="J38" s="40">
        <f>J39</f>
        <v>227834</v>
      </c>
      <c r="K38" s="40">
        <f>K39</f>
        <v>0</v>
      </c>
      <c r="L38" s="40">
        <f>L39</f>
        <v>0</v>
      </c>
      <c r="M38" s="40">
        <f>M39</f>
        <v>0</v>
      </c>
      <c r="N38" s="41">
        <f>N39</f>
        <v>0</v>
      </c>
      <c r="O38" s="42">
        <f t="shared" si="3"/>
        <v>227834</v>
      </c>
    </row>
    <row r="39" spans="1:15" s="68" customFormat="1" ht="19.5" customHeight="1">
      <c r="A39" s="47" t="s">
        <v>22</v>
      </c>
      <c r="B39" s="28">
        <v>0</v>
      </c>
      <c r="C39" s="28">
        <v>0</v>
      </c>
      <c r="D39" s="28">
        <v>33586</v>
      </c>
      <c r="E39" s="29">
        <v>189623</v>
      </c>
      <c r="F39" s="28">
        <v>443</v>
      </c>
      <c r="G39" s="28">
        <v>4182</v>
      </c>
      <c r="H39" s="28">
        <v>0</v>
      </c>
      <c r="I39" s="28">
        <f t="shared" si="2"/>
        <v>227834</v>
      </c>
      <c r="J39" s="28">
        <f>+I39</f>
        <v>227834</v>
      </c>
      <c r="K39" s="28">
        <v>0</v>
      </c>
      <c r="L39" s="28">
        <v>0</v>
      </c>
      <c r="M39" s="28">
        <v>0</v>
      </c>
      <c r="N39" s="29">
        <v>0</v>
      </c>
      <c r="O39" s="30">
        <f t="shared" si="3"/>
        <v>227834</v>
      </c>
    </row>
    <row r="40" spans="1:15" s="68" customFormat="1" ht="19.5" customHeight="1">
      <c r="A40" s="39" t="s">
        <v>78</v>
      </c>
      <c r="B40" s="40">
        <f>B41</f>
        <v>0</v>
      </c>
      <c r="C40" s="40">
        <f>C41</f>
        <v>0</v>
      </c>
      <c r="D40" s="40">
        <v>0</v>
      </c>
      <c r="E40" s="41">
        <f>E41</f>
        <v>1048</v>
      </c>
      <c r="F40" s="40">
        <f>F41</f>
        <v>0</v>
      </c>
      <c r="G40" s="40">
        <f>G41</f>
        <v>0</v>
      </c>
      <c r="H40" s="40">
        <f>H41</f>
        <v>0</v>
      </c>
      <c r="I40" s="40">
        <f t="shared" si="2"/>
        <v>1048</v>
      </c>
      <c r="J40" s="40">
        <f>J41</f>
        <v>1048</v>
      </c>
      <c r="K40" s="40">
        <f>K41</f>
        <v>0</v>
      </c>
      <c r="L40" s="40">
        <f>L41</f>
        <v>0</v>
      </c>
      <c r="M40" s="40">
        <f>M41</f>
        <v>0</v>
      </c>
      <c r="N40" s="41">
        <f>N41</f>
        <v>0</v>
      </c>
      <c r="O40" s="42">
        <f t="shared" si="3"/>
        <v>1048</v>
      </c>
    </row>
    <row r="41" spans="1:15" s="68" customFormat="1" ht="19.5" customHeight="1">
      <c r="A41" s="47" t="s">
        <v>22</v>
      </c>
      <c r="B41" s="28">
        <v>0</v>
      </c>
      <c r="C41" s="28">
        <v>0</v>
      </c>
      <c r="D41" s="28">
        <v>0</v>
      </c>
      <c r="E41" s="29">
        <v>1048</v>
      </c>
      <c r="F41" s="28">
        <v>0</v>
      </c>
      <c r="G41" s="28">
        <v>0</v>
      </c>
      <c r="H41" s="28">
        <v>0</v>
      </c>
      <c r="I41" s="28">
        <f t="shared" si="2"/>
        <v>1048</v>
      </c>
      <c r="J41" s="28">
        <f>+I41</f>
        <v>1048</v>
      </c>
      <c r="K41" s="28">
        <v>0</v>
      </c>
      <c r="L41" s="28">
        <v>0</v>
      </c>
      <c r="M41" s="28">
        <v>0</v>
      </c>
      <c r="N41" s="29">
        <v>0</v>
      </c>
      <c r="O41" s="30">
        <f t="shared" si="3"/>
        <v>1048</v>
      </c>
    </row>
    <row r="42" spans="1:15" s="68" customFormat="1" ht="19.5" customHeight="1">
      <c r="A42" s="39" t="s">
        <v>40</v>
      </c>
      <c r="B42" s="40">
        <f aca="true" t="shared" si="21" ref="B42:H42">+B43</f>
        <v>50000</v>
      </c>
      <c r="C42" s="40">
        <f t="shared" si="21"/>
        <v>0</v>
      </c>
      <c r="D42" s="40">
        <f t="shared" si="21"/>
        <v>50000</v>
      </c>
      <c r="E42" s="41">
        <f t="shared" si="21"/>
        <v>0</v>
      </c>
      <c r="F42" s="40">
        <f t="shared" si="21"/>
        <v>0</v>
      </c>
      <c r="G42" s="40">
        <f t="shared" si="21"/>
        <v>40000</v>
      </c>
      <c r="H42" s="40">
        <f t="shared" si="21"/>
        <v>0</v>
      </c>
      <c r="I42" s="40">
        <f t="shared" si="2"/>
        <v>140000</v>
      </c>
      <c r="J42" s="40">
        <f>+J43</f>
        <v>140000</v>
      </c>
      <c r="K42" s="40">
        <f>+K43</f>
        <v>0</v>
      </c>
      <c r="L42" s="40">
        <f>+L43</f>
        <v>0</v>
      </c>
      <c r="M42" s="40">
        <f>+M43</f>
        <v>0</v>
      </c>
      <c r="N42" s="41">
        <f>+N43</f>
        <v>0</v>
      </c>
      <c r="O42" s="42">
        <f t="shared" si="3"/>
        <v>140000</v>
      </c>
    </row>
    <row r="43" spans="1:15" s="68" customFormat="1" ht="19.5" customHeight="1">
      <c r="A43" s="47" t="s">
        <v>92</v>
      </c>
      <c r="B43" s="28">
        <v>50000</v>
      </c>
      <c r="C43" s="28">
        <v>0</v>
      </c>
      <c r="D43" s="28">
        <v>50000</v>
      </c>
      <c r="E43" s="29">
        <v>0</v>
      </c>
      <c r="F43" s="28">
        <v>0</v>
      </c>
      <c r="G43" s="28">
        <v>40000</v>
      </c>
      <c r="H43" s="28">
        <v>0</v>
      </c>
      <c r="I43" s="28">
        <f t="shared" si="2"/>
        <v>140000</v>
      </c>
      <c r="J43" s="28">
        <v>140000</v>
      </c>
      <c r="K43" s="28">
        <v>0</v>
      </c>
      <c r="L43" s="28">
        <v>0</v>
      </c>
      <c r="M43" s="28">
        <v>0</v>
      </c>
      <c r="N43" s="29">
        <v>0</v>
      </c>
      <c r="O43" s="30">
        <f t="shared" si="3"/>
        <v>140000</v>
      </c>
    </row>
    <row r="44" spans="1:15" s="68" customFormat="1" ht="24" customHeight="1">
      <c r="A44" s="36" t="s">
        <v>51</v>
      </c>
      <c r="B44" s="37">
        <f aca="true" t="shared" si="22" ref="B44:H45">B45</f>
        <v>0</v>
      </c>
      <c r="C44" s="37">
        <f t="shared" si="22"/>
        <v>0</v>
      </c>
      <c r="D44" s="37">
        <f t="shared" si="22"/>
        <v>0</v>
      </c>
      <c r="E44" s="37">
        <f t="shared" si="22"/>
        <v>18872</v>
      </c>
      <c r="F44" s="37">
        <f t="shared" si="22"/>
        <v>67</v>
      </c>
      <c r="G44" s="37">
        <f t="shared" si="22"/>
        <v>2685</v>
      </c>
      <c r="H44" s="37">
        <f t="shared" si="22"/>
        <v>0</v>
      </c>
      <c r="I44" s="37">
        <f t="shared" si="2"/>
        <v>21624</v>
      </c>
      <c r="J44" s="37">
        <f aca="true" t="shared" si="23" ref="J44:N45">J45</f>
        <v>21624</v>
      </c>
      <c r="K44" s="37">
        <f t="shared" si="23"/>
        <v>0</v>
      </c>
      <c r="L44" s="37">
        <f t="shared" si="23"/>
        <v>0</v>
      </c>
      <c r="M44" s="37">
        <f t="shared" si="23"/>
        <v>0</v>
      </c>
      <c r="N44" s="62">
        <f t="shared" si="23"/>
        <v>0</v>
      </c>
      <c r="O44" s="38">
        <f t="shared" si="3"/>
        <v>21624</v>
      </c>
    </row>
    <row r="45" spans="1:15" s="68" customFormat="1" ht="19.5" customHeight="1">
      <c r="A45" s="39" t="s">
        <v>39</v>
      </c>
      <c r="B45" s="40">
        <f t="shared" si="22"/>
        <v>0</v>
      </c>
      <c r="C45" s="40">
        <f t="shared" si="22"/>
        <v>0</v>
      </c>
      <c r="D45" s="40">
        <f t="shared" si="22"/>
        <v>0</v>
      </c>
      <c r="E45" s="41">
        <f t="shared" si="22"/>
        <v>18872</v>
      </c>
      <c r="F45" s="40">
        <f t="shared" si="22"/>
        <v>67</v>
      </c>
      <c r="G45" s="40">
        <f t="shared" si="22"/>
        <v>2685</v>
      </c>
      <c r="H45" s="40">
        <f t="shared" si="22"/>
        <v>0</v>
      </c>
      <c r="I45" s="40">
        <f t="shared" si="2"/>
        <v>21624</v>
      </c>
      <c r="J45" s="40">
        <f t="shared" si="23"/>
        <v>21624</v>
      </c>
      <c r="K45" s="40">
        <f t="shared" si="23"/>
        <v>0</v>
      </c>
      <c r="L45" s="40">
        <f t="shared" si="23"/>
        <v>0</v>
      </c>
      <c r="M45" s="40">
        <f t="shared" si="23"/>
        <v>0</v>
      </c>
      <c r="N45" s="41">
        <f t="shared" si="23"/>
        <v>0</v>
      </c>
      <c r="O45" s="42">
        <f t="shared" si="3"/>
        <v>21624</v>
      </c>
    </row>
    <row r="46" spans="1:15" s="68" customFormat="1" ht="19.5" customHeight="1">
      <c r="A46" s="47" t="s">
        <v>38</v>
      </c>
      <c r="B46" s="28">
        <v>0</v>
      </c>
      <c r="C46" s="28">
        <v>0</v>
      </c>
      <c r="D46" s="28">
        <v>0</v>
      </c>
      <c r="E46" s="29">
        <v>18872</v>
      </c>
      <c r="F46" s="28">
        <v>67</v>
      </c>
      <c r="G46" s="28">
        <v>2685</v>
      </c>
      <c r="H46" s="28">
        <v>0</v>
      </c>
      <c r="I46" s="28">
        <f t="shared" si="2"/>
        <v>21624</v>
      </c>
      <c r="J46" s="28">
        <v>21624</v>
      </c>
      <c r="K46" s="28">
        <v>0</v>
      </c>
      <c r="L46" s="28">
        <v>0</v>
      </c>
      <c r="M46" s="28">
        <v>0</v>
      </c>
      <c r="N46" s="29">
        <v>0</v>
      </c>
      <c r="O46" s="30">
        <f t="shared" si="3"/>
        <v>21624</v>
      </c>
    </row>
    <row r="47" spans="1:15" s="68" customFormat="1" ht="22.5" customHeight="1">
      <c r="A47" s="36" t="s">
        <v>74</v>
      </c>
      <c r="B47" s="37">
        <f aca="true" t="shared" si="24" ref="B47:H47">B48+B54+B56</f>
        <v>163000</v>
      </c>
      <c r="C47" s="37">
        <f t="shared" si="24"/>
        <v>550307</v>
      </c>
      <c r="D47" s="37">
        <f t="shared" si="24"/>
        <v>107632</v>
      </c>
      <c r="E47" s="37">
        <f t="shared" si="24"/>
        <v>781773</v>
      </c>
      <c r="F47" s="37">
        <f t="shared" si="24"/>
        <v>150479</v>
      </c>
      <c r="G47" s="37">
        <f t="shared" si="24"/>
        <v>70712</v>
      </c>
      <c r="H47" s="37">
        <f t="shared" si="24"/>
        <v>0</v>
      </c>
      <c r="I47" s="37">
        <f t="shared" si="2"/>
        <v>1823903</v>
      </c>
      <c r="J47" s="37">
        <f>J48+J54+J56</f>
        <v>1582303</v>
      </c>
      <c r="K47" s="37">
        <f>K48+K54+K56</f>
        <v>0</v>
      </c>
      <c r="L47" s="37">
        <f>L48+L54+L56</f>
        <v>0</v>
      </c>
      <c r="M47" s="37">
        <f>M48+M54+M56</f>
        <v>241600</v>
      </c>
      <c r="N47" s="62">
        <f>N48+N54+N56</f>
        <v>0</v>
      </c>
      <c r="O47" s="38">
        <f t="shared" si="3"/>
        <v>1823903</v>
      </c>
    </row>
    <row r="48" spans="1:15" s="68" customFormat="1" ht="21" customHeight="1">
      <c r="A48" s="39" t="s">
        <v>28</v>
      </c>
      <c r="B48" s="40">
        <f aca="true" t="shared" si="25" ref="B48:H48">B49+B53</f>
        <v>123000</v>
      </c>
      <c r="C48" s="40">
        <f t="shared" si="25"/>
        <v>183437</v>
      </c>
      <c r="D48" s="40">
        <f t="shared" si="25"/>
        <v>24572</v>
      </c>
      <c r="E48" s="41">
        <f t="shared" si="25"/>
        <v>257009</v>
      </c>
      <c r="F48" s="40">
        <f t="shared" si="25"/>
        <v>71711</v>
      </c>
      <c r="G48" s="40">
        <f t="shared" si="25"/>
        <v>58503</v>
      </c>
      <c r="H48" s="40">
        <f t="shared" si="25"/>
        <v>0</v>
      </c>
      <c r="I48" s="40">
        <f t="shared" si="2"/>
        <v>718232</v>
      </c>
      <c r="J48" s="40">
        <f>J49+J53</f>
        <v>476632</v>
      </c>
      <c r="K48" s="40">
        <f>K49+K53</f>
        <v>0</v>
      </c>
      <c r="L48" s="40">
        <f>L49+L53</f>
        <v>0</v>
      </c>
      <c r="M48" s="40">
        <f>M49+M53</f>
        <v>241600</v>
      </c>
      <c r="N48" s="41">
        <f>N49+N53</f>
        <v>0</v>
      </c>
      <c r="O48" s="42">
        <f t="shared" si="3"/>
        <v>718232</v>
      </c>
    </row>
    <row r="49" spans="1:15" s="68" customFormat="1" ht="21" customHeight="1">
      <c r="A49" s="47" t="s">
        <v>121</v>
      </c>
      <c r="B49" s="28">
        <f aca="true" t="shared" si="26" ref="B49:H49">SUM(B50:B52)</f>
        <v>123000</v>
      </c>
      <c r="C49" s="28">
        <f t="shared" si="26"/>
        <v>175100</v>
      </c>
      <c r="D49" s="28">
        <f t="shared" si="26"/>
        <v>6000</v>
      </c>
      <c r="E49" s="29">
        <f t="shared" si="26"/>
        <v>121000</v>
      </c>
      <c r="F49" s="28">
        <f t="shared" si="26"/>
        <v>4500</v>
      </c>
      <c r="G49" s="28">
        <f t="shared" si="26"/>
        <v>21000</v>
      </c>
      <c r="H49" s="28">
        <f t="shared" si="26"/>
        <v>0</v>
      </c>
      <c r="I49" s="28">
        <f t="shared" si="2"/>
        <v>450600</v>
      </c>
      <c r="J49" s="28">
        <f>SUM(J50:J52)</f>
        <v>209000</v>
      </c>
      <c r="K49" s="28">
        <f>SUM(K50:K52)</f>
        <v>0</v>
      </c>
      <c r="L49" s="28">
        <f>SUM(L50:L52)</f>
        <v>0</v>
      </c>
      <c r="M49" s="28">
        <f>SUM(M50:M52)</f>
        <v>241600</v>
      </c>
      <c r="N49" s="29">
        <f>SUM(N50:N52)</f>
        <v>0</v>
      </c>
      <c r="O49" s="30">
        <f t="shared" si="3"/>
        <v>450600</v>
      </c>
    </row>
    <row r="50" spans="1:15" s="68" customFormat="1" ht="21" customHeight="1">
      <c r="A50" s="43" t="s">
        <v>29</v>
      </c>
      <c r="B50" s="28">
        <v>0</v>
      </c>
      <c r="C50" s="28">
        <v>140100</v>
      </c>
      <c r="D50" s="28">
        <v>6000</v>
      </c>
      <c r="E50" s="29">
        <v>91000</v>
      </c>
      <c r="F50" s="28">
        <v>4500</v>
      </c>
      <c r="G50" s="28">
        <v>0</v>
      </c>
      <c r="H50" s="28">
        <v>0</v>
      </c>
      <c r="I50" s="28">
        <f t="shared" si="2"/>
        <v>241600</v>
      </c>
      <c r="J50" s="28">
        <v>0</v>
      </c>
      <c r="K50" s="28">
        <v>0</v>
      </c>
      <c r="L50" s="28">
        <v>0</v>
      </c>
      <c r="M50" s="28">
        <v>241600</v>
      </c>
      <c r="N50" s="29">
        <v>0</v>
      </c>
      <c r="O50" s="30">
        <f t="shared" si="3"/>
        <v>241600</v>
      </c>
    </row>
    <row r="51" spans="1:15" s="68" customFormat="1" ht="19.5" customHeight="1">
      <c r="A51" s="43" t="s">
        <v>30</v>
      </c>
      <c r="B51" s="28">
        <v>123000</v>
      </c>
      <c r="C51" s="28">
        <v>35000</v>
      </c>
      <c r="D51" s="28">
        <v>0</v>
      </c>
      <c r="E51" s="29">
        <v>30000</v>
      </c>
      <c r="F51" s="28">
        <v>0</v>
      </c>
      <c r="G51" s="28">
        <v>21000</v>
      </c>
      <c r="H51" s="28">
        <v>0</v>
      </c>
      <c r="I51" s="28">
        <f aca="true" t="shared" si="27" ref="I51:I108">SUM(B51:H51)</f>
        <v>209000</v>
      </c>
      <c r="J51" s="28">
        <v>209000</v>
      </c>
      <c r="K51" s="28">
        <v>0</v>
      </c>
      <c r="L51" s="28">
        <v>0</v>
      </c>
      <c r="M51" s="28">
        <v>0</v>
      </c>
      <c r="N51" s="29">
        <v>0</v>
      </c>
      <c r="O51" s="30">
        <f t="shared" si="3"/>
        <v>209000</v>
      </c>
    </row>
    <row r="52" spans="1:15" s="68" customFormat="1" ht="19.5" customHeight="1">
      <c r="A52" s="43" t="s">
        <v>31</v>
      </c>
      <c r="B52" s="28"/>
      <c r="C52" s="28"/>
      <c r="D52" s="28"/>
      <c r="E52" s="29"/>
      <c r="F52" s="28"/>
      <c r="G52" s="28"/>
      <c r="H52" s="28"/>
      <c r="I52" s="28"/>
      <c r="J52" s="28"/>
      <c r="K52" s="28"/>
      <c r="L52" s="28"/>
      <c r="M52" s="28"/>
      <c r="N52" s="29"/>
      <c r="O52" s="30"/>
    </row>
    <row r="53" spans="1:15" s="68" customFormat="1" ht="19.5" customHeight="1">
      <c r="A53" s="47" t="s">
        <v>122</v>
      </c>
      <c r="B53" s="28">
        <v>0</v>
      </c>
      <c r="C53" s="28">
        <v>8337</v>
      </c>
      <c r="D53" s="28">
        <v>18572</v>
      </c>
      <c r="E53" s="29">
        <v>136009</v>
      </c>
      <c r="F53" s="28">
        <v>67211</v>
      </c>
      <c r="G53" s="28">
        <v>37503</v>
      </c>
      <c r="H53" s="28">
        <v>0</v>
      </c>
      <c r="I53" s="28">
        <f t="shared" si="27"/>
        <v>267632</v>
      </c>
      <c r="J53" s="28">
        <v>267632</v>
      </c>
      <c r="K53" s="28">
        <v>0</v>
      </c>
      <c r="L53" s="28">
        <v>0</v>
      </c>
      <c r="M53" s="28">
        <v>0</v>
      </c>
      <c r="N53" s="29">
        <v>0</v>
      </c>
      <c r="O53" s="30">
        <f t="shared" si="3"/>
        <v>267632</v>
      </c>
    </row>
    <row r="54" spans="1:15" s="68" customFormat="1" ht="19.5" customHeight="1">
      <c r="A54" s="39" t="s">
        <v>32</v>
      </c>
      <c r="B54" s="40">
        <f>SUM(B55)</f>
        <v>0</v>
      </c>
      <c r="C54" s="40">
        <f aca="true" t="shared" si="28" ref="C54:K56">SUM(C55)</f>
        <v>0</v>
      </c>
      <c r="D54" s="40">
        <f t="shared" si="28"/>
        <v>2040</v>
      </c>
      <c r="E54" s="41">
        <f t="shared" si="28"/>
        <v>184434</v>
      </c>
      <c r="F54" s="40">
        <f t="shared" si="28"/>
        <v>0</v>
      </c>
      <c r="G54" s="40">
        <f t="shared" si="28"/>
        <v>0</v>
      </c>
      <c r="H54" s="40">
        <f t="shared" si="28"/>
        <v>0</v>
      </c>
      <c r="I54" s="40">
        <f t="shared" si="27"/>
        <v>186474</v>
      </c>
      <c r="J54" s="40">
        <f t="shared" si="28"/>
        <v>186474</v>
      </c>
      <c r="K54" s="40">
        <f t="shared" si="28"/>
        <v>0</v>
      </c>
      <c r="L54" s="40">
        <f>SUM(L55)</f>
        <v>0</v>
      </c>
      <c r="M54" s="40">
        <f>SUM(M55)</f>
        <v>0</v>
      </c>
      <c r="N54" s="41">
        <f>SUM(N55)</f>
        <v>0</v>
      </c>
      <c r="O54" s="42">
        <f t="shared" si="3"/>
        <v>186474</v>
      </c>
    </row>
    <row r="55" spans="1:15" s="68" customFormat="1" ht="19.5" customHeight="1">
      <c r="A55" s="47" t="s">
        <v>22</v>
      </c>
      <c r="B55" s="28">
        <v>0</v>
      </c>
      <c r="C55" s="28">
        <v>0</v>
      </c>
      <c r="D55" s="28">
        <v>2040</v>
      </c>
      <c r="E55" s="29">
        <v>184434</v>
      </c>
      <c r="F55" s="28">
        <v>0</v>
      </c>
      <c r="G55" s="28">
        <v>0</v>
      </c>
      <c r="H55" s="28">
        <v>0</v>
      </c>
      <c r="I55" s="28">
        <f t="shared" si="27"/>
        <v>186474</v>
      </c>
      <c r="J55" s="28">
        <v>186474</v>
      </c>
      <c r="K55" s="28">
        <v>0</v>
      </c>
      <c r="L55" s="28">
        <v>0</v>
      </c>
      <c r="M55" s="28">
        <v>0</v>
      </c>
      <c r="N55" s="29">
        <v>0</v>
      </c>
      <c r="O55" s="30">
        <f t="shared" si="3"/>
        <v>186474</v>
      </c>
    </row>
    <row r="56" spans="1:15" s="68" customFormat="1" ht="19.5" customHeight="1">
      <c r="A56" s="39" t="s">
        <v>33</v>
      </c>
      <c r="B56" s="40">
        <f>SUM(B57)</f>
        <v>40000</v>
      </c>
      <c r="C56" s="40">
        <f t="shared" si="28"/>
        <v>366870</v>
      </c>
      <c r="D56" s="40">
        <f t="shared" si="28"/>
        <v>81020</v>
      </c>
      <c r="E56" s="41">
        <f t="shared" si="28"/>
        <v>340330</v>
      </c>
      <c r="F56" s="40">
        <f t="shared" si="28"/>
        <v>78768</v>
      </c>
      <c r="G56" s="40">
        <f t="shared" si="28"/>
        <v>12209</v>
      </c>
      <c r="H56" s="40">
        <f t="shared" si="28"/>
        <v>0</v>
      </c>
      <c r="I56" s="40">
        <f t="shared" si="27"/>
        <v>919197</v>
      </c>
      <c r="J56" s="40">
        <f t="shared" si="28"/>
        <v>919197</v>
      </c>
      <c r="K56" s="40">
        <f t="shared" si="28"/>
        <v>0</v>
      </c>
      <c r="L56" s="40">
        <f>SUM(L57)</f>
        <v>0</v>
      </c>
      <c r="M56" s="40">
        <f>SUM(M57)</f>
        <v>0</v>
      </c>
      <c r="N56" s="41">
        <f>SUM(N57)</f>
        <v>0</v>
      </c>
      <c r="O56" s="42">
        <f t="shared" si="3"/>
        <v>919197</v>
      </c>
    </row>
    <row r="57" spans="1:15" s="68" customFormat="1" ht="19.5" customHeight="1">
      <c r="A57" s="47" t="s">
        <v>22</v>
      </c>
      <c r="B57" s="28">
        <v>40000</v>
      </c>
      <c r="C57" s="28">
        <v>366870</v>
      </c>
      <c r="D57" s="28">
        <v>81020</v>
      </c>
      <c r="E57" s="29">
        <v>340330</v>
      </c>
      <c r="F57" s="28">
        <v>78768</v>
      </c>
      <c r="G57" s="28">
        <v>12209</v>
      </c>
      <c r="H57" s="28">
        <v>0</v>
      </c>
      <c r="I57" s="28">
        <f t="shared" si="27"/>
        <v>919197</v>
      </c>
      <c r="J57" s="28">
        <v>919197</v>
      </c>
      <c r="K57" s="28">
        <v>0</v>
      </c>
      <c r="L57" s="28">
        <v>0</v>
      </c>
      <c r="M57" s="28">
        <v>0</v>
      </c>
      <c r="N57" s="29">
        <v>0</v>
      </c>
      <c r="O57" s="30">
        <f t="shared" si="3"/>
        <v>919197</v>
      </c>
    </row>
    <row r="58" spans="1:15" s="68" customFormat="1" ht="22.5" customHeight="1">
      <c r="A58" s="36" t="s">
        <v>72</v>
      </c>
      <c r="B58" s="37">
        <f>B59</f>
        <v>3000989</v>
      </c>
      <c r="C58" s="37">
        <f aca="true" t="shared" si="29" ref="C58:H58">C59</f>
        <v>37512514</v>
      </c>
      <c r="D58" s="37">
        <f t="shared" si="29"/>
        <v>1667448</v>
      </c>
      <c r="E58" s="37">
        <f t="shared" si="29"/>
        <v>744381</v>
      </c>
      <c r="F58" s="37">
        <f t="shared" si="29"/>
        <v>807642</v>
      </c>
      <c r="G58" s="37">
        <f t="shared" si="29"/>
        <v>489005</v>
      </c>
      <c r="H58" s="37">
        <f t="shared" si="29"/>
        <v>0</v>
      </c>
      <c r="I58" s="37">
        <f t="shared" si="27"/>
        <v>44221979</v>
      </c>
      <c r="J58" s="37">
        <f>J59</f>
        <v>27427479</v>
      </c>
      <c r="K58" s="37">
        <f>K59</f>
        <v>0</v>
      </c>
      <c r="L58" s="37">
        <f>L59</f>
        <v>6794500</v>
      </c>
      <c r="M58" s="37">
        <f>M59</f>
        <v>10000000</v>
      </c>
      <c r="N58" s="62">
        <f>N59</f>
        <v>0</v>
      </c>
      <c r="O58" s="38">
        <f t="shared" si="3"/>
        <v>44221979</v>
      </c>
    </row>
    <row r="59" spans="1:15" s="68" customFormat="1" ht="22.5" customHeight="1">
      <c r="A59" s="39" t="s">
        <v>73</v>
      </c>
      <c r="B59" s="40">
        <f aca="true" t="shared" si="30" ref="B59:H59">+B60+B82</f>
        <v>3000989</v>
      </c>
      <c r="C59" s="40">
        <f t="shared" si="30"/>
        <v>37512514</v>
      </c>
      <c r="D59" s="40">
        <f t="shared" si="30"/>
        <v>1667448</v>
      </c>
      <c r="E59" s="40">
        <f t="shared" si="30"/>
        <v>744381</v>
      </c>
      <c r="F59" s="40">
        <f t="shared" si="30"/>
        <v>807642</v>
      </c>
      <c r="G59" s="40">
        <f t="shared" si="30"/>
        <v>489005</v>
      </c>
      <c r="H59" s="40">
        <f t="shared" si="30"/>
        <v>0</v>
      </c>
      <c r="I59" s="40">
        <f t="shared" si="27"/>
        <v>44221979</v>
      </c>
      <c r="J59" s="40">
        <f>+J60+J82</f>
        <v>27427479</v>
      </c>
      <c r="K59" s="40">
        <f>+K60+K82</f>
        <v>0</v>
      </c>
      <c r="L59" s="40">
        <f>+L60+L82</f>
        <v>6794500</v>
      </c>
      <c r="M59" s="40">
        <f>+M60+M82</f>
        <v>10000000</v>
      </c>
      <c r="N59" s="40">
        <f>+N60+N82</f>
        <v>0</v>
      </c>
      <c r="O59" s="42">
        <f t="shared" si="3"/>
        <v>44221979</v>
      </c>
    </row>
    <row r="60" spans="1:15" s="68" customFormat="1" ht="19.5" customHeight="1">
      <c r="A60" s="47" t="s">
        <v>121</v>
      </c>
      <c r="B60" s="28">
        <f aca="true" t="shared" si="31" ref="B60:H60">SUM(B61:B81)</f>
        <v>2554895</v>
      </c>
      <c r="C60" s="28">
        <f t="shared" si="31"/>
        <v>36779626</v>
      </c>
      <c r="D60" s="28">
        <f t="shared" si="31"/>
        <v>1254000</v>
      </c>
      <c r="E60" s="28">
        <f t="shared" si="31"/>
        <v>87250</v>
      </c>
      <c r="F60" s="28">
        <f t="shared" si="31"/>
        <v>0</v>
      </c>
      <c r="G60" s="28">
        <f t="shared" si="31"/>
        <v>295697</v>
      </c>
      <c r="H60" s="28">
        <f t="shared" si="31"/>
        <v>0</v>
      </c>
      <c r="I60" s="28">
        <f t="shared" si="27"/>
        <v>40971468</v>
      </c>
      <c r="J60" s="28">
        <f>SUM(J61:J81)</f>
        <v>24176968</v>
      </c>
      <c r="K60" s="28">
        <f>SUM(K61:K81)</f>
        <v>0</v>
      </c>
      <c r="L60" s="28">
        <f>SUM(L61:L81)</f>
        <v>6794500</v>
      </c>
      <c r="M60" s="28">
        <f>SUM(M61:M81)</f>
        <v>10000000</v>
      </c>
      <c r="N60" s="28">
        <f>SUM(N61:N81)</f>
        <v>0</v>
      </c>
      <c r="O60" s="30">
        <f t="shared" si="3"/>
        <v>40971468</v>
      </c>
    </row>
    <row r="61" spans="1:15" s="68" customFormat="1" ht="19.5" customHeight="1">
      <c r="A61" s="43" t="s">
        <v>68</v>
      </c>
      <c r="B61" s="28">
        <v>0</v>
      </c>
      <c r="C61" s="28">
        <v>0</v>
      </c>
      <c r="D61" s="28">
        <v>0</v>
      </c>
      <c r="E61" s="29">
        <v>0</v>
      </c>
      <c r="F61" s="28">
        <v>0</v>
      </c>
      <c r="G61" s="28">
        <v>215697</v>
      </c>
      <c r="H61" s="28">
        <v>0</v>
      </c>
      <c r="I61" s="28">
        <f t="shared" si="27"/>
        <v>215697</v>
      </c>
      <c r="J61" s="28">
        <v>215697</v>
      </c>
      <c r="K61" s="41">
        <v>0</v>
      </c>
      <c r="L61" s="28">
        <v>0</v>
      </c>
      <c r="M61" s="28">
        <v>0</v>
      </c>
      <c r="N61" s="29">
        <v>0</v>
      </c>
      <c r="O61" s="30">
        <f aca="true" t="shared" si="32" ref="O61:O125">SUM(J61:N61)</f>
        <v>215697</v>
      </c>
    </row>
    <row r="62" spans="1:15" s="68" customFormat="1" ht="19.5" customHeight="1" thickBot="1">
      <c r="A62" s="69" t="s">
        <v>69</v>
      </c>
      <c r="B62" s="34">
        <v>0</v>
      </c>
      <c r="C62" s="34">
        <v>1720000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f t="shared" si="27"/>
        <v>1720000</v>
      </c>
      <c r="J62" s="34">
        <v>1720000</v>
      </c>
      <c r="K62" s="35">
        <v>0</v>
      </c>
      <c r="L62" s="34">
        <v>0</v>
      </c>
      <c r="M62" s="34">
        <v>0</v>
      </c>
      <c r="N62" s="35">
        <v>0</v>
      </c>
      <c r="O62" s="44">
        <f t="shared" si="32"/>
        <v>1720000</v>
      </c>
    </row>
    <row r="63" spans="1:15" s="68" customFormat="1" ht="21.75" customHeight="1">
      <c r="A63" s="43" t="s">
        <v>70</v>
      </c>
      <c r="B63" s="28">
        <v>0</v>
      </c>
      <c r="C63" s="28">
        <v>206453</v>
      </c>
      <c r="D63" s="28">
        <v>60000</v>
      </c>
      <c r="E63" s="28">
        <v>5800</v>
      </c>
      <c r="F63" s="28">
        <v>0</v>
      </c>
      <c r="G63" s="28">
        <v>0</v>
      </c>
      <c r="H63" s="28">
        <v>0</v>
      </c>
      <c r="I63" s="28">
        <f t="shared" si="27"/>
        <v>272253</v>
      </c>
      <c r="J63" s="28">
        <v>272253</v>
      </c>
      <c r="K63" s="29">
        <v>0</v>
      </c>
      <c r="L63" s="28">
        <v>0</v>
      </c>
      <c r="M63" s="28">
        <v>0</v>
      </c>
      <c r="N63" s="29">
        <v>0</v>
      </c>
      <c r="O63" s="30">
        <f t="shared" si="32"/>
        <v>272253</v>
      </c>
    </row>
    <row r="64" spans="1:15" s="68" customFormat="1" ht="21.75" customHeight="1">
      <c r="A64" s="43" t="s">
        <v>71</v>
      </c>
      <c r="B64" s="28">
        <v>0</v>
      </c>
      <c r="C64" s="28">
        <v>0</v>
      </c>
      <c r="D64" s="28">
        <v>120000</v>
      </c>
      <c r="E64" s="28">
        <v>80000</v>
      </c>
      <c r="F64" s="28">
        <v>0</v>
      </c>
      <c r="G64" s="28">
        <v>0</v>
      </c>
      <c r="H64" s="28">
        <v>0</v>
      </c>
      <c r="I64" s="28">
        <f t="shared" si="27"/>
        <v>200000</v>
      </c>
      <c r="J64" s="28">
        <v>200000</v>
      </c>
      <c r="K64" s="29">
        <v>0</v>
      </c>
      <c r="L64" s="28">
        <v>0</v>
      </c>
      <c r="M64" s="28">
        <v>0</v>
      </c>
      <c r="N64" s="29">
        <v>0</v>
      </c>
      <c r="O64" s="30">
        <f t="shared" si="32"/>
        <v>200000</v>
      </c>
    </row>
    <row r="65" spans="1:15" s="68" customFormat="1" ht="21.75" customHeight="1">
      <c r="A65" s="43" t="s">
        <v>111</v>
      </c>
      <c r="B65" s="28">
        <v>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f>SUM(B65:H65)</f>
        <v>1000000</v>
      </c>
      <c r="J65" s="28">
        <v>1000000</v>
      </c>
      <c r="K65" s="29">
        <v>0</v>
      </c>
      <c r="L65" s="28">
        <v>0</v>
      </c>
      <c r="M65" s="28">
        <v>0</v>
      </c>
      <c r="N65" s="29">
        <v>0</v>
      </c>
      <c r="O65" s="30">
        <f>SUM(J65:N65)</f>
        <v>1000000</v>
      </c>
    </row>
    <row r="66" spans="1:15" s="68" customFormat="1" ht="21.75" customHeight="1">
      <c r="A66" s="43" t="s">
        <v>112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8"/>
      <c r="M66" s="28"/>
      <c r="N66" s="29"/>
      <c r="O66" s="30"/>
    </row>
    <row r="67" spans="1:15" s="68" customFormat="1" ht="21.75" customHeight="1">
      <c r="A67" s="43" t="s">
        <v>58</v>
      </c>
      <c r="B67" s="28">
        <v>0</v>
      </c>
      <c r="C67" s="28">
        <v>0</v>
      </c>
      <c r="D67" s="28">
        <v>720000</v>
      </c>
      <c r="E67" s="29">
        <v>0</v>
      </c>
      <c r="F67" s="28">
        <v>0</v>
      </c>
      <c r="G67" s="28">
        <v>80000</v>
      </c>
      <c r="H67" s="28">
        <v>0</v>
      </c>
      <c r="I67" s="28">
        <f>SUM(B67:H67)</f>
        <v>800000</v>
      </c>
      <c r="J67" s="28">
        <v>800000</v>
      </c>
      <c r="K67" s="41">
        <v>0</v>
      </c>
      <c r="L67" s="28">
        <v>0</v>
      </c>
      <c r="M67" s="28">
        <v>0</v>
      </c>
      <c r="N67" s="29">
        <v>0</v>
      </c>
      <c r="O67" s="30">
        <f>SUM(J67:N67)</f>
        <v>800000</v>
      </c>
    </row>
    <row r="68" spans="1:15" s="68" customFormat="1" ht="21.75" customHeight="1">
      <c r="A68" s="43" t="s">
        <v>59</v>
      </c>
      <c r="B68" s="28">
        <v>0</v>
      </c>
      <c r="C68" s="28">
        <v>282252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f t="shared" si="27"/>
        <v>282252</v>
      </c>
      <c r="J68" s="28">
        <v>211652</v>
      </c>
      <c r="K68" s="29">
        <v>0</v>
      </c>
      <c r="L68" s="28">
        <v>70600</v>
      </c>
      <c r="M68" s="28">
        <v>0</v>
      </c>
      <c r="N68" s="29">
        <v>0</v>
      </c>
      <c r="O68" s="30">
        <f t="shared" si="32"/>
        <v>282252</v>
      </c>
    </row>
    <row r="69" spans="1:15" s="68" customFormat="1" ht="21.75" customHeight="1">
      <c r="A69" s="64" t="s">
        <v>60</v>
      </c>
      <c r="B69" s="28">
        <v>0</v>
      </c>
      <c r="C69" s="28">
        <v>3178494</v>
      </c>
      <c r="D69" s="28">
        <v>0</v>
      </c>
      <c r="E69" s="29">
        <v>0</v>
      </c>
      <c r="F69" s="28">
        <v>0</v>
      </c>
      <c r="G69" s="28">
        <v>0</v>
      </c>
      <c r="H69" s="28">
        <v>0</v>
      </c>
      <c r="I69" s="28">
        <f t="shared" si="27"/>
        <v>3178494</v>
      </c>
      <c r="J69" s="28">
        <v>2383894</v>
      </c>
      <c r="K69" s="41">
        <v>0</v>
      </c>
      <c r="L69" s="28">
        <v>794600</v>
      </c>
      <c r="M69" s="28">
        <v>0</v>
      </c>
      <c r="N69" s="29">
        <v>0</v>
      </c>
      <c r="O69" s="30">
        <f t="shared" si="32"/>
        <v>3178494</v>
      </c>
    </row>
    <row r="70" spans="1:15" s="68" customFormat="1" ht="19.5" customHeight="1">
      <c r="A70" s="64" t="s">
        <v>57</v>
      </c>
      <c r="B70" s="28"/>
      <c r="C70" s="28"/>
      <c r="D70" s="28"/>
      <c r="E70" s="29"/>
      <c r="F70" s="28"/>
      <c r="G70" s="28"/>
      <c r="H70" s="28"/>
      <c r="I70" s="28"/>
      <c r="J70" s="28"/>
      <c r="K70" s="41"/>
      <c r="L70" s="28"/>
      <c r="M70" s="28"/>
      <c r="N70" s="29"/>
      <c r="O70" s="30"/>
    </row>
    <row r="71" spans="1:15" s="68" customFormat="1" ht="21.75" customHeight="1">
      <c r="A71" s="43" t="s">
        <v>61</v>
      </c>
      <c r="B71" s="28">
        <v>87000</v>
      </c>
      <c r="C71" s="28">
        <v>650631</v>
      </c>
      <c r="D71" s="28">
        <v>0</v>
      </c>
      <c r="E71" s="29">
        <v>1108</v>
      </c>
      <c r="F71" s="28">
        <v>0</v>
      </c>
      <c r="G71" s="28">
        <v>0</v>
      </c>
      <c r="H71" s="28">
        <v>0</v>
      </c>
      <c r="I71" s="28">
        <f t="shared" si="27"/>
        <v>738739</v>
      </c>
      <c r="J71" s="28">
        <v>554039</v>
      </c>
      <c r="K71" s="29">
        <v>0</v>
      </c>
      <c r="L71" s="28">
        <v>184700</v>
      </c>
      <c r="M71" s="28">
        <v>0</v>
      </c>
      <c r="N71" s="29">
        <v>0</v>
      </c>
      <c r="O71" s="30">
        <f t="shared" si="32"/>
        <v>738739</v>
      </c>
    </row>
    <row r="72" spans="1:15" s="68" customFormat="1" ht="21.75" customHeight="1">
      <c r="A72" s="43" t="s">
        <v>62</v>
      </c>
      <c r="B72" s="28">
        <v>0</v>
      </c>
      <c r="C72" s="28">
        <v>40000</v>
      </c>
      <c r="D72" s="28">
        <v>0</v>
      </c>
      <c r="E72" s="29">
        <v>0</v>
      </c>
      <c r="F72" s="28">
        <v>0</v>
      </c>
      <c r="G72" s="28">
        <v>0</v>
      </c>
      <c r="H72" s="28">
        <v>0</v>
      </c>
      <c r="I72" s="28">
        <f t="shared" si="27"/>
        <v>40000</v>
      </c>
      <c r="J72" s="28">
        <v>40000</v>
      </c>
      <c r="K72" s="29">
        <v>0</v>
      </c>
      <c r="L72" s="28">
        <v>0</v>
      </c>
      <c r="M72" s="28">
        <v>0</v>
      </c>
      <c r="N72" s="29">
        <v>0</v>
      </c>
      <c r="O72" s="30">
        <f t="shared" si="32"/>
        <v>40000</v>
      </c>
    </row>
    <row r="73" spans="1:15" s="68" customFormat="1" ht="21.75" customHeight="1">
      <c r="A73" s="64" t="s">
        <v>63</v>
      </c>
      <c r="B73" s="28">
        <v>0</v>
      </c>
      <c r="C73" s="28">
        <v>14301</v>
      </c>
      <c r="D73" s="28">
        <v>0</v>
      </c>
      <c r="E73" s="29">
        <v>0</v>
      </c>
      <c r="F73" s="28">
        <v>0</v>
      </c>
      <c r="G73" s="28">
        <v>0</v>
      </c>
      <c r="H73" s="28">
        <v>0</v>
      </c>
      <c r="I73" s="28">
        <f>SUM(B73:H73)</f>
        <v>14301</v>
      </c>
      <c r="J73" s="28">
        <v>14301</v>
      </c>
      <c r="K73" s="29">
        <v>0</v>
      </c>
      <c r="L73" s="28">
        <v>0</v>
      </c>
      <c r="M73" s="28">
        <v>0</v>
      </c>
      <c r="N73" s="29">
        <v>0</v>
      </c>
      <c r="O73" s="30">
        <f>SUM(J73:N73)</f>
        <v>14301</v>
      </c>
    </row>
    <row r="74" spans="1:15" s="68" customFormat="1" ht="19.5" customHeight="1">
      <c r="A74" s="64" t="s">
        <v>67</v>
      </c>
      <c r="B74" s="28"/>
      <c r="C74" s="28"/>
      <c r="D74" s="28"/>
      <c r="E74" s="29"/>
      <c r="F74" s="28"/>
      <c r="G74" s="28"/>
      <c r="H74" s="28"/>
      <c r="I74" s="28"/>
      <c r="J74" s="28"/>
      <c r="K74" s="29"/>
      <c r="L74" s="28"/>
      <c r="M74" s="28"/>
      <c r="N74" s="29"/>
      <c r="O74" s="30"/>
    </row>
    <row r="75" spans="1:15" s="68" customFormat="1" ht="21" customHeight="1">
      <c r="A75" s="43" t="s">
        <v>64</v>
      </c>
      <c r="B75" s="28">
        <v>1367301</v>
      </c>
      <c r="C75" s="28">
        <v>16211522</v>
      </c>
      <c r="D75" s="28">
        <v>0</v>
      </c>
      <c r="E75" s="29">
        <v>0</v>
      </c>
      <c r="F75" s="28">
        <v>0</v>
      </c>
      <c r="G75" s="28">
        <v>0</v>
      </c>
      <c r="H75" s="28">
        <v>0</v>
      </c>
      <c r="I75" s="28">
        <f t="shared" si="27"/>
        <v>17578823</v>
      </c>
      <c r="J75" s="28">
        <v>7595823</v>
      </c>
      <c r="K75" s="29">
        <v>0</v>
      </c>
      <c r="L75" s="28">
        <v>4583000</v>
      </c>
      <c r="M75" s="28">
        <v>5400000</v>
      </c>
      <c r="N75" s="29">
        <v>0</v>
      </c>
      <c r="O75" s="30">
        <f t="shared" si="32"/>
        <v>17578823</v>
      </c>
    </row>
    <row r="76" spans="1:15" s="68" customFormat="1" ht="21" customHeight="1">
      <c r="A76" s="43" t="s">
        <v>65</v>
      </c>
      <c r="B76" s="28">
        <v>816</v>
      </c>
      <c r="C76" s="28">
        <v>7306491</v>
      </c>
      <c r="D76" s="28">
        <v>0</v>
      </c>
      <c r="E76" s="29">
        <v>342</v>
      </c>
      <c r="F76" s="28">
        <v>0</v>
      </c>
      <c r="G76" s="28">
        <v>0</v>
      </c>
      <c r="H76" s="28">
        <v>0</v>
      </c>
      <c r="I76" s="28">
        <f t="shared" si="27"/>
        <v>7307649</v>
      </c>
      <c r="J76" s="28">
        <v>4807649</v>
      </c>
      <c r="K76" s="29">
        <v>0</v>
      </c>
      <c r="L76" s="28">
        <v>0</v>
      </c>
      <c r="M76" s="28">
        <v>2500000</v>
      </c>
      <c r="N76" s="29">
        <v>0</v>
      </c>
      <c r="O76" s="30">
        <f t="shared" si="32"/>
        <v>7307649</v>
      </c>
    </row>
    <row r="77" spans="1:15" s="68" customFormat="1" ht="21" customHeight="1">
      <c r="A77" s="43" t="s">
        <v>66</v>
      </c>
      <c r="B77" s="28">
        <v>484778</v>
      </c>
      <c r="C77" s="28">
        <v>5933712</v>
      </c>
      <c r="D77" s="28">
        <v>0</v>
      </c>
      <c r="E77" s="29">
        <v>0</v>
      </c>
      <c r="F77" s="28">
        <v>0</v>
      </c>
      <c r="G77" s="28">
        <v>0</v>
      </c>
      <c r="H77" s="28">
        <v>0</v>
      </c>
      <c r="I77" s="28">
        <f>SUM(B77:H77)</f>
        <v>6418490</v>
      </c>
      <c r="J77" s="28">
        <v>3156890</v>
      </c>
      <c r="K77" s="29">
        <v>0</v>
      </c>
      <c r="L77" s="28">
        <v>1161600</v>
      </c>
      <c r="M77" s="28">
        <v>2100000</v>
      </c>
      <c r="N77" s="29">
        <v>0</v>
      </c>
      <c r="O77" s="30">
        <f>SUM(J77:N77)</f>
        <v>6418490</v>
      </c>
    </row>
    <row r="78" spans="1:15" s="68" customFormat="1" ht="21" customHeight="1">
      <c r="A78" s="43" t="s">
        <v>119</v>
      </c>
      <c r="B78" s="28">
        <v>65000</v>
      </c>
      <c r="C78" s="28">
        <v>120770</v>
      </c>
      <c r="D78" s="28">
        <v>39000</v>
      </c>
      <c r="E78" s="29">
        <v>0</v>
      </c>
      <c r="F78" s="28">
        <v>0</v>
      </c>
      <c r="G78" s="28">
        <v>0</v>
      </c>
      <c r="H78" s="28">
        <v>0</v>
      </c>
      <c r="I78" s="28">
        <f>SUM(B78:H78)</f>
        <v>224770</v>
      </c>
      <c r="J78" s="28">
        <v>224770</v>
      </c>
      <c r="K78" s="29">
        <v>0</v>
      </c>
      <c r="L78" s="28">
        <v>0</v>
      </c>
      <c r="M78" s="28">
        <v>0</v>
      </c>
      <c r="N78" s="29">
        <v>0</v>
      </c>
      <c r="O78" s="30">
        <f>SUM(J78:N78)</f>
        <v>224770</v>
      </c>
    </row>
    <row r="79" spans="1:15" s="68" customFormat="1" ht="18.75" customHeight="1">
      <c r="A79" s="43" t="s">
        <v>120</v>
      </c>
      <c r="B79" s="28"/>
      <c r="C79" s="28"/>
      <c r="D79" s="28"/>
      <c r="E79" s="29"/>
      <c r="F79" s="28"/>
      <c r="G79" s="28"/>
      <c r="H79" s="28"/>
      <c r="I79" s="28"/>
      <c r="J79" s="28"/>
      <c r="K79" s="29"/>
      <c r="L79" s="28"/>
      <c r="M79" s="28"/>
      <c r="N79" s="29"/>
      <c r="O79" s="30"/>
    </row>
    <row r="80" spans="1:15" s="68" customFormat="1" ht="21" customHeight="1">
      <c r="A80" s="43" t="s">
        <v>113</v>
      </c>
      <c r="B80" s="28">
        <v>50000</v>
      </c>
      <c r="C80" s="28">
        <v>115000</v>
      </c>
      <c r="D80" s="28">
        <v>215000</v>
      </c>
      <c r="E80" s="29">
        <v>0</v>
      </c>
      <c r="F80" s="28">
        <v>0</v>
      </c>
      <c r="G80" s="28">
        <v>0</v>
      </c>
      <c r="H80" s="28">
        <v>0</v>
      </c>
      <c r="I80" s="28">
        <f>SUM(B80:H80)</f>
        <v>380000</v>
      </c>
      <c r="J80" s="28">
        <v>380000</v>
      </c>
      <c r="K80" s="29">
        <v>0</v>
      </c>
      <c r="L80" s="28">
        <v>0</v>
      </c>
      <c r="M80" s="28">
        <v>0</v>
      </c>
      <c r="N80" s="29">
        <v>0</v>
      </c>
      <c r="O80" s="30">
        <f>SUM(J80:N80)</f>
        <v>380000</v>
      </c>
    </row>
    <row r="81" spans="1:15" s="5" customFormat="1" ht="21.75" customHeight="1">
      <c r="A81" s="43" t="s">
        <v>110</v>
      </c>
      <c r="B81" s="28">
        <v>500000</v>
      </c>
      <c r="C81" s="28">
        <v>0</v>
      </c>
      <c r="D81" s="28">
        <v>100000</v>
      </c>
      <c r="E81" s="29">
        <v>0</v>
      </c>
      <c r="F81" s="28">
        <v>0</v>
      </c>
      <c r="G81" s="28">
        <v>0</v>
      </c>
      <c r="H81" s="28">
        <v>0</v>
      </c>
      <c r="I81" s="28">
        <f>SUM(B81:H81)</f>
        <v>600000</v>
      </c>
      <c r="J81" s="28">
        <v>600000</v>
      </c>
      <c r="K81" s="41">
        <v>0</v>
      </c>
      <c r="L81" s="28">
        <v>0</v>
      </c>
      <c r="M81" s="28">
        <v>0</v>
      </c>
      <c r="N81" s="29">
        <v>0</v>
      </c>
      <c r="O81" s="30">
        <f>SUM(J81:N81)</f>
        <v>600000</v>
      </c>
    </row>
    <row r="82" spans="1:15" s="5" customFormat="1" ht="21.75" customHeight="1">
      <c r="A82" s="47" t="s">
        <v>122</v>
      </c>
      <c r="B82" s="28">
        <v>446094</v>
      </c>
      <c r="C82" s="28">
        <v>732888</v>
      </c>
      <c r="D82" s="28">
        <v>413448</v>
      </c>
      <c r="E82" s="29">
        <v>657131</v>
      </c>
      <c r="F82" s="28">
        <v>807642</v>
      </c>
      <c r="G82" s="28">
        <v>193308</v>
      </c>
      <c r="H82" s="28">
        <v>0</v>
      </c>
      <c r="I82" s="28">
        <f t="shared" si="27"/>
        <v>3250511</v>
      </c>
      <c r="J82" s="28">
        <v>3250511</v>
      </c>
      <c r="K82" s="29">
        <v>0</v>
      </c>
      <c r="L82" s="28">
        <v>0</v>
      </c>
      <c r="M82" s="28">
        <v>0</v>
      </c>
      <c r="N82" s="29">
        <v>0</v>
      </c>
      <c r="O82" s="30">
        <f t="shared" si="32"/>
        <v>3250511</v>
      </c>
    </row>
    <row r="83" spans="1:15" s="5" customFormat="1" ht="24" customHeight="1">
      <c r="A83" s="36" t="s">
        <v>88</v>
      </c>
      <c r="B83" s="37">
        <f aca="true" t="shared" si="33" ref="B83:H83">B84+B86</f>
        <v>0</v>
      </c>
      <c r="C83" s="37">
        <f t="shared" si="33"/>
        <v>28000</v>
      </c>
      <c r="D83" s="37">
        <f t="shared" si="33"/>
        <v>961678</v>
      </c>
      <c r="E83" s="37">
        <f t="shared" si="33"/>
        <v>1992621</v>
      </c>
      <c r="F83" s="37">
        <f t="shared" si="33"/>
        <v>112419</v>
      </c>
      <c r="G83" s="37">
        <f t="shared" si="33"/>
        <v>127617</v>
      </c>
      <c r="H83" s="37">
        <f t="shared" si="33"/>
        <v>0</v>
      </c>
      <c r="I83" s="37">
        <f t="shared" si="27"/>
        <v>3222335</v>
      </c>
      <c r="J83" s="37">
        <f>J84+J86</f>
        <v>3050710</v>
      </c>
      <c r="K83" s="37">
        <f>K84+K86</f>
        <v>0</v>
      </c>
      <c r="L83" s="37">
        <f>L84+L86</f>
        <v>171625</v>
      </c>
      <c r="M83" s="37">
        <f>M84+M86</f>
        <v>0</v>
      </c>
      <c r="N83" s="62">
        <f>N84+N86</f>
        <v>0</v>
      </c>
      <c r="O83" s="38">
        <f t="shared" si="32"/>
        <v>3222335</v>
      </c>
    </row>
    <row r="84" spans="1:15" s="5" customFormat="1" ht="21.75" customHeight="1">
      <c r="A84" s="39" t="s">
        <v>80</v>
      </c>
      <c r="B84" s="40">
        <f>+B85</f>
        <v>0</v>
      </c>
      <c r="C84" s="40">
        <f aca="true" t="shared" si="34" ref="C84:H84">+C85</f>
        <v>28000</v>
      </c>
      <c r="D84" s="40">
        <f t="shared" si="34"/>
        <v>46995</v>
      </c>
      <c r="E84" s="40">
        <f t="shared" si="34"/>
        <v>70573</v>
      </c>
      <c r="F84" s="40">
        <f t="shared" si="34"/>
        <v>1800</v>
      </c>
      <c r="G84" s="40">
        <f t="shared" si="34"/>
        <v>13836</v>
      </c>
      <c r="H84" s="40">
        <f t="shared" si="34"/>
        <v>0</v>
      </c>
      <c r="I84" s="40">
        <f t="shared" si="27"/>
        <v>161204</v>
      </c>
      <c r="J84" s="40">
        <f>+J85</f>
        <v>161204</v>
      </c>
      <c r="K84" s="40">
        <f>+K85</f>
        <v>0</v>
      </c>
      <c r="L84" s="40">
        <f>+L85</f>
        <v>0</v>
      </c>
      <c r="M84" s="40">
        <f>+M85</f>
        <v>0</v>
      </c>
      <c r="N84" s="40">
        <f>+N85</f>
        <v>0</v>
      </c>
      <c r="O84" s="42">
        <f t="shared" si="32"/>
        <v>161204</v>
      </c>
    </row>
    <row r="85" spans="1:15" s="5" customFormat="1" ht="21.75" customHeight="1">
      <c r="A85" s="47" t="s">
        <v>92</v>
      </c>
      <c r="B85" s="28">
        <v>0</v>
      </c>
      <c r="C85" s="28">
        <v>28000</v>
      </c>
      <c r="D85" s="28">
        <v>46995</v>
      </c>
      <c r="E85" s="29">
        <v>70573</v>
      </c>
      <c r="F85" s="28">
        <v>1800</v>
      </c>
      <c r="G85" s="28">
        <v>13836</v>
      </c>
      <c r="H85" s="28">
        <v>0</v>
      </c>
      <c r="I85" s="28">
        <f t="shared" si="27"/>
        <v>161204</v>
      </c>
      <c r="J85" s="28">
        <f>+I85</f>
        <v>161204</v>
      </c>
      <c r="K85" s="29">
        <v>0</v>
      </c>
      <c r="L85" s="28">
        <v>0</v>
      </c>
      <c r="M85" s="28">
        <v>0</v>
      </c>
      <c r="N85" s="29">
        <v>0</v>
      </c>
      <c r="O85" s="30">
        <f t="shared" si="32"/>
        <v>161204</v>
      </c>
    </row>
    <row r="86" spans="1:15" s="5" customFormat="1" ht="21.75" customHeight="1">
      <c r="A86" s="39" t="s">
        <v>83</v>
      </c>
      <c r="B86" s="40">
        <f>+B87+B94</f>
        <v>0</v>
      </c>
      <c r="C86" s="40">
        <f aca="true" t="shared" si="35" ref="C86:H86">+C87+C94</f>
        <v>0</v>
      </c>
      <c r="D86" s="40">
        <f t="shared" si="35"/>
        <v>914683</v>
      </c>
      <c r="E86" s="41">
        <f t="shared" si="35"/>
        <v>1922048</v>
      </c>
      <c r="F86" s="40">
        <f t="shared" si="35"/>
        <v>110619</v>
      </c>
      <c r="G86" s="40">
        <f t="shared" si="35"/>
        <v>113781</v>
      </c>
      <c r="H86" s="40">
        <f t="shared" si="35"/>
        <v>0</v>
      </c>
      <c r="I86" s="40">
        <f t="shared" si="27"/>
        <v>3061131</v>
      </c>
      <c r="J86" s="40">
        <f>+J87+J94</f>
        <v>2889506</v>
      </c>
      <c r="K86" s="40">
        <f>+K87+K94</f>
        <v>0</v>
      </c>
      <c r="L86" s="40">
        <f>+L87+L94</f>
        <v>171625</v>
      </c>
      <c r="M86" s="40">
        <f>+M87+M94</f>
        <v>0</v>
      </c>
      <c r="N86" s="41">
        <f>+N87+N94</f>
        <v>0</v>
      </c>
      <c r="O86" s="42">
        <f t="shared" si="32"/>
        <v>3061131</v>
      </c>
    </row>
    <row r="87" spans="1:15" s="5" customFormat="1" ht="21.75" customHeight="1">
      <c r="A87" s="47" t="s">
        <v>121</v>
      </c>
      <c r="B87" s="28">
        <f aca="true" t="shared" si="36" ref="B87:H87">+SUM(B88:B92)</f>
        <v>0</v>
      </c>
      <c r="C87" s="28">
        <f t="shared" si="36"/>
        <v>0</v>
      </c>
      <c r="D87" s="28">
        <f t="shared" si="36"/>
        <v>755100</v>
      </c>
      <c r="E87" s="28">
        <f t="shared" si="36"/>
        <v>0</v>
      </c>
      <c r="F87" s="28">
        <f t="shared" si="36"/>
        <v>0</v>
      </c>
      <c r="G87" s="28">
        <f t="shared" si="36"/>
        <v>0</v>
      </c>
      <c r="H87" s="28">
        <f t="shared" si="36"/>
        <v>0</v>
      </c>
      <c r="I87" s="28">
        <f t="shared" si="27"/>
        <v>755100</v>
      </c>
      <c r="J87" s="28">
        <f>+SUM(J88:J92)</f>
        <v>583475</v>
      </c>
      <c r="K87" s="28">
        <f>+SUM(K88:K92)</f>
        <v>0</v>
      </c>
      <c r="L87" s="28">
        <f>+SUM(L88:L92)</f>
        <v>171625</v>
      </c>
      <c r="M87" s="28">
        <f>+SUM(M88:M92)</f>
        <v>0</v>
      </c>
      <c r="N87" s="29">
        <f>+SUM(N88:N92)</f>
        <v>0</v>
      </c>
      <c r="O87" s="30">
        <f t="shared" si="32"/>
        <v>755100</v>
      </c>
    </row>
    <row r="88" spans="1:15" s="66" customFormat="1" ht="19.5" customHeight="1">
      <c r="A88" s="64" t="s">
        <v>84</v>
      </c>
      <c r="B88" s="28">
        <v>0</v>
      </c>
      <c r="C88" s="28">
        <v>0</v>
      </c>
      <c r="D88" s="28">
        <v>20000</v>
      </c>
      <c r="E88" s="29">
        <v>0</v>
      </c>
      <c r="F88" s="28">
        <v>0</v>
      </c>
      <c r="G88" s="28">
        <v>0</v>
      </c>
      <c r="H88" s="28">
        <v>0</v>
      </c>
      <c r="I88" s="28">
        <f t="shared" si="27"/>
        <v>20000</v>
      </c>
      <c r="J88" s="28">
        <f>+I88</f>
        <v>20000</v>
      </c>
      <c r="K88" s="41">
        <v>0</v>
      </c>
      <c r="L88" s="28">
        <v>0</v>
      </c>
      <c r="M88" s="28">
        <v>0</v>
      </c>
      <c r="N88" s="29">
        <v>0</v>
      </c>
      <c r="O88" s="30">
        <f t="shared" si="32"/>
        <v>20000</v>
      </c>
    </row>
    <row r="89" spans="1:15" s="66" customFormat="1" ht="19.5" customHeight="1">
      <c r="A89" s="64" t="s">
        <v>85</v>
      </c>
      <c r="B89" s="28"/>
      <c r="C89" s="28"/>
      <c r="D89" s="28"/>
      <c r="E89" s="29"/>
      <c r="F89" s="28"/>
      <c r="G89" s="28"/>
      <c r="H89" s="28"/>
      <c r="I89" s="28">
        <f t="shared" si="27"/>
        <v>0</v>
      </c>
      <c r="J89" s="28"/>
      <c r="K89" s="41"/>
      <c r="L89" s="28"/>
      <c r="M89" s="28"/>
      <c r="N89" s="29"/>
      <c r="O89" s="30">
        <f t="shared" si="32"/>
        <v>0</v>
      </c>
    </row>
    <row r="90" spans="1:15" s="66" customFormat="1" ht="19.5" customHeight="1">
      <c r="A90" s="64" t="s">
        <v>86</v>
      </c>
      <c r="B90" s="28">
        <v>0</v>
      </c>
      <c r="C90" s="28">
        <v>0</v>
      </c>
      <c r="D90" s="28">
        <v>495600</v>
      </c>
      <c r="E90" s="29">
        <v>0</v>
      </c>
      <c r="F90" s="28">
        <v>0</v>
      </c>
      <c r="G90" s="28">
        <v>0</v>
      </c>
      <c r="H90" s="28">
        <v>0</v>
      </c>
      <c r="I90" s="28">
        <f t="shared" si="27"/>
        <v>495600</v>
      </c>
      <c r="J90" s="28">
        <v>409785</v>
      </c>
      <c r="K90" s="41">
        <v>0</v>
      </c>
      <c r="L90" s="28">
        <v>85815</v>
      </c>
      <c r="M90" s="28">
        <v>0</v>
      </c>
      <c r="N90" s="29">
        <v>0</v>
      </c>
      <c r="O90" s="30">
        <f t="shared" si="32"/>
        <v>495600</v>
      </c>
    </row>
    <row r="91" spans="1:15" s="66" customFormat="1" ht="19.5" customHeight="1" thickBot="1">
      <c r="A91" s="71" t="s">
        <v>85</v>
      </c>
      <c r="B91" s="34"/>
      <c r="C91" s="34"/>
      <c r="D91" s="34"/>
      <c r="E91" s="35"/>
      <c r="F91" s="34"/>
      <c r="G91" s="34"/>
      <c r="H91" s="34"/>
      <c r="I91" s="34">
        <f t="shared" si="27"/>
        <v>0</v>
      </c>
      <c r="J91" s="34"/>
      <c r="K91" s="67"/>
      <c r="L91" s="34"/>
      <c r="M91" s="34"/>
      <c r="N91" s="35"/>
      <c r="O91" s="44">
        <f t="shared" si="32"/>
        <v>0</v>
      </c>
    </row>
    <row r="92" spans="1:15" s="72" customFormat="1" ht="19.5" customHeight="1">
      <c r="A92" s="64" t="s">
        <v>87</v>
      </c>
      <c r="B92" s="28">
        <v>0</v>
      </c>
      <c r="C92" s="28">
        <v>0</v>
      </c>
      <c r="D92" s="28">
        <v>239500</v>
      </c>
      <c r="E92" s="29">
        <v>0</v>
      </c>
      <c r="F92" s="28">
        <v>0</v>
      </c>
      <c r="G92" s="28">
        <v>0</v>
      </c>
      <c r="H92" s="28">
        <v>0</v>
      </c>
      <c r="I92" s="28">
        <f t="shared" si="27"/>
        <v>239500</v>
      </c>
      <c r="J92" s="28">
        <v>153690</v>
      </c>
      <c r="K92" s="41">
        <v>0</v>
      </c>
      <c r="L92" s="28">
        <v>85810</v>
      </c>
      <c r="M92" s="28">
        <v>0</v>
      </c>
      <c r="N92" s="29">
        <v>0</v>
      </c>
      <c r="O92" s="30">
        <f t="shared" si="32"/>
        <v>239500</v>
      </c>
    </row>
    <row r="93" spans="1:15" s="66" customFormat="1" ht="19.5" customHeight="1">
      <c r="A93" s="64" t="s">
        <v>85</v>
      </c>
      <c r="B93" s="28"/>
      <c r="C93" s="28"/>
      <c r="D93" s="28"/>
      <c r="E93" s="29"/>
      <c r="F93" s="28"/>
      <c r="G93" s="28"/>
      <c r="H93" s="28"/>
      <c r="I93" s="28">
        <f t="shared" si="27"/>
        <v>0</v>
      </c>
      <c r="J93" s="28"/>
      <c r="K93" s="41"/>
      <c r="L93" s="28"/>
      <c r="M93" s="28"/>
      <c r="N93" s="29"/>
      <c r="O93" s="30">
        <f t="shared" si="32"/>
        <v>0</v>
      </c>
    </row>
    <row r="94" spans="1:15" s="5" customFormat="1" ht="21.75" customHeight="1">
      <c r="A94" s="47" t="s">
        <v>122</v>
      </c>
      <c r="B94" s="28">
        <v>0</v>
      </c>
      <c r="C94" s="28">
        <v>0</v>
      </c>
      <c r="D94" s="28">
        <v>159583</v>
      </c>
      <c r="E94" s="29">
        <v>1922048</v>
      </c>
      <c r="F94" s="28">
        <v>110619</v>
      </c>
      <c r="G94" s="28">
        <v>113781</v>
      </c>
      <c r="H94" s="28">
        <v>0</v>
      </c>
      <c r="I94" s="28">
        <f t="shared" si="27"/>
        <v>2306031</v>
      </c>
      <c r="J94" s="28">
        <f>+I94</f>
        <v>2306031</v>
      </c>
      <c r="K94" s="29">
        <v>0</v>
      </c>
      <c r="L94" s="28">
        <v>0</v>
      </c>
      <c r="M94" s="28">
        <v>0</v>
      </c>
      <c r="N94" s="29">
        <v>0</v>
      </c>
      <c r="O94" s="30">
        <f t="shared" si="32"/>
        <v>2306031</v>
      </c>
    </row>
    <row r="95" spans="1:15" s="5" customFormat="1" ht="24" customHeight="1">
      <c r="A95" s="36" t="s">
        <v>52</v>
      </c>
      <c r="B95" s="37">
        <f aca="true" t="shared" si="37" ref="B95:G95">+B96</f>
        <v>14057822</v>
      </c>
      <c r="C95" s="37">
        <f t="shared" si="37"/>
        <v>5151995</v>
      </c>
      <c r="D95" s="37">
        <f t="shared" si="37"/>
        <v>1091555</v>
      </c>
      <c r="E95" s="37">
        <f t="shared" si="37"/>
        <v>3650</v>
      </c>
      <c r="F95" s="37">
        <f t="shared" si="37"/>
        <v>16350</v>
      </c>
      <c r="G95" s="37">
        <f t="shared" si="37"/>
        <v>7864</v>
      </c>
      <c r="H95" s="37">
        <f>+H96</f>
        <v>0</v>
      </c>
      <c r="I95" s="37">
        <f t="shared" si="27"/>
        <v>20329236</v>
      </c>
      <c r="J95" s="37">
        <f>+J96</f>
        <v>1790538</v>
      </c>
      <c r="K95" s="37">
        <f>+K96</f>
        <v>0</v>
      </c>
      <c r="L95" s="37">
        <f>+L96</f>
        <v>2230750</v>
      </c>
      <c r="M95" s="37">
        <f>+M96</f>
        <v>16307948</v>
      </c>
      <c r="N95" s="62">
        <f>+N96</f>
        <v>0</v>
      </c>
      <c r="O95" s="38">
        <f t="shared" si="32"/>
        <v>20329236</v>
      </c>
    </row>
    <row r="96" spans="1:15" s="5" customFormat="1" ht="21" customHeight="1">
      <c r="A96" s="39" t="s">
        <v>36</v>
      </c>
      <c r="B96" s="40">
        <f>B97+B99</f>
        <v>14057822</v>
      </c>
      <c r="C96" s="40">
        <f aca="true" t="shared" si="38" ref="C96:H96">C97+C99</f>
        <v>5151995</v>
      </c>
      <c r="D96" s="40">
        <f t="shared" si="38"/>
        <v>1091555</v>
      </c>
      <c r="E96" s="40">
        <f t="shared" si="38"/>
        <v>3650</v>
      </c>
      <c r="F96" s="40">
        <f t="shared" si="38"/>
        <v>16350</v>
      </c>
      <c r="G96" s="40">
        <f t="shared" si="38"/>
        <v>7864</v>
      </c>
      <c r="H96" s="40">
        <f t="shared" si="38"/>
        <v>0</v>
      </c>
      <c r="I96" s="40">
        <f t="shared" si="27"/>
        <v>20329236</v>
      </c>
      <c r="J96" s="40">
        <f>J97+J99</f>
        <v>1790538</v>
      </c>
      <c r="K96" s="40">
        <f>K97+K99</f>
        <v>0</v>
      </c>
      <c r="L96" s="40">
        <f>L97+L99</f>
        <v>2230750</v>
      </c>
      <c r="M96" s="40">
        <f>M97+M99</f>
        <v>16307948</v>
      </c>
      <c r="N96" s="40">
        <f>N97+N99</f>
        <v>0</v>
      </c>
      <c r="O96" s="42">
        <f t="shared" si="32"/>
        <v>20329236</v>
      </c>
    </row>
    <row r="97" spans="1:15" s="5" customFormat="1" ht="21" customHeight="1">
      <c r="A97" s="47" t="s">
        <v>123</v>
      </c>
      <c r="B97" s="28">
        <f>B98</f>
        <v>14057822</v>
      </c>
      <c r="C97" s="28">
        <f aca="true" t="shared" si="39" ref="C97:H97">C98</f>
        <v>231000</v>
      </c>
      <c r="D97" s="28">
        <f t="shared" si="39"/>
        <v>0</v>
      </c>
      <c r="E97" s="28">
        <f t="shared" si="39"/>
        <v>0</v>
      </c>
      <c r="F97" s="28">
        <f t="shared" si="39"/>
        <v>0</v>
      </c>
      <c r="G97" s="28">
        <f t="shared" si="39"/>
        <v>0</v>
      </c>
      <c r="H97" s="28">
        <f t="shared" si="39"/>
        <v>0</v>
      </c>
      <c r="I97" s="28">
        <f>SUM(B97:H97)</f>
        <v>14288822</v>
      </c>
      <c r="J97" s="28">
        <f>J98</f>
        <v>250000</v>
      </c>
      <c r="K97" s="28">
        <f>K98</f>
        <v>0</v>
      </c>
      <c r="L97" s="28">
        <f>L98</f>
        <v>0</v>
      </c>
      <c r="M97" s="28">
        <f>M98</f>
        <v>14038822</v>
      </c>
      <c r="N97" s="28">
        <f>N98</f>
        <v>0</v>
      </c>
      <c r="O97" s="30">
        <f>SUM(J97:N97)</f>
        <v>14288822</v>
      </c>
    </row>
    <row r="98" spans="1:15" s="5" customFormat="1" ht="21" customHeight="1">
      <c r="A98" s="43" t="s">
        <v>129</v>
      </c>
      <c r="B98" s="28">
        <v>14057822</v>
      </c>
      <c r="C98" s="28">
        <v>231000</v>
      </c>
      <c r="D98" s="28">
        <v>0</v>
      </c>
      <c r="E98" s="29">
        <v>0</v>
      </c>
      <c r="F98" s="28">
        <v>0</v>
      </c>
      <c r="G98" s="28">
        <v>0</v>
      </c>
      <c r="H98" s="28">
        <v>0</v>
      </c>
      <c r="I98" s="28">
        <f>SUM(B98:H98)</f>
        <v>14288822</v>
      </c>
      <c r="J98" s="28">
        <v>250000</v>
      </c>
      <c r="K98" s="29">
        <v>0</v>
      </c>
      <c r="L98" s="28">
        <v>0</v>
      </c>
      <c r="M98" s="28">
        <v>14038822</v>
      </c>
      <c r="N98" s="29">
        <v>0</v>
      </c>
      <c r="O98" s="30">
        <f>SUM(J98:N98)</f>
        <v>14288822</v>
      </c>
    </row>
    <row r="99" spans="1:15" s="5" customFormat="1" ht="21" customHeight="1">
      <c r="A99" s="47" t="s">
        <v>124</v>
      </c>
      <c r="B99" s="28">
        <f>B101+B100</f>
        <v>0</v>
      </c>
      <c r="C99" s="28">
        <f aca="true" t="shared" si="40" ref="C99:H99">C101+C100</f>
        <v>4920995</v>
      </c>
      <c r="D99" s="28">
        <f t="shared" si="40"/>
        <v>1091555</v>
      </c>
      <c r="E99" s="28">
        <f t="shared" si="40"/>
        <v>3650</v>
      </c>
      <c r="F99" s="28">
        <f t="shared" si="40"/>
        <v>16350</v>
      </c>
      <c r="G99" s="28">
        <f t="shared" si="40"/>
        <v>7864</v>
      </c>
      <c r="H99" s="28">
        <f t="shared" si="40"/>
        <v>0</v>
      </c>
      <c r="I99" s="28">
        <f t="shared" si="27"/>
        <v>6040414</v>
      </c>
      <c r="J99" s="28">
        <f>J101+J100</f>
        <v>1540538</v>
      </c>
      <c r="K99" s="28">
        <f>K101+K100</f>
        <v>0</v>
      </c>
      <c r="L99" s="28">
        <f>L101+L100</f>
        <v>2230750</v>
      </c>
      <c r="M99" s="28">
        <f>M101+M100</f>
        <v>2269126</v>
      </c>
      <c r="N99" s="28">
        <f>N101+N100</f>
        <v>0</v>
      </c>
      <c r="O99" s="30">
        <f>SUM(J99:N99)</f>
        <v>6040414</v>
      </c>
    </row>
    <row r="100" spans="1:15" s="5" customFormat="1" ht="21" customHeight="1">
      <c r="A100" s="43" t="s">
        <v>114</v>
      </c>
      <c r="B100" s="28">
        <v>0</v>
      </c>
      <c r="C100" s="28">
        <v>3850044</v>
      </c>
      <c r="D100" s="28">
        <v>1081555</v>
      </c>
      <c r="E100" s="29">
        <v>3650</v>
      </c>
      <c r="F100" s="28">
        <v>16350</v>
      </c>
      <c r="G100" s="28">
        <v>7864</v>
      </c>
      <c r="H100" s="28">
        <v>0</v>
      </c>
      <c r="I100" s="28">
        <f>SUM(B100:H100)</f>
        <v>4959463</v>
      </c>
      <c r="J100" s="28">
        <v>1519338</v>
      </c>
      <c r="K100" s="29">
        <v>0</v>
      </c>
      <c r="L100" s="28">
        <v>1833750</v>
      </c>
      <c r="M100" s="28">
        <v>1606375</v>
      </c>
      <c r="N100" s="29">
        <v>0</v>
      </c>
      <c r="O100" s="30">
        <f>SUM(J100:N100)</f>
        <v>4959463</v>
      </c>
    </row>
    <row r="101" spans="1:15" s="5" customFormat="1" ht="21" customHeight="1">
      <c r="A101" s="43" t="s">
        <v>130</v>
      </c>
      <c r="B101" s="28">
        <v>0</v>
      </c>
      <c r="C101" s="28">
        <v>1070951</v>
      </c>
      <c r="D101" s="28">
        <v>10000</v>
      </c>
      <c r="E101" s="29">
        <v>0</v>
      </c>
      <c r="F101" s="28">
        <v>0</v>
      </c>
      <c r="G101" s="28">
        <v>0</v>
      </c>
      <c r="H101" s="28">
        <v>0</v>
      </c>
      <c r="I101" s="28">
        <f>SUM(B101:H101)</f>
        <v>1080951</v>
      </c>
      <c r="J101" s="28">
        <v>21200</v>
      </c>
      <c r="K101" s="29">
        <v>0</v>
      </c>
      <c r="L101" s="28">
        <v>397000</v>
      </c>
      <c r="M101" s="28">
        <v>662751</v>
      </c>
      <c r="N101" s="29">
        <v>0</v>
      </c>
      <c r="O101" s="30">
        <f>SUM(J101:N101)</f>
        <v>1080951</v>
      </c>
    </row>
    <row r="102" spans="1:15" s="5" customFormat="1" ht="24" customHeight="1">
      <c r="A102" s="36" t="s">
        <v>81</v>
      </c>
      <c r="B102" s="37">
        <f aca="true" t="shared" si="41" ref="B102:H103">B103</f>
        <v>0</v>
      </c>
      <c r="C102" s="37">
        <f t="shared" si="41"/>
        <v>23695</v>
      </c>
      <c r="D102" s="37">
        <f t="shared" si="41"/>
        <v>19175</v>
      </c>
      <c r="E102" s="37">
        <f t="shared" si="41"/>
        <v>36166</v>
      </c>
      <c r="F102" s="37">
        <f t="shared" si="41"/>
        <v>31535</v>
      </c>
      <c r="G102" s="37">
        <f t="shared" si="41"/>
        <v>8120</v>
      </c>
      <c r="H102" s="37">
        <f t="shared" si="41"/>
        <v>0</v>
      </c>
      <c r="I102" s="37">
        <f t="shared" si="27"/>
        <v>118691</v>
      </c>
      <c r="J102" s="37">
        <f aca="true" t="shared" si="42" ref="J102:N103">J103</f>
        <v>118691</v>
      </c>
      <c r="K102" s="37">
        <f t="shared" si="42"/>
        <v>0</v>
      </c>
      <c r="L102" s="37">
        <f t="shared" si="42"/>
        <v>0</v>
      </c>
      <c r="M102" s="37">
        <f t="shared" si="42"/>
        <v>0</v>
      </c>
      <c r="N102" s="62">
        <f t="shared" si="42"/>
        <v>0</v>
      </c>
      <c r="O102" s="38">
        <f t="shared" si="32"/>
        <v>118691</v>
      </c>
    </row>
    <row r="103" spans="1:15" s="5" customFormat="1" ht="21" customHeight="1">
      <c r="A103" s="39" t="s">
        <v>82</v>
      </c>
      <c r="B103" s="40">
        <f t="shared" si="41"/>
        <v>0</v>
      </c>
      <c r="C103" s="40">
        <f t="shared" si="41"/>
        <v>23695</v>
      </c>
      <c r="D103" s="40">
        <f t="shared" si="41"/>
        <v>19175</v>
      </c>
      <c r="E103" s="41">
        <f t="shared" si="41"/>
        <v>36166</v>
      </c>
      <c r="F103" s="40">
        <f t="shared" si="41"/>
        <v>31535</v>
      </c>
      <c r="G103" s="40">
        <f t="shared" si="41"/>
        <v>8120</v>
      </c>
      <c r="H103" s="40">
        <f t="shared" si="41"/>
        <v>0</v>
      </c>
      <c r="I103" s="40">
        <f t="shared" si="27"/>
        <v>118691</v>
      </c>
      <c r="J103" s="40">
        <f t="shared" si="42"/>
        <v>118691</v>
      </c>
      <c r="K103" s="40">
        <f t="shared" si="42"/>
        <v>0</v>
      </c>
      <c r="L103" s="40">
        <f t="shared" si="42"/>
        <v>0</v>
      </c>
      <c r="M103" s="40">
        <f t="shared" si="42"/>
        <v>0</v>
      </c>
      <c r="N103" s="41">
        <f t="shared" si="42"/>
        <v>0</v>
      </c>
      <c r="O103" s="42">
        <f t="shared" si="32"/>
        <v>118691</v>
      </c>
    </row>
    <row r="104" spans="1:15" s="5" customFormat="1" ht="21" customHeight="1">
      <c r="A104" s="47" t="s">
        <v>43</v>
      </c>
      <c r="B104" s="28">
        <v>0</v>
      </c>
      <c r="C104" s="28">
        <v>23695</v>
      </c>
      <c r="D104" s="28">
        <v>19175</v>
      </c>
      <c r="E104" s="29">
        <v>36166</v>
      </c>
      <c r="F104" s="28">
        <v>31535</v>
      </c>
      <c r="G104" s="28">
        <v>8120</v>
      </c>
      <c r="H104" s="28">
        <v>0</v>
      </c>
      <c r="I104" s="28">
        <f t="shared" si="27"/>
        <v>118691</v>
      </c>
      <c r="J104" s="28">
        <f>+I104</f>
        <v>118691</v>
      </c>
      <c r="K104" s="29">
        <v>0</v>
      </c>
      <c r="L104" s="28">
        <v>0</v>
      </c>
      <c r="M104" s="28">
        <v>0</v>
      </c>
      <c r="N104" s="29">
        <v>0</v>
      </c>
      <c r="O104" s="30">
        <f t="shared" si="32"/>
        <v>118691</v>
      </c>
    </row>
    <row r="105" spans="1:15" s="5" customFormat="1" ht="24" customHeight="1">
      <c r="A105" s="36" t="s">
        <v>93</v>
      </c>
      <c r="B105" s="37">
        <f aca="true" t="shared" si="43" ref="B105:N106">B106</f>
        <v>0</v>
      </c>
      <c r="C105" s="37">
        <f t="shared" si="43"/>
        <v>0</v>
      </c>
      <c r="D105" s="37">
        <f t="shared" si="43"/>
        <v>0</v>
      </c>
      <c r="E105" s="37">
        <f t="shared" si="43"/>
        <v>106817</v>
      </c>
      <c r="F105" s="37">
        <f t="shared" si="43"/>
        <v>0</v>
      </c>
      <c r="G105" s="37">
        <f t="shared" si="43"/>
        <v>2293</v>
      </c>
      <c r="H105" s="37">
        <f t="shared" si="43"/>
        <v>0</v>
      </c>
      <c r="I105" s="37">
        <f t="shared" si="27"/>
        <v>109110</v>
      </c>
      <c r="J105" s="37">
        <f t="shared" si="43"/>
        <v>109110</v>
      </c>
      <c r="K105" s="37">
        <f t="shared" si="43"/>
        <v>0</v>
      </c>
      <c r="L105" s="37">
        <f t="shared" si="43"/>
        <v>0</v>
      </c>
      <c r="M105" s="37">
        <f t="shared" si="43"/>
        <v>0</v>
      </c>
      <c r="N105" s="62">
        <f t="shared" si="43"/>
        <v>0</v>
      </c>
      <c r="O105" s="38">
        <f t="shared" si="32"/>
        <v>109110</v>
      </c>
    </row>
    <row r="106" spans="1:15" s="5" customFormat="1" ht="21" customHeight="1">
      <c r="A106" s="39" t="s">
        <v>94</v>
      </c>
      <c r="B106" s="40">
        <f t="shared" si="43"/>
        <v>0</v>
      </c>
      <c r="C106" s="40">
        <f t="shared" si="43"/>
        <v>0</v>
      </c>
      <c r="D106" s="40">
        <f t="shared" si="43"/>
        <v>0</v>
      </c>
      <c r="E106" s="41">
        <f t="shared" si="43"/>
        <v>106817</v>
      </c>
      <c r="F106" s="40">
        <f t="shared" si="43"/>
        <v>0</v>
      </c>
      <c r="G106" s="40">
        <f t="shared" si="43"/>
        <v>2293</v>
      </c>
      <c r="H106" s="40">
        <f t="shared" si="43"/>
        <v>0</v>
      </c>
      <c r="I106" s="40">
        <f t="shared" si="27"/>
        <v>109110</v>
      </c>
      <c r="J106" s="40">
        <f t="shared" si="43"/>
        <v>109110</v>
      </c>
      <c r="K106" s="40">
        <f t="shared" si="43"/>
        <v>0</v>
      </c>
      <c r="L106" s="40">
        <f t="shared" si="43"/>
        <v>0</v>
      </c>
      <c r="M106" s="40">
        <f t="shared" si="43"/>
        <v>0</v>
      </c>
      <c r="N106" s="41">
        <f t="shared" si="43"/>
        <v>0</v>
      </c>
      <c r="O106" s="42">
        <f t="shared" si="32"/>
        <v>109110</v>
      </c>
    </row>
    <row r="107" spans="1:15" s="68" customFormat="1" ht="21" customHeight="1">
      <c r="A107" s="47" t="s">
        <v>22</v>
      </c>
      <c r="B107" s="28">
        <v>0</v>
      </c>
      <c r="C107" s="28">
        <v>0</v>
      </c>
      <c r="D107" s="28">
        <v>0</v>
      </c>
      <c r="E107" s="29">
        <v>106817</v>
      </c>
      <c r="F107" s="28">
        <v>0</v>
      </c>
      <c r="G107" s="28">
        <v>2293</v>
      </c>
      <c r="H107" s="28">
        <v>0</v>
      </c>
      <c r="I107" s="28">
        <f t="shared" si="27"/>
        <v>109110</v>
      </c>
      <c r="J107" s="28">
        <f>+I107</f>
        <v>109110</v>
      </c>
      <c r="K107" s="29">
        <v>0</v>
      </c>
      <c r="L107" s="28">
        <v>0</v>
      </c>
      <c r="M107" s="28">
        <v>0</v>
      </c>
      <c r="N107" s="29">
        <v>0</v>
      </c>
      <c r="O107" s="30">
        <f t="shared" si="32"/>
        <v>109110</v>
      </c>
    </row>
    <row r="108" spans="1:15" s="68" customFormat="1" ht="24" customHeight="1">
      <c r="A108" s="36" t="s">
        <v>95</v>
      </c>
      <c r="B108" s="37">
        <f aca="true" t="shared" si="44" ref="B108:H108">+B109+B120</f>
        <v>0</v>
      </c>
      <c r="C108" s="37">
        <f t="shared" si="44"/>
        <v>6000</v>
      </c>
      <c r="D108" s="37">
        <f t="shared" si="44"/>
        <v>758553</v>
      </c>
      <c r="E108" s="37">
        <f t="shared" si="44"/>
        <v>724729</v>
      </c>
      <c r="F108" s="37">
        <f t="shared" si="44"/>
        <v>11304</v>
      </c>
      <c r="G108" s="37">
        <f t="shared" si="44"/>
        <v>88693</v>
      </c>
      <c r="H108" s="37">
        <f t="shared" si="44"/>
        <v>288</v>
      </c>
      <c r="I108" s="37">
        <f t="shared" si="27"/>
        <v>1589567</v>
      </c>
      <c r="J108" s="37">
        <f>+J109+J120</f>
        <v>1067196</v>
      </c>
      <c r="K108" s="37">
        <f>+K109+K120</f>
        <v>0</v>
      </c>
      <c r="L108" s="37">
        <f>+L109+L120</f>
        <v>522371</v>
      </c>
      <c r="M108" s="37">
        <f>+M109+M120</f>
        <v>0</v>
      </c>
      <c r="N108" s="62">
        <f>+N109+N120</f>
        <v>0</v>
      </c>
      <c r="O108" s="38">
        <f t="shared" si="32"/>
        <v>1589567</v>
      </c>
    </row>
    <row r="109" spans="1:15" s="68" customFormat="1" ht="21" customHeight="1">
      <c r="A109" s="39" t="s">
        <v>96</v>
      </c>
      <c r="B109" s="40">
        <f aca="true" t="shared" si="45" ref="B109:H109">+B110+B114+B119</f>
        <v>0</v>
      </c>
      <c r="C109" s="40">
        <f t="shared" si="45"/>
        <v>6000</v>
      </c>
      <c r="D109" s="40">
        <f t="shared" si="45"/>
        <v>758553</v>
      </c>
      <c r="E109" s="41">
        <f t="shared" si="45"/>
        <v>712252</v>
      </c>
      <c r="F109" s="40">
        <f t="shared" si="45"/>
        <v>11291</v>
      </c>
      <c r="G109" s="40">
        <f t="shared" si="45"/>
        <v>87763</v>
      </c>
      <c r="H109" s="40">
        <f t="shared" si="45"/>
        <v>288</v>
      </c>
      <c r="I109" s="40">
        <f aca="true" t="shared" si="46" ref="I109:I135">SUM(B109:H109)</f>
        <v>1576147</v>
      </c>
      <c r="J109" s="40">
        <f>+J110+J114+J119</f>
        <v>1053776</v>
      </c>
      <c r="K109" s="40">
        <f>+K110+K114+K119</f>
        <v>0</v>
      </c>
      <c r="L109" s="40">
        <f>+L110+L114+L119</f>
        <v>522371</v>
      </c>
      <c r="M109" s="40">
        <f>+M110+M114+M119</f>
        <v>0</v>
      </c>
      <c r="N109" s="41">
        <f>+N110+N114+N119</f>
        <v>0</v>
      </c>
      <c r="O109" s="42">
        <f t="shared" si="32"/>
        <v>1576147</v>
      </c>
    </row>
    <row r="110" spans="1:15" s="68" customFormat="1" ht="21" customHeight="1">
      <c r="A110" s="47" t="s">
        <v>123</v>
      </c>
      <c r="B110" s="28">
        <f>+SUM(B111:B113)</f>
        <v>0</v>
      </c>
      <c r="C110" s="28">
        <f aca="true" t="shared" si="47" ref="C110:H110">+SUM(C111:C113)</f>
        <v>0</v>
      </c>
      <c r="D110" s="28">
        <f t="shared" si="47"/>
        <v>126153</v>
      </c>
      <c r="E110" s="28">
        <f t="shared" si="47"/>
        <v>0</v>
      </c>
      <c r="F110" s="28">
        <f t="shared" si="47"/>
        <v>0</v>
      </c>
      <c r="G110" s="28">
        <f t="shared" si="47"/>
        <v>0</v>
      </c>
      <c r="H110" s="28">
        <f t="shared" si="47"/>
        <v>0</v>
      </c>
      <c r="I110" s="28">
        <f t="shared" si="46"/>
        <v>126153</v>
      </c>
      <c r="J110" s="28">
        <f>+SUM(J111:J113)</f>
        <v>0</v>
      </c>
      <c r="K110" s="28">
        <f>+SUM(K111:K113)</f>
        <v>0</v>
      </c>
      <c r="L110" s="28">
        <f>+SUM(L111:L113)</f>
        <v>126153</v>
      </c>
      <c r="M110" s="28">
        <f>+SUM(M111:M113)</f>
        <v>0</v>
      </c>
      <c r="N110" s="28">
        <f>+SUM(N111:N113)</f>
        <v>0</v>
      </c>
      <c r="O110" s="30">
        <f t="shared" si="32"/>
        <v>126153</v>
      </c>
    </row>
    <row r="111" spans="1:15" s="68" customFormat="1" ht="21" customHeight="1">
      <c r="A111" s="43" t="s">
        <v>97</v>
      </c>
      <c r="B111" s="28">
        <v>0</v>
      </c>
      <c r="C111" s="28">
        <v>0</v>
      </c>
      <c r="D111" s="28">
        <v>40000</v>
      </c>
      <c r="E111" s="29">
        <v>0</v>
      </c>
      <c r="F111" s="28">
        <v>0</v>
      </c>
      <c r="G111" s="28">
        <v>0</v>
      </c>
      <c r="H111" s="28">
        <v>0</v>
      </c>
      <c r="I111" s="28">
        <f>SUM(B111:H111)</f>
        <v>40000</v>
      </c>
      <c r="J111" s="28">
        <v>0</v>
      </c>
      <c r="K111" s="29">
        <v>0</v>
      </c>
      <c r="L111" s="28">
        <f>+I111</f>
        <v>40000</v>
      </c>
      <c r="M111" s="28">
        <v>0</v>
      </c>
      <c r="N111" s="29">
        <v>0</v>
      </c>
      <c r="O111" s="30">
        <f>SUM(J111:N111)</f>
        <v>40000</v>
      </c>
    </row>
    <row r="112" spans="1:15" s="68" customFormat="1" ht="21" customHeight="1">
      <c r="A112" s="43" t="s">
        <v>98</v>
      </c>
      <c r="B112" s="28">
        <v>0</v>
      </c>
      <c r="C112" s="28">
        <v>0</v>
      </c>
      <c r="D112" s="28">
        <v>26153</v>
      </c>
      <c r="E112" s="29">
        <v>0</v>
      </c>
      <c r="F112" s="28">
        <v>0</v>
      </c>
      <c r="G112" s="28">
        <v>0</v>
      </c>
      <c r="H112" s="28">
        <v>0</v>
      </c>
      <c r="I112" s="28">
        <f>SUM(B112:H112)</f>
        <v>26153</v>
      </c>
      <c r="J112" s="28">
        <v>0</v>
      </c>
      <c r="K112" s="29">
        <v>0</v>
      </c>
      <c r="L112" s="28">
        <f aca="true" t="shared" si="48" ref="L112:L118">+I112</f>
        <v>26153</v>
      </c>
      <c r="M112" s="28">
        <v>0</v>
      </c>
      <c r="N112" s="29">
        <v>0</v>
      </c>
      <c r="O112" s="30">
        <f>SUM(J112:N112)</f>
        <v>26153</v>
      </c>
    </row>
    <row r="113" spans="1:15" s="68" customFormat="1" ht="21" customHeight="1">
      <c r="A113" s="64" t="s">
        <v>99</v>
      </c>
      <c r="B113" s="28">
        <v>0</v>
      </c>
      <c r="C113" s="28">
        <v>0</v>
      </c>
      <c r="D113" s="28">
        <v>60000</v>
      </c>
      <c r="E113" s="28">
        <v>0</v>
      </c>
      <c r="F113" s="28">
        <v>0</v>
      </c>
      <c r="G113" s="28">
        <v>0</v>
      </c>
      <c r="H113" s="28">
        <v>0</v>
      </c>
      <c r="I113" s="28">
        <f>SUM(B113:H113)</f>
        <v>60000</v>
      </c>
      <c r="J113" s="28">
        <v>0</v>
      </c>
      <c r="K113" s="29">
        <v>0</v>
      </c>
      <c r="L113" s="28">
        <f t="shared" si="48"/>
        <v>60000</v>
      </c>
      <c r="M113" s="29">
        <v>0</v>
      </c>
      <c r="N113" s="29">
        <v>0</v>
      </c>
      <c r="O113" s="30">
        <f>SUM(J113:N113)</f>
        <v>60000</v>
      </c>
    </row>
    <row r="114" spans="1:15" s="68" customFormat="1" ht="21" customHeight="1">
      <c r="A114" s="47" t="s">
        <v>124</v>
      </c>
      <c r="B114" s="28">
        <f>+SUM(B115:B118)</f>
        <v>0</v>
      </c>
      <c r="C114" s="28">
        <f aca="true" t="shared" si="49" ref="C114:H114">+SUM(C115:C118)</f>
        <v>0</v>
      </c>
      <c r="D114" s="28">
        <f t="shared" si="49"/>
        <v>380540</v>
      </c>
      <c r="E114" s="28">
        <f t="shared" si="49"/>
        <v>0</v>
      </c>
      <c r="F114" s="28">
        <f t="shared" si="49"/>
        <v>0</v>
      </c>
      <c r="G114" s="28">
        <f t="shared" si="49"/>
        <v>0</v>
      </c>
      <c r="H114" s="28">
        <f t="shared" si="49"/>
        <v>0</v>
      </c>
      <c r="I114" s="28">
        <f>SUM(B114:H114)</f>
        <v>380540</v>
      </c>
      <c r="J114" s="28">
        <f>+SUM(J115:J118)</f>
        <v>0</v>
      </c>
      <c r="K114" s="28">
        <f>+SUM(K115:K118)</f>
        <v>0</v>
      </c>
      <c r="L114" s="28">
        <f>+SUM(L115:L118)</f>
        <v>380540</v>
      </c>
      <c r="M114" s="28">
        <f>+SUM(M115:M118)</f>
        <v>0</v>
      </c>
      <c r="N114" s="28">
        <f>+SUM(N115:N118)</f>
        <v>0</v>
      </c>
      <c r="O114" s="30">
        <f>SUM(J114:N114)</f>
        <v>380540</v>
      </c>
    </row>
    <row r="115" spans="1:15" s="68" customFormat="1" ht="21" customHeight="1">
      <c r="A115" s="43" t="s">
        <v>100</v>
      </c>
      <c r="B115" s="28">
        <v>0</v>
      </c>
      <c r="C115" s="28">
        <v>0</v>
      </c>
      <c r="D115" s="28">
        <v>177198</v>
      </c>
      <c r="E115" s="29">
        <v>0</v>
      </c>
      <c r="F115" s="28">
        <v>0</v>
      </c>
      <c r="G115" s="28">
        <v>0</v>
      </c>
      <c r="H115" s="28">
        <v>0</v>
      </c>
      <c r="I115" s="28">
        <f>SUM(B115:H115)</f>
        <v>177198</v>
      </c>
      <c r="J115" s="28">
        <v>0</v>
      </c>
      <c r="K115" s="29">
        <v>0</v>
      </c>
      <c r="L115" s="28">
        <f t="shared" si="48"/>
        <v>177198</v>
      </c>
      <c r="M115" s="28">
        <v>0</v>
      </c>
      <c r="N115" s="29">
        <v>0</v>
      </c>
      <c r="O115" s="30">
        <f>SUM(J115:N115)</f>
        <v>177198</v>
      </c>
    </row>
    <row r="116" spans="1:15" s="68" customFormat="1" ht="21" customHeight="1">
      <c r="A116" s="64" t="s">
        <v>101</v>
      </c>
      <c r="B116" s="28">
        <v>0</v>
      </c>
      <c r="C116" s="28">
        <v>0</v>
      </c>
      <c r="D116" s="28">
        <v>20000</v>
      </c>
      <c r="E116" s="28">
        <v>0</v>
      </c>
      <c r="F116" s="28">
        <v>0</v>
      </c>
      <c r="G116" s="28">
        <v>0</v>
      </c>
      <c r="H116" s="28">
        <v>0</v>
      </c>
      <c r="I116" s="28">
        <f t="shared" si="46"/>
        <v>20000</v>
      </c>
      <c r="J116" s="28">
        <v>0</v>
      </c>
      <c r="K116" s="29">
        <v>0</v>
      </c>
      <c r="L116" s="28">
        <f t="shared" si="48"/>
        <v>20000</v>
      </c>
      <c r="M116" s="29">
        <v>0</v>
      </c>
      <c r="N116" s="29">
        <v>0</v>
      </c>
      <c r="O116" s="30">
        <f t="shared" si="32"/>
        <v>20000</v>
      </c>
    </row>
    <row r="117" spans="1:15" s="68" customFormat="1" ht="21" customHeight="1">
      <c r="A117" s="64" t="s">
        <v>102</v>
      </c>
      <c r="B117" s="28">
        <v>0</v>
      </c>
      <c r="C117" s="28">
        <v>0</v>
      </c>
      <c r="D117" s="28">
        <v>113342</v>
      </c>
      <c r="E117" s="28">
        <v>0</v>
      </c>
      <c r="F117" s="28">
        <v>0</v>
      </c>
      <c r="G117" s="28">
        <v>0</v>
      </c>
      <c r="H117" s="28">
        <v>0</v>
      </c>
      <c r="I117" s="28">
        <f t="shared" si="46"/>
        <v>113342</v>
      </c>
      <c r="J117" s="28">
        <v>0</v>
      </c>
      <c r="K117" s="29">
        <v>0</v>
      </c>
      <c r="L117" s="28">
        <f t="shared" si="48"/>
        <v>113342</v>
      </c>
      <c r="M117" s="29">
        <v>0</v>
      </c>
      <c r="N117" s="29">
        <v>0</v>
      </c>
      <c r="O117" s="30">
        <f t="shared" si="32"/>
        <v>113342</v>
      </c>
    </row>
    <row r="118" spans="1:15" s="68" customFormat="1" ht="21" customHeight="1">
      <c r="A118" s="43" t="s">
        <v>107</v>
      </c>
      <c r="B118" s="28">
        <v>0</v>
      </c>
      <c r="C118" s="28">
        <v>0</v>
      </c>
      <c r="D118" s="28">
        <v>70000</v>
      </c>
      <c r="E118" s="29">
        <v>0</v>
      </c>
      <c r="F118" s="28">
        <v>0</v>
      </c>
      <c r="G118" s="28">
        <v>0</v>
      </c>
      <c r="H118" s="28">
        <v>0</v>
      </c>
      <c r="I118" s="28">
        <f t="shared" si="46"/>
        <v>70000</v>
      </c>
      <c r="J118" s="28">
        <v>0</v>
      </c>
      <c r="K118" s="29">
        <v>0</v>
      </c>
      <c r="L118" s="28">
        <f t="shared" si="48"/>
        <v>70000</v>
      </c>
      <c r="M118" s="28">
        <v>0</v>
      </c>
      <c r="N118" s="29">
        <v>0</v>
      </c>
      <c r="O118" s="30">
        <f t="shared" si="32"/>
        <v>70000</v>
      </c>
    </row>
    <row r="119" spans="1:15" s="68" customFormat="1" ht="21" customHeight="1" thickBot="1">
      <c r="A119" s="70" t="s">
        <v>125</v>
      </c>
      <c r="B119" s="34">
        <v>0</v>
      </c>
      <c r="C119" s="34">
        <v>6000</v>
      </c>
      <c r="D119" s="34">
        <v>251860</v>
      </c>
      <c r="E119" s="35">
        <v>712252</v>
      </c>
      <c r="F119" s="34">
        <v>11291</v>
      </c>
      <c r="G119" s="34">
        <v>87763</v>
      </c>
      <c r="H119" s="34">
        <v>288</v>
      </c>
      <c r="I119" s="34">
        <f t="shared" si="46"/>
        <v>1069454</v>
      </c>
      <c r="J119" s="34">
        <v>1053776</v>
      </c>
      <c r="K119" s="35">
        <v>0</v>
      </c>
      <c r="L119" s="34">
        <v>15678</v>
      </c>
      <c r="M119" s="34">
        <v>0</v>
      </c>
      <c r="N119" s="35">
        <v>0</v>
      </c>
      <c r="O119" s="44">
        <f t="shared" si="32"/>
        <v>1069454</v>
      </c>
    </row>
    <row r="120" spans="1:15" s="68" customFormat="1" ht="21" customHeight="1">
      <c r="A120" s="39" t="s">
        <v>46</v>
      </c>
      <c r="B120" s="40">
        <f aca="true" t="shared" si="50" ref="B120:N120">B121</f>
        <v>0</v>
      </c>
      <c r="C120" s="40">
        <f t="shared" si="50"/>
        <v>0</v>
      </c>
      <c r="D120" s="40">
        <f t="shared" si="50"/>
        <v>0</v>
      </c>
      <c r="E120" s="41">
        <f t="shared" si="50"/>
        <v>12477</v>
      </c>
      <c r="F120" s="40">
        <f t="shared" si="50"/>
        <v>13</v>
      </c>
      <c r="G120" s="40">
        <f t="shared" si="50"/>
        <v>930</v>
      </c>
      <c r="H120" s="40">
        <f t="shared" si="50"/>
        <v>0</v>
      </c>
      <c r="I120" s="40">
        <f t="shared" si="46"/>
        <v>13420</v>
      </c>
      <c r="J120" s="40">
        <f t="shared" si="50"/>
        <v>13420</v>
      </c>
      <c r="K120" s="40">
        <f t="shared" si="50"/>
        <v>0</v>
      </c>
      <c r="L120" s="40">
        <f t="shared" si="50"/>
        <v>0</v>
      </c>
      <c r="M120" s="40">
        <f t="shared" si="50"/>
        <v>0</v>
      </c>
      <c r="N120" s="41">
        <f t="shared" si="50"/>
        <v>0</v>
      </c>
      <c r="O120" s="42">
        <f t="shared" si="32"/>
        <v>13420</v>
      </c>
    </row>
    <row r="121" spans="1:15" s="68" customFormat="1" ht="21" customHeight="1">
      <c r="A121" s="47" t="s">
        <v>22</v>
      </c>
      <c r="B121" s="28">
        <v>0</v>
      </c>
      <c r="C121" s="28">
        <v>0</v>
      </c>
      <c r="D121" s="28">
        <v>0</v>
      </c>
      <c r="E121" s="29">
        <v>12477</v>
      </c>
      <c r="F121" s="28">
        <v>13</v>
      </c>
      <c r="G121" s="28">
        <v>930</v>
      </c>
      <c r="H121" s="28">
        <v>0</v>
      </c>
      <c r="I121" s="28">
        <f t="shared" si="46"/>
        <v>13420</v>
      </c>
      <c r="J121" s="28">
        <v>13420</v>
      </c>
      <c r="K121" s="29">
        <v>0</v>
      </c>
      <c r="L121" s="28">
        <v>0</v>
      </c>
      <c r="M121" s="28">
        <v>0</v>
      </c>
      <c r="N121" s="29">
        <v>0</v>
      </c>
      <c r="O121" s="30">
        <f t="shared" si="32"/>
        <v>13420</v>
      </c>
    </row>
    <row r="122" spans="1:15" s="5" customFormat="1" ht="24" customHeight="1">
      <c r="A122" s="36" t="s">
        <v>103</v>
      </c>
      <c r="B122" s="37">
        <f>B123+B125</f>
        <v>0</v>
      </c>
      <c r="C122" s="37">
        <f aca="true" t="shared" si="51" ref="C122:H122">C123+C125</f>
        <v>0</v>
      </c>
      <c r="D122" s="37">
        <f t="shared" si="51"/>
        <v>0</v>
      </c>
      <c r="E122" s="37">
        <f t="shared" si="51"/>
        <v>12172</v>
      </c>
      <c r="F122" s="37">
        <f t="shared" si="51"/>
        <v>140</v>
      </c>
      <c r="G122" s="37">
        <f t="shared" si="51"/>
        <v>1848</v>
      </c>
      <c r="H122" s="37">
        <f t="shared" si="51"/>
        <v>0</v>
      </c>
      <c r="I122" s="37">
        <f t="shared" si="46"/>
        <v>14160</v>
      </c>
      <c r="J122" s="37">
        <f>J123+J125</f>
        <v>14160</v>
      </c>
      <c r="K122" s="37">
        <f>K123+K125</f>
        <v>0</v>
      </c>
      <c r="L122" s="37">
        <f>L123+L125</f>
        <v>0</v>
      </c>
      <c r="M122" s="37">
        <f>M123+M125</f>
        <v>0</v>
      </c>
      <c r="N122" s="37">
        <f>N123+N125</f>
        <v>0</v>
      </c>
      <c r="O122" s="38">
        <f t="shared" si="32"/>
        <v>14160</v>
      </c>
    </row>
    <row r="123" spans="1:15" s="5" customFormat="1" ht="20.25" customHeight="1">
      <c r="A123" s="39" t="s">
        <v>104</v>
      </c>
      <c r="B123" s="40">
        <f aca="true" t="shared" si="52" ref="B123:H123">SUM(B124)</f>
        <v>0</v>
      </c>
      <c r="C123" s="40">
        <f t="shared" si="52"/>
        <v>0</v>
      </c>
      <c r="D123" s="40">
        <f t="shared" si="52"/>
        <v>0</v>
      </c>
      <c r="E123" s="41">
        <f t="shared" si="52"/>
        <v>9112</v>
      </c>
      <c r="F123" s="40">
        <f t="shared" si="52"/>
        <v>140</v>
      </c>
      <c r="G123" s="40">
        <f t="shared" si="52"/>
        <v>1848</v>
      </c>
      <c r="H123" s="40">
        <f t="shared" si="52"/>
        <v>0</v>
      </c>
      <c r="I123" s="40">
        <f t="shared" si="46"/>
        <v>11100</v>
      </c>
      <c r="J123" s="40">
        <f>SUM(J124)</f>
        <v>11100</v>
      </c>
      <c r="K123" s="40">
        <f>SUM(K124)</f>
        <v>0</v>
      </c>
      <c r="L123" s="40">
        <f>SUM(L124)</f>
        <v>0</v>
      </c>
      <c r="M123" s="40">
        <f>SUM(M124)</f>
        <v>0</v>
      </c>
      <c r="N123" s="41">
        <f>SUM(N124)</f>
        <v>0</v>
      </c>
      <c r="O123" s="42">
        <f t="shared" si="32"/>
        <v>11100</v>
      </c>
    </row>
    <row r="124" spans="1:15" s="5" customFormat="1" ht="20.25" customHeight="1">
      <c r="A124" s="47" t="s">
        <v>22</v>
      </c>
      <c r="B124" s="28">
        <v>0</v>
      </c>
      <c r="C124" s="28">
        <v>0</v>
      </c>
      <c r="D124" s="28">
        <v>0</v>
      </c>
      <c r="E124" s="29">
        <v>9112</v>
      </c>
      <c r="F124" s="28">
        <v>140</v>
      </c>
      <c r="G124" s="28">
        <v>1848</v>
      </c>
      <c r="H124" s="28">
        <v>0</v>
      </c>
      <c r="I124" s="28">
        <f t="shared" si="46"/>
        <v>11100</v>
      </c>
      <c r="J124" s="28">
        <v>11100</v>
      </c>
      <c r="K124" s="29">
        <v>0</v>
      </c>
      <c r="L124" s="28">
        <v>0</v>
      </c>
      <c r="M124" s="28">
        <v>0</v>
      </c>
      <c r="N124" s="29">
        <v>0</v>
      </c>
      <c r="O124" s="30">
        <f t="shared" si="32"/>
        <v>11100</v>
      </c>
    </row>
    <row r="125" spans="1:15" s="5" customFormat="1" ht="20.25" customHeight="1">
      <c r="A125" s="39" t="s">
        <v>105</v>
      </c>
      <c r="B125" s="40">
        <f aca="true" t="shared" si="53" ref="B125:H125">SUM(B126)</f>
        <v>0</v>
      </c>
      <c r="C125" s="40">
        <f t="shared" si="53"/>
        <v>0</v>
      </c>
      <c r="D125" s="40">
        <f t="shared" si="53"/>
        <v>0</v>
      </c>
      <c r="E125" s="41">
        <f t="shared" si="53"/>
        <v>3060</v>
      </c>
      <c r="F125" s="40">
        <f t="shared" si="53"/>
        <v>0</v>
      </c>
      <c r="G125" s="40">
        <f t="shared" si="53"/>
        <v>0</v>
      </c>
      <c r="H125" s="40">
        <f t="shared" si="53"/>
        <v>0</v>
      </c>
      <c r="I125" s="40">
        <f t="shared" si="46"/>
        <v>3060</v>
      </c>
      <c r="J125" s="40">
        <f>SUM(J126)</f>
        <v>3060</v>
      </c>
      <c r="K125" s="40">
        <f>SUM(K126)</f>
        <v>0</v>
      </c>
      <c r="L125" s="40">
        <f>SUM(L126)</f>
        <v>0</v>
      </c>
      <c r="M125" s="40">
        <f>SUM(M126)</f>
        <v>0</v>
      </c>
      <c r="N125" s="41">
        <f>SUM(N126)</f>
        <v>0</v>
      </c>
      <c r="O125" s="42">
        <f t="shared" si="32"/>
        <v>3060</v>
      </c>
    </row>
    <row r="126" spans="1:15" s="5" customFormat="1" ht="20.25" customHeight="1">
      <c r="A126" s="47" t="s">
        <v>22</v>
      </c>
      <c r="B126" s="28">
        <v>0</v>
      </c>
      <c r="C126" s="28">
        <v>0</v>
      </c>
      <c r="D126" s="28">
        <v>0</v>
      </c>
      <c r="E126" s="29">
        <v>3060</v>
      </c>
      <c r="F126" s="28">
        <v>0</v>
      </c>
      <c r="G126" s="28">
        <v>0</v>
      </c>
      <c r="H126" s="28">
        <v>0</v>
      </c>
      <c r="I126" s="28">
        <f t="shared" si="46"/>
        <v>3060</v>
      </c>
      <c r="J126" s="28">
        <v>3060</v>
      </c>
      <c r="K126" s="29">
        <v>0</v>
      </c>
      <c r="L126" s="28">
        <v>0</v>
      </c>
      <c r="M126" s="28">
        <v>0</v>
      </c>
      <c r="N126" s="29">
        <v>0</v>
      </c>
      <c r="O126" s="30">
        <f>SUM(J126:N126)</f>
        <v>3060</v>
      </c>
    </row>
    <row r="127" spans="1:15" s="5" customFormat="1" ht="24" customHeight="1">
      <c r="A127" s="36" t="s">
        <v>42</v>
      </c>
      <c r="B127" s="37">
        <f>B128</f>
        <v>0</v>
      </c>
      <c r="C127" s="37">
        <f aca="true" t="shared" si="54" ref="C127:H127">C128</f>
        <v>0</v>
      </c>
      <c r="D127" s="37">
        <f t="shared" si="54"/>
        <v>0</v>
      </c>
      <c r="E127" s="37">
        <f t="shared" si="54"/>
        <v>190</v>
      </c>
      <c r="F127" s="37">
        <f t="shared" si="54"/>
        <v>40</v>
      </c>
      <c r="G127" s="37">
        <f t="shared" si="54"/>
        <v>184</v>
      </c>
      <c r="H127" s="37">
        <f t="shared" si="54"/>
        <v>0</v>
      </c>
      <c r="I127" s="37">
        <f t="shared" si="46"/>
        <v>414</v>
      </c>
      <c r="J127" s="37">
        <f>J128</f>
        <v>414</v>
      </c>
      <c r="K127" s="37">
        <f>K128</f>
        <v>0</v>
      </c>
      <c r="L127" s="37">
        <f>L128</f>
        <v>0</v>
      </c>
      <c r="M127" s="37">
        <f>M128</f>
        <v>0</v>
      </c>
      <c r="N127" s="62">
        <f>N128</f>
        <v>0</v>
      </c>
      <c r="O127" s="38">
        <f>SUM(J127:N127)</f>
        <v>414</v>
      </c>
    </row>
    <row r="128" spans="1:15" s="5" customFormat="1" ht="20.25" customHeight="1">
      <c r="A128" s="39" t="s">
        <v>115</v>
      </c>
      <c r="B128" s="40">
        <f>SUM(B129)</f>
        <v>0</v>
      </c>
      <c r="C128" s="40">
        <f aca="true" t="shared" si="55" ref="C128:N128">SUM(C129)</f>
        <v>0</v>
      </c>
      <c r="D128" s="40">
        <f t="shared" si="55"/>
        <v>0</v>
      </c>
      <c r="E128" s="41">
        <f t="shared" si="55"/>
        <v>190</v>
      </c>
      <c r="F128" s="40">
        <f t="shared" si="55"/>
        <v>40</v>
      </c>
      <c r="G128" s="40">
        <f t="shared" si="55"/>
        <v>184</v>
      </c>
      <c r="H128" s="40">
        <f t="shared" si="55"/>
        <v>0</v>
      </c>
      <c r="I128" s="40">
        <f t="shared" si="46"/>
        <v>414</v>
      </c>
      <c r="J128" s="40">
        <f t="shared" si="55"/>
        <v>414</v>
      </c>
      <c r="K128" s="40">
        <f t="shared" si="55"/>
        <v>0</v>
      </c>
      <c r="L128" s="40">
        <f t="shared" si="55"/>
        <v>0</v>
      </c>
      <c r="M128" s="40">
        <f t="shared" si="55"/>
        <v>0</v>
      </c>
      <c r="N128" s="41">
        <f t="shared" si="55"/>
        <v>0</v>
      </c>
      <c r="O128" s="42">
        <f>SUM(J128:N128)</f>
        <v>414</v>
      </c>
    </row>
    <row r="129" spans="1:15" s="5" customFormat="1" ht="20.25" customHeight="1">
      <c r="A129" s="47" t="s">
        <v>43</v>
      </c>
      <c r="B129" s="28">
        <v>0</v>
      </c>
      <c r="C129" s="28">
        <v>0</v>
      </c>
      <c r="D129" s="28">
        <v>0</v>
      </c>
      <c r="E129" s="29">
        <v>190</v>
      </c>
      <c r="F129" s="28">
        <v>40</v>
      </c>
      <c r="G129" s="28">
        <v>184</v>
      </c>
      <c r="H129" s="28">
        <v>0</v>
      </c>
      <c r="I129" s="28">
        <f t="shared" si="46"/>
        <v>414</v>
      </c>
      <c r="J129" s="28">
        <v>414</v>
      </c>
      <c r="K129" s="29">
        <v>0</v>
      </c>
      <c r="L129" s="28">
        <v>0</v>
      </c>
      <c r="M129" s="28">
        <v>0</v>
      </c>
      <c r="N129" s="29">
        <v>0</v>
      </c>
      <c r="O129" s="30">
        <f>SUM(J129:N129)</f>
        <v>414</v>
      </c>
    </row>
    <row r="130" spans="1:15" s="5" customFormat="1" ht="24" customHeight="1">
      <c r="A130" s="36" t="s">
        <v>45</v>
      </c>
      <c r="B130" s="37">
        <f>B131</f>
        <v>0</v>
      </c>
      <c r="C130" s="37">
        <f aca="true" t="shared" si="56" ref="C130:H130">C131</f>
        <v>0</v>
      </c>
      <c r="D130" s="37">
        <f t="shared" si="56"/>
        <v>0</v>
      </c>
      <c r="E130" s="37">
        <f t="shared" si="56"/>
        <v>320</v>
      </c>
      <c r="F130" s="37">
        <f t="shared" si="56"/>
        <v>0</v>
      </c>
      <c r="G130" s="37">
        <f t="shared" si="56"/>
        <v>86275</v>
      </c>
      <c r="H130" s="37">
        <f t="shared" si="56"/>
        <v>0</v>
      </c>
      <c r="I130" s="37">
        <f t="shared" si="46"/>
        <v>86595</v>
      </c>
      <c r="J130" s="37">
        <f>J131</f>
        <v>45595</v>
      </c>
      <c r="K130" s="37">
        <f>K131</f>
        <v>0</v>
      </c>
      <c r="L130" s="37">
        <f>L131</f>
        <v>41000</v>
      </c>
      <c r="M130" s="37">
        <f>M131</f>
        <v>0</v>
      </c>
      <c r="N130" s="62">
        <f>N131</f>
        <v>0</v>
      </c>
      <c r="O130" s="38">
        <f aca="true" t="shared" si="57" ref="O130:O135">SUM(J130:N130)</f>
        <v>86595</v>
      </c>
    </row>
    <row r="131" spans="1:15" s="5" customFormat="1" ht="20.25" customHeight="1">
      <c r="A131" s="39" t="s">
        <v>109</v>
      </c>
      <c r="B131" s="40">
        <f aca="true" t="shared" si="58" ref="B131:H131">SUM(B132)</f>
        <v>0</v>
      </c>
      <c r="C131" s="40">
        <f t="shared" si="58"/>
        <v>0</v>
      </c>
      <c r="D131" s="40">
        <f t="shared" si="58"/>
        <v>0</v>
      </c>
      <c r="E131" s="41">
        <f t="shared" si="58"/>
        <v>320</v>
      </c>
      <c r="F131" s="40">
        <f t="shared" si="58"/>
        <v>0</v>
      </c>
      <c r="G131" s="40">
        <f t="shared" si="58"/>
        <v>86275</v>
      </c>
      <c r="H131" s="40">
        <f t="shared" si="58"/>
        <v>0</v>
      </c>
      <c r="I131" s="40">
        <f t="shared" si="46"/>
        <v>86595</v>
      </c>
      <c r="J131" s="40">
        <f>SUM(J132)</f>
        <v>45595</v>
      </c>
      <c r="K131" s="40">
        <f>SUM(K132)</f>
        <v>0</v>
      </c>
      <c r="L131" s="40">
        <f>SUM(L132)</f>
        <v>41000</v>
      </c>
      <c r="M131" s="40">
        <f>SUM(M132)</f>
        <v>0</v>
      </c>
      <c r="N131" s="41">
        <f>SUM(N132)</f>
        <v>0</v>
      </c>
      <c r="O131" s="42">
        <f t="shared" si="57"/>
        <v>86595</v>
      </c>
    </row>
    <row r="132" spans="1:15" s="5" customFormat="1" ht="20.25" customHeight="1">
      <c r="A132" s="47" t="s">
        <v>38</v>
      </c>
      <c r="B132" s="28">
        <v>0</v>
      </c>
      <c r="C132" s="28">
        <v>0</v>
      </c>
      <c r="D132" s="28">
        <v>0</v>
      </c>
      <c r="E132" s="29">
        <v>320</v>
      </c>
      <c r="F132" s="28">
        <v>0</v>
      </c>
      <c r="G132" s="28">
        <v>86275</v>
      </c>
      <c r="H132" s="28">
        <v>0</v>
      </c>
      <c r="I132" s="28">
        <f t="shared" si="46"/>
        <v>86595</v>
      </c>
      <c r="J132" s="28">
        <v>45595</v>
      </c>
      <c r="K132" s="29">
        <v>0</v>
      </c>
      <c r="L132" s="28">
        <v>41000</v>
      </c>
      <c r="M132" s="28">
        <v>0</v>
      </c>
      <c r="N132" s="29">
        <v>0</v>
      </c>
      <c r="O132" s="30">
        <f t="shared" si="57"/>
        <v>86595</v>
      </c>
    </row>
    <row r="133" spans="1:15" s="5" customFormat="1" ht="24" customHeight="1">
      <c r="A133" s="36" t="s">
        <v>48</v>
      </c>
      <c r="B133" s="37">
        <f aca="true" t="shared" si="59" ref="B133:H133">B134+B144</f>
        <v>0</v>
      </c>
      <c r="C133" s="37">
        <f t="shared" si="59"/>
        <v>0</v>
      </c>
      <c r="D133" s="37">
        <f t="shared" si="59"/>
        <v>0</v>
      </c>
      <c r="E133" s="37">
        <f t="shared" si="59"/>
        <v>0</v>
      </c>
      <c r="F133" s="37">
        <f t="shared" si="59"/>
        <v>0</v>
      </c>
      <c r="G133" s="37">
        <f t="shared" si="59"/>
        <v>540</v>
      </c>
      <c r="H133" s="37">
        <f t="shared" si="59"/>
        <v>0</v>
      </c>
      <c r="I133" s="37">
        <f t="shared" si="46"/>
        <v>540</v>
      </c>
      <c r="J133" s="37">
        <f>J134+J144</f>
        <v>540</v>
      </c>
      <c r="K133" s="37">
        <f aca="true" t="shared" si="60" ref="K133:N134">SUM(K134)</f>
        <v>0</v>
      </c>
      <c r="L133" s="37">
        <f t="shared" si="60"/>
        <v>0</v>
      </c>
      <c r="M133" s="37">
        <f t="shared" si="60"/>
        <v>0</v>
      </c>
      <c r="N133" s="62">
        <f t="shared" si="60"/>
        <v>0</v>
      </c>
      <c r="O133" s="38">
        <f t="shared" si="57"/>
        <v>540</v>
      </c>
    </row>
    <row r="134" spans="1:15" s="5" customFormat="1" ht="20.25" customHeight="1">
      <c r="A134" s="39" t="s">
        <v>49</v>
      </c>
      <c r="B134" s="40">
        <f aca="true" t="shared" si="61" ref="B134:H134">SUM(B135)</f>
        <v>0</v>
      </c>
      <c r="C134" s="40">
        <f t="shared" si="61"/>
        <v>0</v>
      </c>
      <c r="D134" s="40">
        <f t="shared" si="61"/>
        <v>0</v>
      </c>
      <c r="E134" s="41">
        <f t="shared" si="61"/>
        <v>0</v>
      </c>
      <c r="F134" s="40">
        <f t="shared" si="61"/>
        <v>0</v>
      </c>
      <c r="G134" s="40">
        <f t="shared" si="61"/>
        <v>540</v>
      </c>
      <c r="H134" s="40">
        <f t="shared" si="61"/>
        <v>0</v>
      </c>
      <c r="I134" s="40">
        <f t="shared" si="46"/>
        <v>540</v>
      </c>
      <c r="J134" s="40">
        <f>SUM(J135)</f>
        <v>540</v>
      </c>
      <c r="K134" s="40">
        <f t="shared" si="60"/>
        <v>0</v>
      </c>
      <c r="L134" s="40">
        <f t="shared" si="60"/>
        <v>0</v>
      </c>
      <c r="M134" s="40">
        <f t="shared" si="60"/>
        <v>0</v>
      </c>
      <c r="N134" s="41">
        <f t="shared" si="60"/>
        <v>0</v>
      </c>
      <c r="O134" s="42">
        <f t="shared" si="57"/>
        <v>540</v>
      </c>
    </row>
    <row r="135" spans="1:15" s="5" customFormat="1" ht="20.25" customHeight="1">
      <c r="A135" s="47" t="s">
        <v>43</v>
      </c>
      <c r="B135" s="28">
        <v>0</v>
      </c>
      <c r="C135" s="28">
        <v>0</v>
      </c>
      <c r="D135" s="28">
        <v>0</v>
      </c>
      <c r="E135" s="29">
        <v>0</v>
      </c>
      <c r="F135" s="28">
        <v>0</v>
      </c>
      <c r="G135" s="28">
        <v>540</v>
      </c>
      <c r="H135" s="28">
        <v>0</v>
      </c>
      <c r="I135" s="28">
        <f t="shared" si="46"/>
        <v>540</v>
      </c>
      <c r="J135" s="28">
        <v>540</v>
      </c>
      <c r="K135" s="29">
        <v>0</v>
      </c>
      <c r="L135" s="28">
        <v>0</v>
      </c>
      <c r="M135" s="28">
        <v>0</v>
      </c>
      <c r="N135" s="29">
        <v>0</v>
      </c>
      <c r="O135" s="30">
        <f t="shared" si="57"/>
        <v>540</v>
      </c>
    </row>
    <row r="136" spans="1:15" s="5" customFormat="1" ht="20.25" customHeight="1">
      <c r="A136" s="4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9"/>
      <c r="O136" s="30"/>
    </row>
    <row r="137" spans="1:15" s="5" customFormat="1" ht="20.25" customHeight="1">
      <c r="A137" s="4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9"/>
      <c r="O137" s="30"/>
    </row>
    <row r="138" spans="1:15" s="5" customFormat="1" ht="20.25" customHeight="1">
      <c r="A138" s="4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9"/>
      <c r="O138" s="30"/>
    </row>
    <row r="139" spans="1:15" s="5" customFormat="1" ht="20.25" customHeight="1">
      <c r="A139" s="4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9"/>
      <c r="O139" s="30"/>
    </row>
    <row r="140" spans="1:15" s="5" customFormat="1" ht="18.75" customHeight="1">
      <c r="A140" s="4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9"/>
      <c r="O140" s="30"/>
    </row>
    <row r="141" spans="1:15" s="5" customFormat="1" ht="19.5" customHeight="1">
      <c r="A141" s="4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9"/>
      <c r="O141" s="30"/>
    </row>
    <row r="142" spans="1:15" s="5" customFormat="1" ht="20.25" customHeight="1">
      <c r="A142" s="4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9"/>
      <c r="O142" s="30"/>
    </row>
    <row r="143" spans="1:15" s="5" customFormat="1" ht="17.25" customHeight="1">
      <c r="A143" s="4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9"/>
      <c r="O143" s="30"/>
    </row>
    <row r="144" spans="1:15" s="5" customFormat="1" ht="20.25" customHeight="1">
      <c r="A144" s="43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9"/>
      <c r="O144" s="30">
        <f>SUM(J144:N144)</f>
        <v>0</v>
      </c>
    </row>
    <row r="145" spans="1:15" s="6" customFormat="1" ht="20.25" customHeight="1" thickBot="1">
      <c r="A145" s="45" t="s">
        <v>7</v>
      </c>
      <c r="B145" s="46">
        <f aca="true" t="shared" si="62" ref="B145:H145">B5+B12+B15+B22+B29+B44+B47+B58+B83+B95+B102+B105+B108+B122+B127+B130+B133</f>
        <v>17533358</v>
      </c>
      <c r="C145" s="46">
        <f t="shared" si="62"/>
        <v>43468993</v>
      </c>
      <c r="D145" s="46">
        <f t="shared" si="62"/>
        <v>10833650</v>
      </c>
      <c r="E145" s="46">
        <f t="shared" si="62"/>
        <v>8434850</v>
      </c>
      <c r="F145" s="46">
        <f t="shared" si="62"/>
        <v>1405829</v>
      </c>
      <c r="G145" s="46">
        <f t="shared" si="62"/>
        <v>2809189</v>
      </c>
      <c r="H145" s="46">
        <f t="shared" si="62"/>
        <v>15888</v>
      </c>
      <c r="I145" s="46">
        <f>SUM(B145:H145)</f>
        <v>84501757</v>
      </c>
      <c r="J145" s="46">
        <f>J5+J12+J15+J22+J29+J44+J47+J58+J83+J95+J102+J105+J108+J122+J127+J130+J133</f>
        <v>37799368</v>
      </c>
      <c r="K145" s="46">
        <f>K5+K12+K15+K22+K29+K44+K47+K58+K83+K95+K102+K105+K108+K122+K127+K130+K133</f>
        <v>725347</v>
      </c>
      <c r="L145" s="46">
        <f>L5+L12+L15+L22+L29+L44+L47+L58+L83+L95+L102+L105+L108+L122+L127+L130+L133</f>
        <v>19282494</v>
      </c>
      <c r="M145" s="46">
        <f>M5+M12+M15+M22+M29+M44+M47+M58+M83+M95+M102+M105+M108+M122+M127+M130+M133</f>
        <v>26669548</v>
      </c>
      <c r="N145" s="63">
        <f>N5+N12+N15+N22+N29+N44+N47+N58+N83+N95+N102+N105+N108+N122+N127+N130+N133</f>
        <v>25000</v>
      </c>
      <c r="O145" s="61">
        <f>SUM(J145:N145)</f>
        <v>84501757</v>
      </c>
    </row>
    <row r="146" spans="1:15" s="33" customFormat="1" ht="18" customHeight="1">
      <c r="A146" s="85" t="s">
        <v>135</v>
      </c>
      <c r="B146" s="86"/>
      <c r="C146" s="86"/>
      <c r="D146" s="86"/>
      <c r="E146" s="86"/>
      <c r="F146" s="86"/>
      <c r="G146" s="87" t="s">
        <v>134</v>
      </c>
      <c r="H146" s="88"/>
      <c r="I146" s="88"/>
      <c r="J146" s="88"/>
      <c r="K146" s="88"/>
      <c r="L146" s="88"/>
      <c r="M146" s="88"/>
      <c r="N146" s="88"/>
      <c r="O146" s="88"/>
    </row>
    <row r="147" spans="1:6" ht="18" customHeight="1">
      <c r="A147" s="76" t="s">
        <v>116</v>
      </c>
      <c r="B147" s="76"/>
      <c r="C147" s="76"/>
      <c r="D147" s="76"/>
      <c r="E147" s="76"/>
      <c r="F147" s="76"/>
    </row>
    <row r="148" spans="1:7" ht="18" customHeight="1">
      <c r="A148" s="77" t="s">
        <v>131</v>
      </c>
      <c r="B148" s="77"/>
      <c r="C148" s="77"/>
      <c r="D148" s="77"/>
      <c r="E148" s="77"/>
      <c r="F148" s="77"/>
      <c r="G148" s="75" t="s">
        <v>132</v>
      </c>
    </row>
  </sheetData>
  <mergeCells count="7">
    <mergeCell ref="A147:F147"/>
    <mergeCell ref="A148:F148"/>
    <mergeCell ref="B3:E3"/>
    <mergeCell ref="J3:O3"/>
    <mergeCell ref="G3:I3"/>
    <mergeCell ref="A146:F146"/>
    <mergeCell ref="G146:O146"/>
  </mergeCells>
  <printOptions horizontalCentered="1"/>
  <pageMargins left="0.31496062992125984" right="0.31496062992125984" top="0.7874015748031497" bottom="0.7874015748031497" header="0.4724409448818898" footer="0.3937007874015748"/>
  <pageSetup horizontalDpi="600" verticalDpi="600" orientation="landscape" pageOrder="overThenDown" paperSize="9" scale="96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showGridLines="0" showZeros="0" workbookViewId="0" topLeftCell="A1">
      <selection activeCell="F1" sqref="F1:G1"/>
    </sheetView>
  </sheetViews>
  <sheetFormatPr defaultColWidth="8.796875" defaultRowHeight="15"/>
  <cols>
    <col min="1" max="1" width="32.19921875" style="2" customWidth="1"/>
    <col min="2" max="8" width="9" style="0" customWidth="1"/>
    <col min="9" max="9" width="11.796875" style="0" customWidth="1"/>
    <col min="10" max="13" width="9" style="0" customWidth="1"/>
    <col min="14" max="14" width="11.796875" style="0" customWidth="1"/>
  </cols>
  <sheetData>
    <row r="1" spans="1:7" s="3" customFormat="1" ht="34.5" customHeight="1">
      <c r="A1" s="1"/>
      <c r="F1" s="59" t="s">
        <v>24</v>
      </c>
      <c r="G1" s="60" t="s">
        <v>25</v>
      </c>
    </row>
    <row r="2" spans="1:14" s="4" customFormat="1" ht="24.75" customHeight="1" thickBot="1">
      <c r="A2" s="2"/>
      <c r="F2" s="14" t="s">
        <v>17</v>
      </c>
      <c r="G2" s="22" t="s">
        <v>23</v>
      </c>
      <c r="N2" s="15" t="s">
        <v>0</v>
      </c>
    </row>
    <row r="3" spans="1:14" s="3" customFormat="1" ht="19.5" customHeight="1">
      <c r="A3" s="16"/>
      <c r="B3" s="89" t="s">
        <v>11</v>
      </c>
      <c r="C3" s="90"/>
      <c r="D3" s="90"/>
      <c r="E3" s="90"/>
      <c r="F3" s="17"/>
      <c r="G3" s="18" t="s">
        <v>12</v>
      </c>
      <c r="H3" s="17"/>
      <c r="I3" s="19"/>
      <c r="J3" s="80" t="s">
        <v>1</v>
      </c>
      <c r="K3" s="81"/>
      <c r="L3" s="81"/>
      <c r="M3" s="81"/>
      <c r="N3" s="81"/>
    </row>
    <row r="4" spans="1:14" s="4" customFormat="1" ht="35.25" customHeight="1">
      <c r="A4" s="9" t="s">
        <v>16</v>
      </c>
      <c r="B4" s="10" t="s">
        <v>2</v>
      </c>
      <c r="C4" s="11" t="s">
        <v>3</v>
      </c>
      <c r="D4" s="10" t="s">
        <v>13</v>
      </c>
      <c r="E4" s="13" t="s">
        <v>4</v>
      </c>
      <c r="F4" s="11" t="s">
        <v>5</v>
      </c>
      <c r="G4" s="10" t="s">
        <v>6</v>
      </c>
      <c r="H4" s="10" t="s">
        <v>14</v>
      </c>
      <c r="I4" s="10" t="s">
        <v>7</v>
      </c>
      <c r="J4" s="10" t="s">
        <v>8</v>
      </c>
      <c r="K4" s="13" t="s">
        <v>15</v>
      </c>
      <c r="L4" s="10" t="s">
        <v>9</v>
      </c>
      <c r="M4" s="10" t="s">
        <v>10</v>
      </c>
      <c r="N4" s="12" t="s">
        <v>7</v>
      </c>
    </row>
    <row r="5" spans="1:14" s="4" customFormat="1" ht="35.25" customHeight="1">
      <c r="A5" s="54"/>
      <c r="B5" s="23"/>
      <c r="C5" s="24"/>
      <c r="D5" s="23"/>
      <c r="E5" s="23"/>
      <c r="F5" s="24"/>
      <c r="G5" s="23"/>
      <c r="H5" s="23"/>
      <c r="I5" s="23"/>
      <c r="J5" s="23"/>
      <c r="K5" s="25"/>
      <c r="L5" s="23"/>
      <c r="M5" s="23"/>
      <c r="N5" s="55"/>
    </row>
    <row r="6" spans="1:14" s="4" customFormat="1" ht="35.25" customHeight="1">
      <c r="A6" s="54"/>
      <c r="B6" s="23"/>
      <c r="C6" s="24"/>
      <c r="D6" s="23"/>
      <c r="E6" s="23"/>
      <c r="F6" s="24"/>
      <c r="G6" s="23"/>
      <c r="H6" s="23"/>
      <c r="I6" s="23"/>
      <c r="J6" s="23"/>
      <c r="K6" s="25"/>
      <c r="L6" s="23"/>
      <c r="M6" s="23"/>
      <c r="N6" s="55"/>
    </row>
    <row r="7" spans="1:14" s="4" customFormat="1" ht="35.25" customHeight="1">
      <c r="A7" s="54"/>
      <c r="B7" s="23"/>
      <c r="C7" s="24"/>
      <c r="D7" s="23"/>
      <c r="E7" s="23"/>
      <c r="F7" s="24"/>
      <c r="G7" s="23"/>
      <c r="H7" s="23"/>
      <c r="I7" s="23"/>
      <c r="J7" s="23"/>
      <c r="K7" s="25"/>
      <c r="L7" s="23"/>
      <c r="M7" s="23"/>
      <c r="N7" s="55"/>
    </row>
    <row r="8" spans="1:14" s="4" customFormat="1" ht="35.25" customHeight="1">
      <c r="A8" s="56"/>
      <c r="B8" s="23"/>
      <c r="C8" s="24"/>
      <c r="D8" s="23"/>
      <c r="E8" s="23"/>
      <c r="F8" s="24"/>
      <c r="G8" s="23"/>
      <c r="H8" s="23"/>
      <c r="I8" s="7"/>
      <c r="J8" s="23"/>
      <c r="K8" s="25"/>
      <c r="L8" s="23"/>
      <c r="M8" s="23"/>
      <c r="N8" s="8"/>
    </row>
    <row r="9" spans="1:14" s="4" customFormat="1" ht="35.25" customHeight="1">
      <c r="A9" s="57"/>
      <c r="B9" s="23"/>
      <c r="C9" s="24"/>
      <c r="D9" s="23"/>
      <c r="E9" s="23"/>
      <c r="F9" s="24"/>
      <c r="G9" s="23"/>
      <c r="H9" s="23"/>
      <c r="I9" s="7"/>
      <c r="J9" s="23"/>
      <c r="K9" s="25"/>
      <c r="L9" s="23"/>
      <c r="M9" s="23"/>
      <c r="N9" s="8"/>
    </row>
    <row r="10" spans="1:14" s="4" customFormat="1" ht="35.25" customHeight="1">
      <c r="A10" s="57"/>
      <c r="B10" s="23"/>
      <c r="C10" s="24"/>
      <c r="D10" s="23"/>
      <c r="E10" s="23"/>
      <c r="F10" s="24"/>
      <c r="G10" s="23"/>
      <c r="H10" s="23"/>
      <c r="I10" s="7"/>
      <c r="J10" s="23"/>
      <c r="K10" s="25"/>
      <c r="L10" s="23"/>
      <c r="M10" s="23"/>
      <c r="N10" s="8"/>
    </row>
    <row r="11" spans="1:14" s="4" customFormat="1" ht="35.25" customHeight="1">
      <c r="A11" s="57"/>
      <c r="B11" s="23"/>
      <c r="C11" s="24"/>
      <c r="D11" s="23"/>
      <c r="E11" s="23"/>
      <c r="F11" s="24"/>
      <c r="G11" s="23"/>
      <c r="H11" s="23"/>
      <c r="I11" s="7"/>
      <c r="J11" s="23"/>
      <c r="K11" s="25"/>
      <c r="L11" s="23"/>
      <c r="M11" s="23"/>
      <c r="N11" s="8"/>
    </row>
    <row r="12" spans="1:14" s="4" customFormat="1" ht="35.25" customHeight="1">
      <c r="A12" s="57"/>
      <c r="B12" s="23"/>
      <c r="C12" s="24"/>
      <c r="D12" s="23"/>
      <c r="E12" s="23"/>
      <c r="F12" s="24"/>
      <c r="G12" s="23"/>
      <c r="H12" s="23"/>
      <c r="I12" s="7"/>
      <c r="J12" s="23"/>
      <c r="K12" s="25"/>
      <c r="L12" s="23"/>
      <c r="M12" s="23"/>
      <c r="N12" s="8"/>
    </row>
    <row r="13" spans="1:14" s="4" customFormat="1" ht="35.25" customHeight="1">
      <c r="A13" s="57"/>
      <c r="B13" s="23"/>
      <c r="C13" s="24"/>
      <c r="D13" s="23"/>
      <c r="E13" s="23"/>
      <c r="F13" s="24"/>
      <c r="G13" s="23"/>
      <c r="H13" s="23"/>
      <c r="I13" s="7"/>
      <c r="J13" s="23"/>
      <c r="K13" s="25"/>
      <c r="L13" s="23"/>
      <c r="M13" s="23"/>
      <c r="N13" s="8"/>
    </row>
    <row r="14" spans="1:14" s="4" customFormat="1" ht="35.25" customHeight="1">
      <c r="A14" s="57"/>
      <c r="B14" s="23"/>
      <c r="C14" s="24"/>
      <c r="D14" s="23"/>
      <c r="E14" s="23"/>
      <c r="F14" s="24"/>
      <c r="G14" s="23"/>
      <c r="H14" s="23"/>
      <c r="I14" s="7"/>
      <c r="J14" s="23"/>
      <c r="K14" s="25"/>
      <c r="L14" s="23"/>
      <c r="M14" s="23"/>
      <c r="N14" s="8"/>
    </row>
    <row r="15" spans="1:14" s="4" customFormat="1" ht="35.25" customHeight="1">
      <c r="A15" s="58"/>
      <c r="B15" s="23"/>
      <c r="C15" s="24"/>
      <c r="D15" s="23"/>
      <c r="E15" s="23"/>
      <c r="F15" s="24"/>
      <c r="G15" s="23"/>
      <c r="H15" s="23"/>
      <c r="I15" s="7"/>
      <c r="J15" s="23"/>
      <c r="K15" s="25"/>
      <c r="L15" s="23"/>
      <c r="M15" s="23"/>
      <c r="N15" s="8"/>
    </row>
    <row r="16" spans="1:14" s="4" customFormat="1" ht="35.25" customHeight="1">
      <c r="A16" s="57"/>
      <c r="B16" s="23"/>
      <c r="C16" s="24"/>
      <c r="D16" s="23"/>
      <c r="E16" s="23"/>
      <c r="F16" s="24"/>
      <c r="G16" s="23"/>
      <c r="H16" s="23"/>
      <c r="I16" s="7"/>
      <c r="J16" s="23"/>
      <c r="K16" s="25"/>
      <c r="L16" s="23"/>
      <c r="M16" s="23"/>
      <c r="N16" s="8"/>
    </row>
    <row r="17" spans="1:14" s="4" customFormat="1" ht="35.25" customHeight="1">
      <c r="A17" s="57"/>
      <c r="B17" s="23"/>
      <c r="C17" s="24"/>
      <c r="D17" s="23"/>
      <c r="E17" s="23"/>
      <c r="F17" s="24"/>
      <c r="G17" s="23"/>
      <c r="H17" s="23"/>
      <c r="I17" s="7"/>
      <c r="J17" s="23"/>
      <c r="K17" s="25"/>
      <c r="L17" s="23"/>
      <c r="M17" s="23"/>
      <c r="N17" s="8"/>
    </row>
    <row r="18" spans="1:14" s="4" customFormat="1" ht="35.25" customHeight="1">
      <c r="A18" s="57"/>
      <c r="B18" s="23"/>
      <c r="C18" s="24"/>
      <c r="D18" s="23"/>
      <c r="E18" s="23"/>
      <c r="F18" s="24"/>
      <c r="G18" s="23"/>
      <c r="H18" s="23"/>
      <c r="I18" s="7"/>
      <c r="J18" s="23"/>
      <c r="K18" s="25"/>
      <c r="L18" s="23"/>
      <c r="M18" s="23"/>
      <c r="N18" s="8"/>
    </row>
    <row r="19" spans="1:14" s="4" customFormat="1" ht="35.25" customHeight="1">
      <c r="A19" s="58"/>
      <c r="B19" s="23"/>
      <c r="C19" s="24"/>
      <c r="D19" s="23"/>
      <c r="E19" s="23"/>
      <c r="F19" s="24"/>
      <c r="G19" s="23"/>
      <c r="H19" s="23"/>
      <c r="I19" s="7"/>
      <c r="J19" s="23"/>
      <c r="K19" s="25"/>
      <c r="L19" s="23"/>
      <c r="M19" s="23"/>
      <c r="N19" s="8"/>
    </row>
    <row r="20" spans="1:14" s="4" customFormat="1" ht="35.25" customHeight="1">
      <c r="A20" s="57"/>
      <c r="B20" s="23"/>
      <c r="C20" s="24"/>
      <c r="D20" s="23"/>
      <c r="E20" s="23"/>
      <c r="F20" s="24"/>
      <c r="G20" s="23"/>
      <c r="H20" s="23"/>
      <c r="I20" s="7"/>
      <c r="J20" s="23"/>
      <c r="K20" s="25"/>
      <c r="L20" s="23"/>
      <c r="M20" s="23"/>
      <c r="N20" s="8"/>
    </row>
    <row r="21" spans="1:14" s="4" customFormat="1" ht="35.25" customHeight="1" thickBot="1">
      <c r="A21" s="48"/>
      <c r="B21" s="49"/>
      <c r="C21" s="50"/>
      <c r="D21" s="49"/>
      <c r="E21" s="49"/>
      <c r="F21" s="50"/>
      <c r="G21" s="49"/>
      <c r="H21" s="49"/>
      <c r="I21" s="51"/>
      <c r="J21" s="49"/>
      <c r="K21" s="52"/>
      <c r="L21" s="49"/>
      <c r="M21" s="49"/>
      <c r="N21" s="53"/>
    </row>
    <row r="22" spans="1:14" ht="15">
      <c r="A22" s="2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ht="15">
      <c r="A23" s="26"/>
    </row>
    <row r="24" ht="15">
      <c r="A24" s="26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  <row r="40" ht="15">
      <c r="A40" s="26"/>
    </row>
    <row r="41" ht="15">
      <c r="A41" s="26"/>
    </row>
    <row r="42" ht="15">
      <c r="A42" s="26"/>
    </row>
    <row r="43" ht="15">
      <c r="A43" s="26"/>
    </row>
    <row r="44" ht="15">
      <c r="A44" s="26"/>
    </row>
    <row r="45" ht="15">
      <c r="A45" s="26"/>
    </row>
    <row r="46" ht="15">
      <c r="A46" s="26"/>
    </row>
    <row r="47" ht="15">
      <c r="A47" s="26"/>
    </row>
    <row r="48" ht="15">
      <c r="A48" s="26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  <row r="187" ht="15">
      <c r="A187" s="26"/>
    </row>
    <row r="188" ht="15">
      <c r="A188" s="26"/>
    </row>
    <row r="189" ht="15">
      <c r="A189" s="26"/>
    </row>
    <row r="190" ht="15">
      <c r="A190" s="26"/>
    </row>
    <row r="191" ht="15">
      <c r="A191" s="26"/>
    </row>
    <row r="192" ht="15">
      <c r="A192" s="26"/>
    </row>
    <row r="193" ht="15">
      <c r="A193" s="26"/>
    </row>
    <row r="194" ht="15">
      <c r="A194" s="26"/>
    </row>
    <row r="195" ht="15">
      <c r="A195" s="26"/>
    </row>
    <row r="196" ht="15">
      <c r="A196" s="26"/>
    </row>
    <row r="197" ht="15">
      <c r="A197" s="26"/>
    </row>
    <row r="198" ht="15">
      <c r="A198" s="26"/>
    </row>
    <row r="199" ht="15">
      <c r="A199" s="26"/>
    </row>
    <row r="200" ht="15">
      <c r="A200" s="26"/>
    </row>
    <row r="201" ht="15">
      <c r="A201" s="26"/>
    </row>
    <row r="202" ht="15">
      <c r="A202" s="26"/>
    </row>
    <row r="203" ht="15">
      <c r="A203" s="26"/>
    </row>
    <row r="204" ht="15">
      <c r="A204" s="26"/>
    </row>
    <row r="205" ht="15">
      <c r="A205" s="26"/>
    </row>
    <row r="206" ht="15">
      <c r="A206" s="26"/>
    </row>
    <row r="207" ht="15">
      <c r="A207" s="26"/>
    </row>
    <row r="208" ht="15">
      <c r="A208" s="26"/>
    </row>
  </sheetData>
  <mergeCells count="2">
    <mergeCell ref="B3:E3"/>
    <mergeCell ref="J3:N3"/>
  </mergeCells>
  <printOptions horizontalCentered="1"/>
  <pageMargins left="0.07874015748031496" right="0.07874015748031496" top="0.5905511811023623" bottom="0.5905511811023623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subject>06</dc:subject>
  <dc:creator>行政院主計處</dc:creator>
  <cp:keywords/>
  <dc:description> </dc:description>
  <cp:lastModifiedBy>Administrator</cp:lastModifiedBy>
  <cp:lastPrinted>2001-08-29T02:23:43Z</cp:lastPrinted>
  <dcterms:created xsi:type="dcterms:W3CDTF">1999-01-28T08:53:39Z</dcterms:created>
  <dcterms:modified xsi:type="dcterms:W3CDTF">2008-11-11T04:19:47Z</dcterms:modified>
  <cp:category>I13</cp:category>
  <cp:version/>
  <cp:contentType/>
  <cp:contentStatus/>
</cp:coreProperties>
</file>