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225" windowHeight="4650" tabRatio="619" activeTab="0"/>
  </bookViews>
  <sheets>
    <sheet name="B91-REF9" sheetId="1" r:id="rId1"/>
  </sheets>
  <definedNames>
    <definedName name="_xlnm.Print_Titles" localSheetId="0">'B91-REF9'!$1:$6</definedName>
  </definedNames>
  <calcPr fullCalcOnLoad="1"/>
</workbook>
</file>

<file path=xl/sharedStrings.xml><?xml version="1.0" encoding="utf-8"?>
<sst xmlns="http://schemas.openxmlformats.org/spreadsheetml/2006/main" count="275" uniqueCount="218">
  <si>
    <t>投資總額</t>
  </si>
  <si>
    <t>外借資金</t>
  </si>
  <si>
    <t>金額</t>
  </si>
  <si>
    <t>營運資金</t>
  </si>
  <si>
    <t>全部</t>
  </si>
  <si>
    <t>計畫</t>
  </si>
  <si>
    <t xml:space="preserve"> 資金來源</t>
  </si>
  <si>
    <t>預算數</t>
  </si>
  <si>
    <t>進度起
訖年月</t>
  </si>
  <si>
    <t>資金
成本率
（％）</t>
  </si>
  <si>
    <t>現值
報酬率
（％）</t>
  </si>
  <si>
    <t>收回
年限
(年)</t>
  </si>
  <si>
    <t>自有資金</t>
  </si>
  <si>
    <t>占全部計畫％</t>
  </si>
  <si>
    <t>出售不適
用資產</t>
  </si>
  <si>
    <t>國庫撥款</t>
  </si>
  <si>
    <t>單位：新臺幣千元</t>
  </si>
  <si>
    <t>　　非計畫型</t>
  </si>
  <si>
    <r>
      <t>本計畫含支線總長約</t>
    </r>
    <r>
      <rPr>
        <sz val="11"/>
        <rFont val="Times New Roman"/>
        <family val="1"/>
      </rPr>
      <t>388</t>
    </r>
    <r>
      <rPr>
        <sz val="11"/>
        <rFont val="新細明體"/>
        <family val="1"/>
      </rPr>
      <t>公里，完成後可改善整體運輸結構。</t>
    </r>
  </si>
  <si>
    <r>
      <t>本計畫全長約</t>
    </r>
    <r>
      <rPr>
        <sz val="11"/>
        <rFont val="Times New Roman"/>
        <family val="1"/>
      </rPr>
      <t>31</t>
    </r>
    <r>
      <rPr>
        <sz val="11"/>
        <rFont val="新細明體"/>
        <family val="1"/>
      </rPr>
      <t>公里，採雙向四車道設置，完成後可促進蘭陽平原之經濟發展。</t>
    </r>
  </si>
  <si>
    <t>86.12-95.6</t>
  </si>
  <si>
    <t>86.12-94.12</t>
  </si>
  <si>
    <t>78.3-92.12</t>
  </si>
  <si>
    <t>78.7-92.6</t>
  </si>
  <si>
    <r>
      <t>解決離島交通，促進建設，年運量可達</t>
    </r>
    <r>
      <rPr>
        <sz val="11"/>
        <rFont val="Times New Roman"/>
        <family val="1"/>
      </rPr>
      <t>404</t>
    </r>
    <r>
      <rPr>
        <sz val="11"/>
        <rFont val="新細明體"/>
        <family val="1"/>
      </rPr>
      <t>萬人次。</t>
    </r>
  </si>
  <si>
    <r>
      <t>紓解新竹交流道以南交通壅塞問題，完成後南北各拓寬一車道，該路段長度達</t>
    </r>
    <r>
      <rPr>
        <sz val="11"/>
        <rFont val="Times New Roman"/>
        <family val="1"/>
      </rPr>
      <t>111.6</t>
    </r>
    <r>
      <rPr>
        <sz val="11"/>
        <rFont val="新細明體"/>
        <family val="1"/>
      </rPr>
      <t>公里。</t>
    </r>
  </si>
  <si>
    <t>改善地區性交通。</t>
  </si>
  <si>
    <t>減少交通壅塞以暢車流。</t>
  </si>
  <si>
    <r>
      <t>提供每年旅客</t>
    </r>
    <r>
      <rPr>
        <sz val="11"/>
        <rFont val="Times New Roman"/>
        <family val="1"/>
      </rPr>
      <t>1,400</t>
    </r>
    <r>
      <rPr>
        <sz val="11"/>
        <rFont val="新細明體"/>
        <family val="1"/>
      </rPr>
      <t>萬人次服務能量。</t>
    </r>
  </si>
  <si>
    <t>　</t>
  </si>
  <si>
    <r>
      <t>解決離島交通，促進建設，年運量可達</t>
    </r>
    <r>
      <rPr>
        <sz val="11"/>
        <rFont val="Times New Roman"/>
        <family val="1"/>
      </rPr>
      <t>64</t>
    </r>
    <r>
      <rPr>
        <sz val="11"/>
        <rFont val="新細明體"/>
        <family val="1"/>
      </rPr>
      <t>萬人次。</t>
    </r>
  </si>
  <si>
    <r>
      <t>預計小兒部、婦產部之病床</t>
    </r>
    <r>
      <rPr>
        <sz val="11"/>
        <rFont val="新細明體"/>
        <family val="1"/>
      </rPr>
      <t>可增加</t>
    </r>
    <r>
      <rPr>
        <sz val="11"/>
        <rFont val="Times New Roman"/>
        <family val="1"/>
      </rPr>
      <t>60</t>
    </r>
    <r>
      <rPr>
        <sz val="11"/>
        <rFont val="新細明體"/>
        <family val="1"/>
      </rPr>
      <t>床，門診看診量可由</t>
    </r>
    <r>
      <rPr>
        <sz val="11"/>
        <rFont val="Times New Roman"/>
        <family val="1"/>
      </rPr>
      <t>200</t>
    </r>
    <r>
      <rPr>
        <sz val="11"/>
        <rFont val="新細明體"/>
        <family val="1"/>
      </rPr>
      <t>人次增為</t>
    </r>
    <r>
      <rPr>
        <sz val="11"/>
        <rFont val="Times New Roman"/>
        <family val="1"/>
      </rPr>
      <t>400</t>
    </r>
    <r>
      <rPr>
        <sz val="11"/>
        <rFont val="新細明體"/>
        <family val="1"/>
      </rPr>
      <t>人次。</t>
    </r>
  </si>
  <si>
    <t>本年度</t>
  </si>
  <si>
    <t xml:space="preserve"> 截至本年度累計</t>
  </si>
  <si>
    <t>90.1-92.12</t>
  </si>
  <si>
    <r>
      <t>　　　新建實驗室計畫</t>
    </r>
    <r>
      <rPr>
        <sz val="11"/>
        <rFont val="Times New Roman"/>
        <family val="1"/>
      </rPr>
      <t xml:space="preserve">
</t>
    </r>
    <r>
      <rPr>
        <sz val="11"/>
        <rFont val="新細明體"/>
        <family val="1"/>
      </rPr>
      <t>　　　</t>
    </r>
  </si>
  <si>
    <t>86.2-92.3</t>
  </si>
  <si>
    <r>
      <t>建構完整之醫學中心；提供舉辦大型醫學研討會及醫學繼續教育的場所；增加該院實驗及研究空間；改善動物中心。</t>
    </r>
    <r>
      <rPr>
        <sz val="11"/>
        <rFont val="Times New Roman"/>
        <family val="1"/>
      </rPr>
      <t>(</t>
    </r>
    <r>
      <rPr>
        <sz val="11"/>
        <rFont val="新細明體"/>
        <family val="1"/>
      </rPr>
      <t>地下三層及地上十二層大樓，總樓板面積約</t>
    </r>
    <r>
      <rPr>
        <sz val="11"/>
        <rFont val="Times New Roman"/>
        <family val="1"/>
      </rPr>
      <t>33,983</t>
    </r>
    <r>
      <rPr>
        <sz val="11"/>
        <rFont val="新細明體"/>
        <family val="1"/>
      </rPr>
      <t>平方公尺</t>
    </r>
    <r>
      <rPr>
        <sz val="11"/>
        <rFont val="Times New Roman"/>
        <family val="1"/>
      </rPr>
      <t>)</t>
    </r>
  </si>
  <si>
    <t>院區整建工程，為癩病防治暨癩病患者照護，預期可達成之效益為病舍集中，方便管理及照顧並節省人力、物力，改善患者生活環境，提高醫療服務品質。</t>
  </si>
  <si>
    <r>
      <t>新增建床位數：急性床</t>
    </r>
    <r>
      <rPr>
        <sz val="11"/>
        <rFont val="Times New Roman"/>
        <family val="1"/>
      </rPr>
      <t>80</t>
    </r>
    <r>
      <rPr>
        <sz val="11"/>
        <rFont val="新細明體"/>
        <family val="1"/>
      </rPr>
      <t>床，養護床</t>
    </r>
    <r>
      <rPr>
        <sz val="11"/>
        <rFont val="Times New Roman"/>
        <family val="1"/>
      </rPr>
      <t>200</t>
    </r>
    <r>
      <rPr>
        <sz val="11"/>
        <rFont val="新細明體"/>
        <family val="1"/>
      </rPr>
      <t>床，日間留院</t>
    </r>
    <r>
      <rPr>
        <sz val="11"/>
        <rFont val="Times New Roman"/>
        <family val="1"/>
      </rPr>
      <t>50</t>
    </r>
    <r>
      <rPr>
        <sz val="11"/>
        <rFont val="新細明體"/>
        <family val="1"/>
      </rPr>
      <t>床。</t>
    </r>
  </si>
  <si>
    <t>87.7-92.12</t>
  </si>
  <si>
    <t>90.1-93.12</t>
  </si>
  <si>
    <t>配合政府東移政策，因應觀光及工商業發展，增加航廈面積與設施，以服務旅客。</t>
  </si>
  <si>
    <r>
      <t>配合政府推動規劃建設及維護休閒遊憩設施施政重點，辦理各國家風景區之建設及維護，完成後每年旅遊人數可達</t>
    </r>
    <r>
      <rPr>
        <sz val="11"/>
        <rFont val="Times New Roman"/>
        <family val="1"/>
      </rPr>
      <t>211</t>
    </r>
    <r>
      <rPr>
        <sz val="11"/>
        <rFont val="新細明體"/>
        <family val="1"/>
      </rPr>
      <t>萬人次。</t>
    </r>
  </si>
  <si>
    <r>
      <t>提供</t>
    </r>
    <r>
      <rPr>
        <sz val="11"/>
        <rFont val="Times New Roman"/>
        <family val="1"/>
      </rPr>
      <t>15</t>
    </r>
    <r>
      <rPr>
        <sz val="11"/>
        <rFont val="新細明體"/>
        <family val="1"/>
      </rPr>
      <t>架</t>
    </r>
    <r>
      <rPr>
        <sz val="11"/>
        <rFont val="Times New Roman"/>
        <family val="1"/>
      </rPr>
      <t>B747</t>
    </r>
    <r>
      <rPr>
        <sz val="11"/>
        <rFont val="新細明體"/>
        <family val="1"/>
      </rPr>
      <t>機型及</t>
    </r>
    <r>
      <rPr>
        <sz val="11"/>
        <rFont val="Times New Roman"/>
        <family val="1"/>
      </rPr>
      <t>6</t>
    </r>
    <r>
      <rPr>
        <sz val="11"/>
        <rFont val="新細明體"/>
        <family val="1"/>
      </rPr>
      <t>架廣體機停靠能量。</t>
    </r>
  </si>
  <si>
    <t>82.6-91.12</t>
  </si>
  <si>
    <t>83.11-96.12</t>
  </si>
  <si>
    <t>84.7-91.12</t>
  </si>
  <si>
    <t>86.7-93.12</t>
  </si>
  <si>
    <r>
      <t>新建急性醫療大樓</t>
    </r>
    <r>
      <rPr>
        <sz val="11"/>
        <rFont val="Times New Roman"/>
        <family val="1"/>
      </rPr>
      <t>200</t>
    </r>
    <r>
      <rPr>
        <sz val="11"/>
        <rFont val="新細明體"/>
        <family val="1"/>
      </rPr>
      <t>床。</t>
    </r>
  </si>
  <si>
    <r>
      <t>紓解交通壅塞並促進區域間均衡發展，完成後南北各拓寬一車道，該路段長度達</t>
    </r>
    <r>
      <rPr>
        <sz val="11"/>
        <rFont val="Times New Roman"/>
        <family val="1"/>
      </rPr>
      <t>30.32</t>
    </r>
    <r>
      <rPr>
        <sz val="11"/>
        <rFont val="新細明體"/>
        <family val="1"/>
      </rPr>
      <t>公里。</t>
    </r>
  </si>
  <si>
    <r>
      <t>成　本　效　益　分　析　表</t>
    </r>
    <r>
      <rPr>
        <sz val="12"/>
        <rFont val="華康中黑體"/>
        <family val="3"/>
      </rPr>
      <t>（續）</t>
    </r>
  </si>
  <si>
    <t>中　華　民　國</t>
  </si>
  <si>
    <t>九　十　一　年　度</t>
  </si>
  <si>
    <t>其他</t>
  </si>
  <si>
    <t>機關（基金）及計畫名稱</t>
  </si>
  <si>
    <r>
      <t>　　</t>
    </r>
    <r>
      <rPr>
        <sz val="11"/>
        <rFont val="細明體"/>
        <family val="3"/>
      </rPr>
      <t></t>
    </r>
    <r>
      <rPr>
        <sz val="11"/>
        <rFont val="華康中明體"/>
        <family val="3"/>
      </rPr>
      <t>非計畫型</t>
    </r>
  </si>
  <si>
    <t>　　非計畫型</t>
  </si>
  <si>
    <r>
      <t>　　</t>
    </r>
    <r>
      <rPr>
        <sz val="11"/>
        <rFont val="細明體"/>
        <family val="3"/>
      </rPr>
      <t></t>
    </r>
    <r>
      <rPr>
        <sz val="11"/>
        <rFont val="華康中明體"/>
        <family val="3"/>
      </rPr>
      <t>新興計畫</t>
    </r>
  </si>
  <si>
    <r>
      <t>　　</t>
    </r>
    <r>
      <rPr>
        <sz val="11"/>
        <rFont val="細明體"/>
        <family val="3"/>
      </rPr>
      <t></t>
    </r>
    <r>
      <rPr>
        <sz val="11"/>
        <rFont val="華康中明體"/>
        <family val="3"/>
      </rPr>
      <t>繼續計畫</t>
    </r>
  </si>
  <si>
    <r>
      <t>　　</t>
    </r>
    <r>
      <rPr>
        <sz val="11"/>
        <rFont val="細明體"/>
        <family val="3"/>
      </rPr>
      <t></t>
    </r>
    <r>
      <rPr>
        <sz val="11"/>
        <rFont val="華康中明體"/>
        <family val="3"/>
      </rPr>
      <t>非計畫型</t>
    </r>
  </si>
  <si>
    <r>
      <t>　　</t>
    </r>
    <r>
      <rPr>
        <sz val="11"/>
        <rFont val="細明體"/>
        <family val="3"/>
      </rPr>
      <t></t>
    </r>
    <r>
      <rPr>
        <sz val="11"/>
        <rFont val="華康中明體"/>
        <family val="3"/>
      </rPr>
      <t>繼續計畫</t>
    </r>
  </si>
  <si>
    <r>
      <t>　　　臺中港區設置倉儲轉運專區</t>
    </r>
    <r>
      <rPr>
        <sz val="11"/>
        <rFont val="Times New Roman"/>
        <family val="1"/>
      </rPr>
      <t xml:space="preserve">
</t>
    </r>
    <r>
      <rPr>
        <sz val="11"/>
        <rFont val="新細明體"/>
        <family val="1"/>
      </rPr>
      <t>　　　　計畫</t>
    </r>
  </si>
  <si>
    <r>
      <t>　　　高雄加工出口區（含擴區）</t>
    </r>
    <r>
      <rPr>
        <sz val="11"/>
        <rFont val="Times New Roman"/>
        <family val="1"/>
      </rPr>
      <t xml:space="preserve">
</t>
    </r>
    <r>
      <rPr>
        <sz val="11"/>
        <rFont val="新細明體"/>
        <family val="1"/>
      </rPr>
      <t>　　　　設置倉儲轉運專區計畫</t>
    </r>
  </si>
  <si>
    <t>　　　中正機場第二期計畫後續工
　　　　程</t>
  </si>
  <si>
    <r>
      <t>　　</t>
    </r>
    <r>
      <rPr>
        <sz val="11"/>
        <rFont val="細明體"/>
        <family val="3"/>
      </rPr>
      <t>繼續</t>
    </r>
    <r>
      <rPr>
        <sz val="11"/>
        <rFont val="華康中明體"/>
        <family val="3"/>
      </rPr>
      <t>計畫</t>
    </r>
  </si>
  <si>
    <r>
      <t>　　</t>
    </r>
    <r>
      <rPr>
        <sz val="11"/>
        <rFont val="細明體"/>
        <family val="3"/>
      </rPr>
      <t>非</t>
    </r>
    <r>
      <rPr>
        <sz val="11"/>
        <rFont val="華康中明體"/>
        <family val="3"/>
      </rPr>
      <t>計畫型</t>
    </r>
  </si>
  <si>
    <r>
      <t>　　</t>
    </r>
    <r>
      <rPr>
        <sz val="11"/>
        <rFont val="Times New Roman"/>
        <family val="1"/>
      </rPr>
      <t xml:space="preserve">    </t>
    </r>
    <r>
      <rPr>
        <sz val="11"/>
        <rFont val="新細明體"/>
        <family val="1"/>
      </rPr>
      <t>臺北榮民總醫院醫學科技大</t>
    </r>
    <r>
      <rPr>
        <sz val="11"/>
        <rFont val="Times New Roman"/>
        <family val="1"/>
      </rPr>
      <t xml:space="preserve">
</t>
    </r>
    <r>
      <rPr>
        <sz val="11"/>
        <rFont val="新細明體"/>
        <family val="1"/>
      </rPr>
      <t>　　　</t>
    </r>
    <r>
      <rPr>
        <sz val="11"/>
        <rFont val="Times New Roman"/>
        <family val="1"/>
      </rPr>
      <t xml:space="preserve">    </t>
    </r>
    <r>
      <rPr>
        <sz val="11"/>
        <rFont val="新細明體"/>
        <family val="1"/>
      </rPr>
      <t>樓興建工程</t>
    </r>
  </si>
  <si>
    <r>
      <t>　　　臺中榮民總醫院第二醫療大</t>
    </r>
    <r>
      <rPr>
        <sz val="11"/>
        <rFont val="Times New Roman"/>
        <family val="1"/>
      </rPr>
      <t xml:space="preserve">
</t>
    </r>
    <r>
      <rPr>
        <sz val="11"/>
        <rFont val="新細明體"/>
        <family val="1"/>
      </rPr>
      <t>　　　　樓興建工程</t>
    </r>
  </si>
  <si>
    <r>
      <t>　　　高雄榮民總醫院第二醫療大</t>
    </r>
    <r>
      <rPr>
        <sz val="11"/>
        <rFont val="Times New Roman"/>
        <family val="1"/>
      </rPr>
      <t xml:space="preserve">
</t>
    </r>
    <r>
      <rPr>
        <sz val="11"/>
        <rFont val="新細明體"/>
        <family val="1"/>
      </rPr>
      <t>　　　　樓興建工程</t>
    </r>
  </si>
  <si>
    <t>　　　桃園療養院新建精神醫療大
　　　　樓工程</t>
  </si>
  <si>
    <t>　　合　　　　　計</t>
  </si>
  <si>
    <t>計畫內容
（含目標能量）</t>
  </si>
  <si>
    <t>　國立中正文化中心作業基金</t>
  </si>
  <si>
    <t>　國立臺灣大學附設醫院作業基金</t>
  </si>
  <si>
    <t>　國立成功大學附設醫院作業基金</t>
  </si>
  <si>
    <t>　法務部監所作業基金</t>
  </si>
  <si>
    <t>　經濟發展基金</t>
  </si>
  <si>
    <t>　核能發電後端營運基金</t>
  </si>
  <si>
    <t>　水資源作業基金</t>
  </si>
  <si>
    <t>　交通建設基金</t>
  </si>
  <si>
    <t>　國軍退除役官兵安置基金</t>
  </si>
  <si>
    <t>　榮民醫療作業基金</t>
  </si>
  <si>
    <t>　科學工業園區管理局作業基金</t>
  </si>
  <si>
    <t>　就業安定基金</t>
  </si>
  <si>
    <t>　醫療藥品基金</t>
  </si>
  <si>
    <t>　農業綜合基金</t>
  </si>
  <si>
    <t>　管制藥品管理局製藥工廠作業基金</t>
  </si>
  <si>
    <t>　空氣污染防制基金</t>
  </si>
  <si>
    <t>　資源回收管理基金</t>
  </si>
  <si>
    <t>財政部主管</t>
  </si>
  <si>
    <t>教育部主管</t>
  </si>
  <si>
    <t>經濟部主管</t>
  </si>
  <si>
    <t>國軍退除役官兵輔導委員會主管</t>
  </si>
  <si>
    <t>國家科學委員會主管</t>
  </si>
  <si>
    <t>勞工委員會主管</t>
  </si>
  <si>
    <t>內政部主管</t>
  </si>
  <si>
    <t>91.1-91.12</t>
  </si>
  <si>
    <r>
      <t>　　</t>
    </r>
    <r>
      <rPr>
        <sz val="11"/>
        <rFont val="細明體"/>
        <family val="3"/>
      </rPr>
      <t>繼續</t>
    </r>
    <r>
      <rPr>
        <sz val="11"/>
        <rFont val="華康中明體"/>
        <family val="3"/>
      </rPr>
      <t>計畫</t>
    </r>
  </si>
  <si>
    <t>新竹科學工業園區三、四期擴建及設立台南科學工業園區，以：
促進土地資源利用，提高
　土地經濟價值。
促進區域整體發展。
帶動相關產業之發展，及
　增加就業機會。</t>
  </si>
  <si>
    <t>原住民委員會主管</t>
  </si>
  <si>
    <t>　行政院金融重建基金</t>
  </si>
  <si>
    <r>
      <t>　　</t>
    </r>
    <r>
      <rPr>
        <sz val="11"/>
        <rFont val="華康中明體"/>
        <family val="3"/>
      </rPr>
      <t>非計畫型</t>
    </r>
  </si>
  <si>
    <t>新聞局主管</t>
  </si>
  <si>
    <t>　有線廣播電視事業發展基金</t>
  </si>
  <si>
    <t>89.1-95.10</t>
  </si>
  <si>
    <t>87.7-92.3</t>
  </si>
  <si>
    <r>
      <t>引進產業提升國家競爭力，發展客、貨園區共</t>
    </r>
    <r>
      <rPr>
        <sz val="11"/>
        <rFont val="Times New Roman"/>
        <family val="1"/>
      </rPr>
      <t>245.2</t>
    </r>
    <r>
      <rPr>
        <sz val="11"/>
        <rFont val="新細明體"/>
        <family val="1"/>
      </rPr>
      <t>公頃。</t>
    </r>
  </si>
  <si>
    <t>86.7-92.12</t>
  </si>
  <si>
    <t>配合地方需求，促進屏東地區日後發展。</t>
  </si>
  <si>
    <t>84.7-91.12</t>
  </si>
  <si>
    <t>85.7-92.6</t>
  </si>
  <si>
    <t>　　　馬公機場民航站區擴建工程</t>
  </si>
  <si>
    <t>　　　花蓮航空站航廈擴建工程</t>
  </si>
  <si>
    <t>　　　楊梅新竹段拓寬計畫</t>
  </si>
  <si>
    <t>82.11-92.1</t>
  </si>
  <si>
    <r>
      <t>　　　新竹系統交流道至員林交流</t>
    </r>
    <r>
      <rPr>
        <sz val="11"/>
        <rFont val="Times New Roman"/>
        <family val="1"/>
      </rPr>
      <t xml:space="preserve">
</t>
    </r>
    <r>
      <rPr>
        <sz val="11"/>
        <rFont val="新細明體"/>
        <family val="1"/>
      </rPr>
      <t>　　　　道拓寬計畫</t>
    </r>
  </si>
  <si>
    <t>　　　員林高雄段拓寬計畫</t>
  </si>
  <si>
    <t>　　　中山高內壢交流道改善工程</t>
  </si>
  <si>
    <r>
      <t>　　　中山高大業隧道基隆端北上</t>
    </r>
    <r>
      <rPr>
        <sz val="11"/>
        <rFont val="Times New Roman"/>
        <family val="1"/>
      </rPr>
      <t xml:space="preserve">
</t>
    </r>
    <r>
      <rPr>
        <sz val="11"/>
        <rFont val="新細明體"/>
        <family val="1"/>
      </rPr>
      <t>　　　　出口及基隆交流道改善工程</t>
    </r>
  </si>
  <si>
    <t>　　　第二高速公路後續建設計畫</t>
  </si>
  <si>
    <t>　　　國道北宜高速公路建設計畫</t>
  </si>
  <si>
    <r>
      <t>本計畫全長約</t>
    </r>
    <r>
      <rPr>
        <sz val="11"/>
        <rFont val="Times New Roman"/>
        <family val="1"/>
      </rPr>
      <t>24</t>
    </r>
    <r>
      <rPr>
        <sz val="11"/>
        <rFont val="新細明體"/>
        <family val="1"/>
      </rPr>
      <t>公里，採雙向四車道設置，銜接國道東部公路。</t>
    </r>
  </si>
  <si>
    <t>82.1-93.3</t>
  </si>
  <si>
    <t>　中美經濟社會發展基金</t>
  </si>
  <si>
    <r>
      <t>　　</t>
    </r>
    <r>
      <rPr>
        <sz val="11"/>
        <rFont val="細明體"/>
        <family val="3"/>
      </rPr>
      <t>非</t>
    </r>
    <r>
      <rPr>
        <sz val="11"/>
        <rFont val="華康中明體"/>
        <family val="3"/>
      </rPr>
      <t>計畫型</t>
    </r>
  </si>
  <si>
    <r>
      <t>　　</t>
    </r>
    <r>
      <rPr>
        <sz val="11"/>
        <rFont val="細明體"/>
        <family val="3"/>
      </rPr>
      <t></t>
    </r>
    <r>
      <rPr>
        <sz val="11"/>
        <rFont val="華康中明體"/>
        <family val="3"/>
      </rPr>
      <t>繼續計畫</t>
    </r>
  </si>
  <si>
    <r>
      <t>　　</t>
    </r>
    <r>
      <rPr>
        <sz val="11"/>
        <rFont val="細明體"/>
        <family val="3"/>
      </rPr>
      <t></t>
    </r>
    <r>
      <rPr>
        <sz val="11"/>
        <rFont val="華康中明體"/>
        <family val="3"/>
      </rPr>
      <t>非計畫型</t>
    </r>
  </si>
  <si>
    <r>
      <t>　　　</t>
    </r>
    <r>
      <rPr>
        <sz val="11"/>
        <rFont val="華康中明體"/>
        <family val="3"/>
      </rPr>
      <t>會議中心暨醫學研究大樓</t>
    </r>
  </si>
  <si>
    <t>　　　樂生療養院整建計畫工程</t>
  </si>
  <si>
    <t>　　　八里療養院醫療大樓增（整
　　　　）建工程</t>
  </si>
  <si>
    <t>　　　草屯療養院醫療大樓增（整
　　　　）建工程</t>
  </si>
  <si>
    <t>　　　澎湖醫院精神科病房擴建計
　　　　畫</t>
  </si>
  <si>
    <t>　　　澎湖醫院醫療大樓擴建計畫</t>
  </si>
  <si>
    <r>
      <t>預計新蓋精神科醫療大樓一棟，地面四層，設置病床</t>
    </r>
    <r>
      <rPr>
        <sz val="11"/>
        <rFont val="Times New Roman"/>
        <family val="1"/>
      </rPr>
      <t>100</t>
    </r>
    <r>
      <rPr>
        <sz val="11"/>
        <rFont val="新細明體"/>
        <family val="1"/>
      </rPr>
      <t>床，以加強對偏遠離島地區精神病患之醫療服務。</t>
    </r>
  </si>
  <si>
    <t>91.1-92.12</t>
  </si>
  <si>
    <r>
      <t>增設綜合醫療區，擴大收治精神病人，並提昇當地居民醫療資源與品質；預計設置精神科急性病床</t>
    </r>
    <r>
      <rPr>
        <sz val="11"/>
        <rFont val="Times New Roman"/>
        <family val="1"/>
      </rPr>
      <t>50</t>
    </r>
    <r>
      <rPr>
        <sz val="11"/>
        <rFont val="新細明體"/>
        <family val="1"/>
      </rPr>
      <t>床，慢性病床</t>
    </r>
    <r>
      <rPr>
        <sz val="11"/>
        <rFont val="Times New Roman"/>
        <family val="1"/>
      </rPr>
      <t>100</t>
    </r>
    <r>
      <rPr>
        <sz val="11"/>
        <rFont val="新細明體"/>
        <family val="1"/>
      </rPr>
      <t>床，精神復健病床</t>
    </r>
    <r>
      <rPr>
        <sz val="11"/>
        <rFont val="Times New Roman"/>
        <family val="1"/>
      </rPr>
      <t>600</t>
    </r>
    <r>
      <rPr>
        <sz val="11"/>
        <rFont val="新細明體"/>
        <family val="1"/>
      </rPr>
      <t>床，合計</t>
    </r>
    <r>
      <rPr>
        <sz val="11"/>
        <rFont val="Times New Roman"/>
        <family val="1"/>
      </rPr>
      <t>750</t>
    </r>
    <r>
      <rPr>
        <sz val="11"/>
        <rFont val="新細明體"/>
        <family val="1"/>
      </rPr>
      <t>床。</t>
    </r>
  </si>
  <si>
    <t>91.1-94.12</t>
  </si>
  <si>
    <r>
      <t>就現有基地興建一棟醫療綜合大樓，預計設立</t>
    </r>
    <r>
      <rPr>
        <sz val="11"/>
        <rFont val="Times New Roman"/>
        <family val="1"/>
      </rPr>
      <t>200</t>
    </r>
    <r>
      <rPr>
        <sz val="11"/>
        <rFont val="新細明體"/>
        <family val="1"/>
      </rPr>
      <t>病床，以加強對偏遠離島地區精神病患之醫療服務。</t>
    </r>
  </si>
  <si>
    <t>91.1-93.12</t>
  </si>
  <si>
    <t>86.7-92.3</t>
  </si>
  <si>
    <r>
      <t>預計增加急診加護病房、檢查、觀察等區</t>
    </r>
    <r>
      <rPr>
        <sz val="11"/>
        <rFont val="Times New Roman"/>
        <family val="1"/>
      </rPr>
      <t>230</t>
    </r>
    <r>
      <rPr>
        <sz val="11"/>
        <rFont val="新細明體"/>
        <family val="1"/>
      </rPr>
      <t>病床，停車位</t>
    </r>
    <r>
      <rPr>
        <sz val="11"/>
        <rFont val="Times New Roman"/>
        <family val="1"/>
      </rPr>
      <t>180</t>
    </r>
    <r>
      <rPr>
        <sz val="11"/>
        <rFont val="新細明體"/>
        <family val="1"/>
      </rPr>
      <t>位及直昇機坪等。</t>
    </r>
  </si>
  <si>
    <r>
      <t>經濟社會發展基金增加土地改良物</t>
    </r>
    <r>
      <rPr>
        <sz val="11"/>
        <rFont val="Times New Roman"/>
        <family val="1"/>
      </rPr>
      <t>740</t>
    </r>
    <r>
      <rPr>
        <sz val="11"/>
        <rFont val="新細明體"/>
        <family val="1"/>
      </rPr>
      <t>千元；國軍生產及服務作業基金購置機械及設備</t>
    </r>
    <r>
      <rPr>
        <sz val="11"/>
        <rFont val="Times New Roman"/>
        <family val="1"/>
      </rPr>
      <t>27,790</t>
    </r>
    <r>
      <rPr>
        <sz val="11"/>
        <rFont val="新細明體"/>
        <family val="1"/>
      </rPr>
      <t>千元，交通及運輸設備</t>
    </r>
    <r>
      <rPr>
        <sz val="11"/>
        <rFont val="Times New Roman"/>
        <family val="1"/>
      </rPr>
      <t>352</t>
    </r>
  </si>
  <si>
    <r>
      <t>　　　千元，什項設備</t>
    </r>
    <r>
      <rPr>
        <sz val="11"/>
        <rFont val="Times New Roman"/>
        <family val="1"/>
      </rPr>
      <t>512</t>
    </r>
    <r>
      <rPr>
        <sz val="11"/>
        <rFont val="新細明體"/>
        <family val="1"/>
      </rPr>
      <t>千元；國軍老舊眷村改建基金購置交通及運輸設備</t>
    </r>
    <r>
      <rPr>
        <sz val="11"/>
        <rFont val="Times New Roman"/>
        <family val="1"/>
      </rPr>
      <t>498</t>
    </r>
    <r>
      <rPr>
        <sz val="11"/>
        <rFont val="新細明體"/>
        <family val="1"/>
      </rPr>
      <t>千元；國立大學校院校務基金（綜計）購</t>
    </r>
  </si>
  <si>
    <r>
      <t>新建毫微米實驗室，以：
擴大培訓我國半導體產業
　所需的高級技術及研發人
　才，尤其加強極大型</t>
    </r>
    <r>
      <rPr>
        <sz val="11"/>
        <rFont val="Times New Roman"/>
        <family val="1"/>
      </rPr>
      <t>IC</t>
    </r>
    <r>
      <rPr>
        <sz val="11"/>
        <rFont val="新細明體"/>
        <family val="1"/>
      </rPr>
      <t>製
　程實作訓練。
加強提供學術界與產業界
　技術服務，並擴大與其之
　合作研究。</t>
    </r>
  </si>
  <si>
    <r>
      <t>年產值</t>
    </r>
    <r>
      <rPr>
        <sz val="11"/>
        <rFont val="Times New Roman"/>
        <family val="1"/>
      </rPr>
      <t>300</t>
    </r>
    <r>
      <rPr>
        <sz val="11"/>
        <rFont val="新細明體"/>
        <family val="1"/>
      </rPr>
      <t>億美元。</t>
    </r>
  </si>
  <si>
    <r>
      <t>年產值</t>
    </r>
    <r>
      <rPr>
        <sz val="11"/>
        <rFont val="Times New Roman"/>
        <family val="1"/>
      </rPr>
      <t>500</t>
    </r>
    <r>
      <rPr>
        <sz val="11"/>
        <rFont val="新細明體"/>
        <family val="1"/>
      </rPr>
      <t>億美元。</t>
    </r>
  </si>
  <si>
    <t>　　　馬祖南竿機場新建計畫</t>
  </si>
  <si>
    <r>
      <t xml:space="preserve">           </t>
    </r>
    <r>
      <rPr>
        <sz val="11"/>
        <rFont val="新細明體"/>
        <family val="1"/>
      </rPr>
      <t>備</t>
    </r>
    <r>
      <rPr>
        <sz val="11"/>
        <rFont val="Times New Roman"/>
        <family val="1"/>
      </rPr>
      <t>87,355</t>
    </r>
    <r>
      <rPr>
        <sz val="11"/>
        <rFont val="新細明體"/>
        <family val="1"/>
      </rPr>
      <t>千元，汰購車輛及通訊設施等交通及運輸設備</t>
    </r>
    <r>
      <rPr>
        <sz val="11"/>
        <rFont val="Times New Roman"/>
        <family val="1"/>
      </rPr>
      <t>8,630</t>
    </r>
    <r>
      <rPr>
        <sz val="11"/>
        <rFont val="新細明體"/>
        <family val="1"/>
      </rPr>
      <t>千元，購置圖書及辦公傢俱等什項設備</t>
    </r>
  </si>
  <si>
    <r>
      <t>38,669</t>
    </r>
    <r>
      <rPr>
        <sz val="11"/>
        <rFont val="新細明體"/>
        <family val="1"/>
      </rPr>
      <t>千元；國立臺灣大學附設醫院作業基金辦理房屋及建築整修工程</t>
    </r>
    <r>
      <rPr>
        <sz val="11"/>
        <rFont val="Times New Roman"/>
        <family val="1"/>
      </rPr>
      <t>33,700</t>
    </r>
    <r>
      <rPr>
        <sz val="11"/>
        <rFont val="新細明體"/>
        <family val="1"/>
      </rPr>
      <t>千元，購置醫療所需機械設備</t>
    </r>
    <r>
      <rPr>
        <sz val="11"/>
        <rFont val="Times New Roman"/>
        <family val="1"/>
      </rPr>
      <t>242,523</t>
    </r>
    <r>
      <rPr>
        <sz val="11"/>
        <rFont val="新細明體"/>
        <family val="1"/>
      </rPr>
      <t>千元</t>
    </r>
  </si>
  <si>
    <t>國立故宮博物院主管</t>
  </si>
  <si>
    <t>　　　屏東航空站設立計畫</t>
  </si>
  <si>
    <r>
      <t>　　</t>
    </r>
    <r>
      <rPr>
        <sz val="11"/>
        <rFont val="細明體"/>
        <family val="3"/>
      </rPr>
      <t></t>
    </r>
    <r>
      <rPr>
        <sz val="11"/>
        <rFont val="華康中明體"/>
        <family val="3"/>
      </rPr>
      <t>繼續計畫</t>
    </r>
  </si>
  <si>
    <r>
      <t>　　</t>
    </r>
    <r>
      <rPr>
        <sz val="11"/>
        <rFont val="細明體"/>
        <family val="3"/>
      </rPr>
      <t></t>
    </r>
    <r>
      <rPr>
        <sz val="11"/>
        <rFont val="華康中明體"/>
        <family val="3"/>
      </rPr>
      <t>非計畫型</t>
    </r>
  </si>
  <si>
    <t>　　　中正機場第二期航站區工程</t>
  </si>
  <si>
    <t>　　　東部海岸國家風景區第三期
　　　　建設計畫</t>
  </si>
  <si>
    <t>　　　桃園航空城先期發展計畫貨
　　　　運園區暨大園（南港地區）
　　　　特定區計畫</t>
  </si>
  <si>
    <t>91.01-91.12</t>
  </si>
  <si>
    <t>91.1-91.12</t>
  </si>
  <si>
    <t>　　　北宜高速公路頭城蘇澳段建
　　　　設計畫</t>
  </si>
  <si>
    <t>　原住民族綜合發展基金</t>
  </si>
  <si>
    <t>　故宮文物藝術發展基金</t>
  </si>
  <si>
    <t>　學產基金</t>
  </si>
  <si>
    <t>　國立臺北護理學院附設醫院作業
　基金</t>
  </si>
  <si>
    <t>　國立大學校院校務基金（綜計）</t>
  </si>
  <si>
    <t>　地方建設基金</t>
  </si>
  <si>
    <t>　行政院開發基金</t>
  </si>
  <si>
    <t>　國軍老舊營舍改建基金</t>
  </si>
  <si>
    <t>　國軍老舊眷村改建基金</t>
  </si>
  <si>
    <t>　國軍生產及服務作業基金</t>
  </si>
  <si>
    <t>　營建建設基金</t>
  </si>
  <si>
    <t>　行政院國家科學技術發展基金</t>
  </si>
  <si>
    <t>行政院主管</t>
  </si>
  <si>
    <t>國防部主管</t>
  </si>
  <si>
    <t>法務部主管</t>
  </si>
  <si>
    <t>交通部主管</t>
  </si>
  <si>
    <t>農業委員會主管</t>
  </si>
  <si>
    <t>衛生署主管</t>
  </si>
  <si>
    <t>環境保護署主管</t>
  </si>
  <si>
    <t>78.7-91.12</t>
  </si>
  <si>
    <t>85.7-91.12</t>
  </si>
  <si>
    <r>
      <t>配合交通需求及新員拓寬計畫，預計</t>
    </r>
    <r>
      <rPr>
        <sz val="11"/>
        <rFont val="Times New Roman"/>
        <family val="1"/>
      </rPr>
      <t>158.4</t>
    </r>
    <r>
      <rPr>
        <sz val="11"/>
        <rFont val="新細明體"/>
        <family val="1"/>
      </rPr>
      <t>公里，拓寬主線包括</t>
    </r>
    <r>
      <rPr>
        <sz val="11"/>
        <rFont val="Times New Roman"/>
        <family val="1"/>
      </rPr>
      <t>13</t>
    </r>
    <r>
      <rPr>
        <sz val="11"/>
        <rFont val="新細明體"/>
        <family val="1"/>
      </rPr>
      <t>座交流道，</t>
    </r>
    <r>
      <rPr>
        <sz val="11"/>
        <rFont val="Times New Roman"/>
        <family val="1"/>
      </rPr>
      <t>5</t>
    </r>
    <r>
      <rPr>
        <sz val="11"/>
        <rFont val="新細明體"/>
        <family val="1"/>
      </rPr>
      <t>座收費站及</t>
    </r>
    <r>
      <rPr>
        <sz val="11"/>
        <rFont val="Times New Roman"/>
        <family val="1"/>
      </rPr>
      <t>3</t>
    </r>
    <r>
      <rPr>
        <sz val="11"/>
        <rFont val="新細明體"/>
        <family val="1"/>
      </rPr>
      <t>處服務區</t>
    </r>
    <r>
      <rPr>
        <sz val="11"/>
        <rFont val="新細明體"/>
        <family val="1"/>
      </rPr>
      <t>。</t>
    </r>
  </si>
  <si>
    <r>
      <t>　　</t>
    </r>
    <r>
      <rPr>
        <sz val="11"/>
        <rFont val="細明體"/>
        <family val="3"/>
      </rPr>
      <t>新興</t>
    </r>
    <r>
      <rPr>
        <sz val="11"/>
        <rFont val="華康中明體"/>
        <family val="3"/>
      </rPr>
      <t>計畫</t>
    </r>
  </si>
  <si>
    <r>
      <t>　　</t>
    </r>
    <r>
      <rPr>
        <sz val="11"/>
        <rFont val="細明體"/>
        <family val="3"/>
      </rPr>
      <t>繼續</t>
    </r>
    <r>
      <rPr>
        <sz val="11"/>
        <rFont val="華康中明體"/>
        <family val="3"/>
      </rPr>
      <t>計畫</t>
    </r>
  </si>
  <si>
    <t>　　　科學園區中長程建設計畫</t>
  </si>
  <si>
    <t>90.6-99.6</t>
  </si>
  <si>
    <r>
      <t>配合政府推動規劃建設及維護休閒遊憩設施施政重點，辦理各國家風景區之建設及維護，完成後每年旅遊人數可達</t>
    </r>
    <r>
      <rPr>
        <sz val="11"/>
        <rFont val="Times New Roman"/>
        <family val="1"/>
      </rPr>
      <t>300</t>
    </r>
    <r>
      <rPr>
        <sz val="11"/>
        <rFont val="新細明體"/>
        <family val="1"/>
      </rPr>
      <t>萬人次。</t>
    </r>
  </si>
  <si>
    <r>
      <t xml:space="preserve">       </t>
    </r>
    <r>
      <rPr>
        <sz val="11"/>
        <rFont val="新細明體"/>
        <family val="1"/>
      </rPr>
      <t>交通部主管交通建設基金之第二高速公路後續建設計畫及國道北宜高速公路建設計畫， 因以前年度分別編列特別</t>
    </r>
  </si>
  <si>
    <r>
      <t>預算及公務預算，</t>
    </r>
    <r>
      <rPr>
        <sz val="11"/>
        <rFont val="Times New Roman"/>
        <family val="1"/>
      </rPr>
      <t xml:space="preserve"> </t>
    </r>
    <r>
      <rPr>
        <sz val="11"/>
        <rFont val="新細明體"/>
        <family val="1"/>
      </rPr>
      <t>自</t>
    </r>
    <r>
      <rPr>
        <sz val="11"/>
        <rFont val="Times New Roman"/>
        <family val="1"/>
      </rPr>
      <t>88</t>
    </r>
    <r>
      <rPr>
        <sz val="11"/>
        <rFont val="新細明體"/>
        <family val="1"/>
      </rPr>
      <t>年度始納入基金辦理，</t>
    </r>
    <r>
      <rPr>
        <sz val="11"/>
        <rFont val="Times New Roman"/>
        <family val="1"/>
      </rPr>
      <t xml:space="preserve"> </t>
    </r>
    <r>
      <rPr>
        <sz val="11"/>
        <rFont val="新細明體"/>
        <family val="1"/>
      </rPr>
      <t>故投資總額及截至本年度累計數均包含承接數；另該基金各計畫型資</t>
    </r>
  </si>
  <si>
    <r>
      <t xml:space="preserve">            </t>
    </r>
    <r>
      <rPr>
        <sz val="11"/>
        <rFont val="新細明體"/>
        <family val="1"/>
      </rPr>
      <t>本支出之投資總額皆未包含利息支出之金額。</t>
    </r>
  </si>
  <si>
    <r>
      <t>　　　；國立成功大學附設醫院作業基金辦理房屋及建築復建工程</t>
    </r>
    <r>
      <rPr>
        <sz val="11"/>
        <rFont val="Times New Roman"/>
        <family val="1"/>
      </rPr>
      <t>22,636</t>
    </r>
    <r>
      <rPr>
        <sz val="11"/>
        <rFont val="新細明體"/>
        <family val="1"/>
      </rPr>
      <t>千元，購置機械及設備</t>
    </r>
    <r>
      <rPr>
        <sz val="11"/>
        <rFont val="Times New Roman"/>
        <family val="1"/>
      </rPr>
      <t>35,984</t>
    </r>
    <r>
      <rPr>
        <sz val="11"/>
        <rFont val="新細明體"/>
        <family val="1"/>
      </rPr>
      <t>千元；國立臺北護</t>
    </r>
  </si>
  <si>
    <r>
      <t>　　　基金辦理鯉魚潭水庫工程用地徵收</t>
    </r>
    <r>
      <rPr>
        <sz val="11"/>
        <rFont val="Times New Roman"/>
        <family val="1"/>
      </rPr>
      <t>93,985</t>
    </r>
    <r>
      <rPr>
        <sz val="11"/>
        <rFont val="新細明體"/>
        <family val="1"/>
      </rPr>
      <t>千元，土地改良物</t>
    </r>
    <r>
      <rPr>
        <sz val="11"/>
        <rFont val="Times New Roman"/>
        <family val="1"/>
      </rPr>
      <t>74,405</t>
    </r>
    <r>
      <rPr>
        <sz val="11"/>
        <rFont val="新細明體"/>
        <family val="1"/>
      </rPr>
      <t>千元；交通建設基金辦理茂林國家風景特定區內</t>
    </r>
  </si>
  <si>
    <r>
      <t>土地及地上林木有償撥用</t>
    </r>
    <r>
      <rPr>
        <sz val="11"/>
        <rFont val="Times New Roman"/>
        <family val="1"/>
      </rPr>
      <t>196,570</t>
    </r>
    <r>
      <rPr>
        <sz val="11"/>
        <rFont val="新細明體"/>
        <family val="1"/>
      </rPr>
      <t>千元，土地改良物</t>
    </r>
    <r>
      <rPr>
        <sz val="11"/>
        <rFont val="Times New Roman"/>
        <family val="1"/>
      </rPr>
      <t>17,000</t>
    </r>
    <r>
      <rPr>
        <sz val="11"/>
        <rFont val="新細明體"/>
        <family val="1"/>
      </rPr>
      <t>千元，購置中山高沿線</t>
    </r>
    <r>
      <rPr>
        <sz val="11"/>
        <rFont val="Times New Roman"/>
        <family val="1"/>
      </rPr>
      <t>17</t>
    </r>
    <r>
      <rPr>
        <sz val="11"/>
        <rFont val="新細明體"/>
        <family val="1"/>
      </rPr>
      <t>處加油站等房屋及建築設施</t>
    </r>
    <r>
      <rPr>
        <sz val="11"/>
        <rFont val="Times New Roman"/>
        <family val="1"/>
      </rPr>
      <t>74,566</t>
    </r>
    <r>
      <rPr>
        <sz val="11"/>
        <rFont val="新細明體"/>
        <family val="1"/>
      </rPr>
      <t>千</t>
    </r>
  </si>
  <si>
    <r>
      <t>及設備</t>
    </r>
    <r>
      <rPr>
        <sz val="11"/>
        <rFont val="Times New Roman"/>
        <family val="1"/>
      </rPr>
      <t>3,206</t>
    </r>
    <r>
      <rPr>
        <sz val="11"/>
        <rFont val="新細明體"/>
        <family val="1"/>
      </rPr>
      <t>千元，交通及運輸設備</t>
    </r>
    <r>
      <rPr>
        <sz val="11"/>
        <rFont val="Times New Roman"/>
        <family val="1"/>
      </rPr>
      <t>3,638</t>
    </r>
    <r>
      <rPr>
        <sz val="11"/>
        <rFont val="新細明體"/>
        <family val="1"/>
      </rPr>
      <t>千元，什項設備</t>
    </r>
    <r>
      <rPr>
        <sz val="11"/>
        <rFont val="Times New Roman"/>
        <family val="1"/>
      </rPr>
      <t>812</t>
    </r>
    <r>
      <rPr>
        <sz val="11"/>
        <rFont val="新細明體"/>
        <family val="1"/>
      </rPr>
      <t>千元；榮民醫療作業基金有償撥用國有土地</t>
    </r>
    <r>
      <rPr>
        <sz val="11"/>
        <rFont val="Times New Roman"/>
        <family val="1"/>
      </rPr>
      <t>11,624</t>
    </r>
    <r>
      <rPr>
        <sz val="11"/>
        <rFont val="新細明體"/>
        <family val="1"/>
      </rPr>
      <t>千元，辦</t>
    </r>
  </si>
  <si>
    <r>
      <t>　　　理高雄榮民總醫院第二醫療大樓興建工程</t>
    </r>
    <r>
      <rPr>
        <sz val="11"/>
        <rFont val="Times New Roman"/>
        <family val="1"/>
      </rPr>
      <t>1,108</t>
    </r>
    <r>
      <rPr>
        <sz val="11"/>
        <rFont val="新細明體"/>
        <family val="1"/>
      </rPr>
      <t>千元，醫療設施購（修）建工程</t>
    </r>
    <r>
      <rPr>
        <sz val="11"/>
        <rFont val="Times New Roman"/>
        <family val="1"/>
      </rPr>
      <t>73,736</t>
    </r>
    <r>
      <rPr>
        <sz val="11"/>
        <rFont val="新細明體"/>
        <family val="1"/>
      </rPr>
      <t>千元，購置醫療器材等機械及</t>
    </r>
  </si>
  <si>
    <r>
      <t>設備</t>
    </r>
    <r>
      <rPr>
        <sz val="11"/>
        <rFont val="Times New Roman"/>
        <family val="1"/>
      </rPr>
      <t>41,758</t>
    </r>
    <r>
      <rPr>
        <sz val="11"/>
        <rFont val="新細明體"/>
        <family val="1"/>
      </rPr>
      <t>千元，交通運輸設備</t>
    </r>
    <r>
      <rPr>
        <sz val="11"/>
        <rFont val="Times New Roman"/>
        <family val="1"/>
      </rPr>
      <t>550</t>
    </r>
    <r>
      <rPr>
        <sz val="11"/>
        <rFont val="新細明體"/>
        <family val="1"/>
      </rPr>
      <t>千元，什項設備</t>
    </r>
    <r>
      <rPr>
        <sz val="11"/>
        <rFont val="Times New Roman"/>
        <family val="1"/>
      </rPr>
      <t>2,156</t>
    </r>
    <r>
      <rPr>
        <sz val="11"/>
        <rFont val="新細明體"/>
        <family val="1"/>
      </rPr>
      <t>千元；科學工業園區管理局作業基金辦理科學園區中長程建設</t>
    </r>
  </si>
  <si>
    <r>
      <t>　　　計畫</t>
    </r>
    <r>
      <rPr>
        <sz val="11"/>
        <rFont val="Times New Roman"/>
        <family val="1"/>
      </rPr>
      <t>252,000</t>
    </r>
    <r>
      <rPr>
        <sz val="11"/>
        <rFont val="新細明體"/>
        <family val="1"/>
      </rPr>
      <t>千元，路竹科學工業園區籌設計畫</t>
    </r>
    <r>
      <rPr>
        <sz val="11"/>
        <rFont val="Times New Roman"/>
        <family val="1"/>
      </rPr>
      <t>75,000</t>
    </r>
    <r>
      <rPr>
        <sz val="11"/>
        <rFont val="新細明體"/>
        <family val="1"/>
      </rPr>
      <t>千元；醫療藥品基金辦理醫療器材租賃</t>
    </r>
    <r>
      <rPr>
        <sz val="11"/>
        <rFont val="Times New Roman"/>
        <family val="1"/>
      </rPr>
      <t>960</t>
    </r>
    <r>
      <rPr>
        <sz val="11"/>
        <rFont val="新細明體"/>
        <family val="1"/>
      </rPr>
      <t>千元；就業安定基</t>
    </r>
  </si>
  <si>
    <r>
      <t>金購置視障者所需機械及設備</t>
    </r>
    <r>
      <rPr>
        <sz val="11"/>
        <rFont val="Times New Roman"/>
        <family val="1"/>
      </rPr>
      <t>5,030</t>
    </r>
    <r>
      <rPr>
        <sz val="11"/>
        <rFont val="新細明體"/>
        <family val="1"/>
      </rPr>
      <t>千元。</t>
    </r>
  </si>
  <si>
    <t>　　繼續計畫本年度未編列預算需求者，未於本表列示。</t>
  </si>
  <si>
    <t>84.8-92.12</t>
  </si>
  <si>
    <t>87.7-91.12</t>
  </si>
  <si>
    <t>資　本　支　出　計　畫　及　其</t>
  </si>
  <si>
    <r>
      <t>置土地</t>
    </r>
    <r>
      <rPr>
        <sz val="11"/>
        <rFont val="Times New Roman"/>
        <family val="1"/>
      </rPr>
      <t>12,419</t>
    </r>
    <r>
      <rPr>
        <sz val="11"/>
        <rFont val="新細明體"/>
        <family val="1"/>
      </rPr>
      <t>千元，土地改良物</t>
    </r>
    <r>
      <rPr>
        <sz val="11"/>
        <rFont val="Times New Roman"/>
        <family val="1"/>
      </rPr>
      <t xml:space="preserve"> 189,674</t>
    </r>
    <r>
      <rPr>
        <sz val="11"/>
        <rFont val="新細明體"/>
        <family val="1"/>
      </rPr>
      <t>千元，房屋及建築災後復舊及整修工程</t>
    </r>
    <r>
      <rPr>
        <sz val="11"/>
        <rFont val="Times New Roman"/>
        <family val="1"/>
      </rPr>
      <t>1,705,387</t>
    </r>
    <r>
      <rPr>
        <sz val="11"/>
        <rFont val="新細明體"/>
        <family val="1"/>
      </rPr>
      <t>千元，購置教學儀器等機械設</t>
    </r>
  </si>
  <si>
    <r>
      <t>　　　元；國軍退除役官兵安置基金辦理土地改良物整建</t>
    </r>
    <r>
      <rPr>
        <sz val="11"/>
        <rFont val="Times New Roman"/>
        <family val="1"/>
      </rPr>
      <t>5,225</t>
    </r>
    <r>
      <rPr>
        <sz val="11"/>
        <rFont val="新細明體"/>
        <family val="1"/>
      </rPr>
      <t>千元，房屋及建築等復（整）建工程</t>
    </r>
    <r>
      <rPr>
        <sz val="11"/>
        <rFont val="Times New Roman"/>
        <family val="1"/>
      </rPr>
      <t>27,454</t>
    </r>
    <r>
      <rPr>
        <sz val="11"/>
        <rFont val="新細明體"/>
        <family val="1"/>
      </rPr>
      <t>千元，購置機械</t>
    </r>
  </si>
  <si>
    <t>91.4-99.12</t>
  </si>
  <si>
    <t>　　　臺南科學工業園區二期基地擴
　　　建計畫</t>
  </si>
  <si>
    <t>　　　臺南科學工業園區路竹基地
　　　　籌設計畫</t>
  </si>
  <si>
    <r>
      <t>算所編列之初期規劃費</t>
    </r>
    <r>
      <rPr>
        <sz val="11"/>
        <rFont val="Times New Roman"/>
        <family val="1"/>
      </rPr>
      <t>47,500</t>
    </r>
    <r>
      <rPr>
        <sz val="11"/>
        <rFont val="新細明體"/>
        <family val="1"/>
      </rPr>
      <t>千元與</t>
    </r>
    <r>
      <rPr>
        <sz val="11"/>
        <rFont val="Times New Roman"/>
        <family val="1"/>
      </rPr>
      <t>111,000</t>
    </r>
    <r>
      <rPr>
        <sz val="11"/>
        <rFont val="新細明體"/>
        <family val="1"/>
      </rPr>
      <t>千元，以及本年度預計舉借支應所需之利息支出</t>
    </r>
    <r>
      <rPr>
        <sz val="11"/>
        <rFont val="Times New Roman"/>
        <family val="1"/>
      </rPr>
      <t>557,822</t>
    </r>
    <r>
      <rPr>
        <sz val="11"/>
        <rFont val="新細明體"/>
        <family val="1"/>
      </rPr>
      <t>千元與</t>
    </r>
    <r>
      <rPr>
        <sz val="11"/>
        <rFont val="Times New Roman"/>
        <family val="1"/>
      </rPr>
      <t>20,951</t>
    </r>
    <r>
      <rPr>
        <sz val="11"/>
        <rFont val="新細明體"/>
        <family val="1"/>
      </rPr>
      <t>千元。</t>
    </r>
  </si>
  <si>
    <t>　　科學工業園區管理局作業基金之臺南科學工業園區二期基地擴建計畫及路竹基地籌設計畫投資總額均不含公務預</t>
  </si>
  <si>
    <r>
      <t>　　臺南科學工業園區二期基地擴建計畫所需經費暫按土地開發面積</t>
    </r>
    <r>
      <rPr>
        <sz val="11"/>
        <rFont val="Times New Roman"/>
        <family val="1"/>
      </rPr>
      <t>400</t>
    </r>
    <r>
      <rPr>
        <sz val="11"/>
        <rFont val="新細明體"/>
        <family val="1"/>
      </rPr>
      <t>公頃匡列，惟仍應按本院核定結果辦理。</t>
    </r>
  </si>
  <si>
    <r>
      <t>理學院附設醫院辦理醫療大樓復建與整修工程</t>
    </r>
    <r>
      <rPr>
        <sz val="11"/>
        <rFont val="Times New Roman"/>
        <family val="1"/>
      </rPr>
      <t>98,000</t>
    </r>
    <r>
      <rPr>
        <sz val="11"/>
        <rFont val="新細明體"/>
        <family val="1"/>
      </rPr>
      <t>千元；學產基金購置空調及燈具等什項設備</t>
    </r>
    <r>
      <rPr>
        <sz val="11"/>
        <rFont val="Times New Roman"/>
        <family val="1"/>
      </rPr>
      <t>6,000</t>
    </r>
    <r>
      <rPr>
        <sz val="11"/>
        <rFont val="新細明體"/>
        <family val="1"/>
      </rPr>
      <t>千元；水資源作業</t>
    </r>
  </si>
  <si>
    <r>
      <t>　　　東北角國家風景區九十至九</t>
    </r>
    <r>
      <rPr>
        <sz val="11"/>
        <rFont val="Times New Roman"/>
        <family val="1"/>
      </rPr>
      <t xml:space="preserve">
        </t>
    </r>
    <r>
      <rPr>
        <sz val="11"/>
        <rFont val="新細明體"/>
        <family val="1"/>
      </rPr>
      <t>　</t>
    </r>
    <r>
      <rPr>
        <sz val="11"/>
        <rFont val="Times New Roman"/>
        <family val="1"/>
      </rPr>
      <t xml:space="preserve">    </t>
    </r>
    <r>
      <rPr>
        <sz val="11"/>
        <rFont val="新細明體"/>
        <family val="1"/>
      </rPr>
      <t>十三年建設計畫</t>
    </r>
  </si>
  <si>
    <t>　　　玉里醫院溪口復健園區第二
　　　　期計畫</t>
  </si>
  <si>
    <r>
      <t xml:space="preserve">建設臺南科學園區路竹基地計畫，以：
促進土地資源利用，提高
　土地經濟價值。
促進區域整體發展。
帶動相關產業之發展，預
　計引進 </t>
    </r>
    <r>
      <rPr>
        <sz val="11"/>
        <rFont val="Times New Roman"/>
        <family val="1"/>
      </rPr>
      <t>100</t>
    </r>
    <r>
      <rPr>
        <sz val="11"/>
        <rFont val="新細明體"/>
        <family val="1"/>
      </rPr>
      <t xml:space="preserve"> 家高科技廠商
　，營業額 </t>
    </r>
    <r>
      <rPr>
        <sz val="11"/>
        <rFont val="Times New Roman"/>
        <family val="1"/>
      </rPr>
      <t xml:space="preserve"> 5,000</t>
    </r>
    <r>
      <rPr>
        <sz val="11"/>
        <rFont val="新細明體"/>
        <family val="1"/>
      </rPr>
      <t xml:space="preserve"> 億元，及
　提供</t>
    </r>
    <r>
      <rPr>
        <sz val="11"/>
        <rFont val="Times New Roman"/>
        <family val="1"/>
      </rPr>
      <t xml:space="preserve"> 52,000</t>
    </r>
    <r>
      <rPr>
        <sz val="11"/>
        <rFont val="新細明體"/>
        <family val="1"/>
      </rPr>
      <t>個就業機會。</t>
    </r>
  </si>
  <si>
    <r>
      <t>促進土地資源利用，提高土地經濟價值；促進區域整體發展；帶動相關產業之發展，預計引進</t>
    </r>
    <r>
      <rPr>
        <sz val="11"/>
        <rFont val="Times New Roman"/>
        <family val="1"/>
      </rPr>
      <t xml:space="preserve"> 100 </t>
    </r>
    <r>
      <rPr>
        <sz val="11"/>
        <rFont val="新細明體"/>
        <family val="1"/>
      </rPr>
      <t xml:space="preserve">家高科技廠商，營業額 </t>
    </r>
    <r>
      <rPr>
        <sz val="11"/>
        <rFont val="Times New Roman"/>
        <family val="1"/>
      </rPr>
      <t xml:space="preserve"> 5,000</t>
    </r>
    <r>
      <rPr>
        <sz val="11"/>
        <rFont val="新細明體"/>
        <family val="1"/>
      </rPr>
      <t xml:space="preserve"> 億元，及提供</t>
    </r>
    <r>
      <rPr>
        <sz val="11"/>
        <rFont val="Times New Roman"/>
        <family val="1"/>
      </rPr>
      <t xml:space="preserve"> 54,000</t>
    </r>
    <r>
      <rPr>
        <sz val="11"/>
        <rFont val="新細明體"/>
        <family val="1"/>
      </rPr>
      <t>個就業機會。</t>
    </r>
  </si>
  <si>
    <r>
      <t>新建「精神醫療大樓」一棟(含醫護人員職務宿舍，規劃於地上九~十層)為地上十層，地下二層之建物，可容納</t>
    </r>
    <r>
      <rPr>
        <sz val="11"/>
        <rFont val="Times New Roman"/>
        <family val="1"/>
      </rPr>
      <t>600</t>
    </r>
    <r>
      <rPr>
        <sz val="11"/>
        <rFont val="新細明體"/>
        <family val="1"/>
      </rPr>
      <t>床(其中急性及慢性復健各</t>
    </r>
    <r>
      <rPr>
        <sz val="11"/>
        <rFont val="Times New Roman"/>
        <family val="1"/>
      </rPr>
      <t>300</t>
    </r>
    <r>
      <rPr>
        <sz val="11"/>
        <rFont val="新細明體"/>
        <family val="1"/>
      </rPr>
      <t>床)。</t>
    </r>
  </si>
  <si>
    <r>
      <t>該大樓為地下二層，地上十層之建築，基地面積</t>
    </r>
    <r>
      <rPr>
        <sz val="11"/>
        <rFont val="Times New Roman"/>
        <family val="1"/>
      </rPr>
      <t>4,386</t>
    </r>
    <r>
      <rPr>
        <sz val="11"/>
        <rFont val="新細明體"/>
        <family val="1"/>
      </rPr>
      <t>平方公尺，總樓板面積</t>
    </r>
    <r>
      <rPr>
        <sz val="11"/>
        <rFont val="Times New Roman"/>
        <family val="1"/>
      </rPr>
      <t>37,600</t>
    </r>
    <r>
      <rPr>
        <sz val="11"/>
        <rFont val="新細明體"/>
        <family val="1"/>
      </rPr>
      <t>平方公尺，包括GLP實驗室、符合GLP實驗病房、符合BL-BL</t>
    </r>
    <r>
      <rPr>
        <sz val="11"/>
        <rFont val="Times New Roman"/>
        <family val="1"/>
      </rPr>
      <t>3</t>
    </r>
    <r>
      <rPr>
        <sz val="11"/>
        <rFont val="新細明體"/>
        <family val="1"/>
      </rPr>
      <t>生物實驗室、SPF實驗動物中心、病毒研究室及分子醫學研究室等。其效益：
有效運用醫療資源，提昇
    整體醫療科技與品質。
創造更有效率、更高層之
　醫療服務環境。
提昇國內醫學研究成果之
　質與量。
落實整合提昇全國基礎與
    臨床醫學研究之重任，發
    揮教學訓練與人才培訓之
　功能。</t>
    </r>
  </si>
  <si>
    <r>
      <t>註：部分基金依預算法第八十八條規定，奉准於以前年度先行辦理，本年度補辦預算之項目為</t>
    </r>
    <r>
      <rPr>
        <sz val="11"/>
        <rFont val="Times New Roman"/>
        <family val="1"/>
      </rPr>
      <t>3,471,652</t>
    </r>
    <r>
      <rPr>
        <sz val="11"/>
        <rFont val="新細明體"/>
        <family val="1"/>
      </rPr>
      <t>千元，包括中美</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</si>
</sst>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
    <numFmt numFmtId="186" formatCode="#,##0.0"/>
    <numFmt numFmtId="187" formatCode="_(* #,##0.000_);_(* \(#,##0.000\);_(* &quot;-&quot;??_);_(@_)"/>
    <numFmt numFmtId="188" formatCode="_(* #,##0.0_);_(* \(#,##0.0\);_(* &quot;-&quot;??_);_(@_)"/>
    <numFmt numFmtId="189" formatCode="_(* #,##0_);_(* \(#,##0\);_(* &quot;-&quot;??_);_(@_)"/>
    <numFmt numFmtId="190" formatCode="#,##0.000"/>
    <numFmt numFmtId="191" formatCode="#,##0.0000"/>
    <numFmt numFmtId="192" formatCode="#,##0_ "/>
    <numFmt numFmtId="193" formatCode="_(* #,##0.0_);_(* \(#,##0.0\);_(* &quot;-&quot;_);_(@_)"/>
    <numFmt numFmtId="194" formatCode="_(* #,##0.00_);_(* \(#,##0.00\);_(* &quot;-&quot;_);_(@_)"/>
  </numFmts>
  <fonts count="20">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b/>
      <sz val="11"/>
      <name val="細明體"/>
      <family val="3"/>
    </font>
    <font>
      <sz val="11"/>
      <name val="Times New Roman"/>
      <family val="1"/>
    </font>
    <font>
      <b/>
      <sz val="11"/>
      <name val="華康粗明體"/>
      <family val="3"/>
    </font>
    <font>
      <sz val="11"/>
      <name val="細明體"/>
      <family val="3"/>
    </font>
    <font>
      <b/>
      <sz val="11"/>
      <name val="華康中黑體"/>
      <family val="3"/>
    </font>
    <font>
      <sz val="11"/>
      <name val="新細明體"/>
      <family val="1"/>
    </font>
    <font>
      <b/>
      <sz val="11"/>
      <name val="Times New Roman"/>
      <family val="1"/>
    </font>
    <font>
      <b/>
      <sz val="14"/>
      <name val="華康粗明體"/>
      <family val="3"/>
    </font>
    <font>
      <sz val="12"/>
      <name val="華康中黑體"/>
      <family val="3"/>
    </font>
    <font>
      <sz val="11"/>
      <name val="華康中明體"/>
      <family val="3"/>
    </font>
    <font>
      <b/>
      <sz val="11"/>
      <name val="Arial"/>
      <family val="2"/>
    </font>
    <font>
      <sz val="11"/>
      <name val="Arial"/>
      <family val="2"/>
    </font>
    <font>
      <sz val="11"/>
      <name val="華康粗明體"/>
      <family val="3"/>
    </font>
    <font>
      <b/>
      <sz val="12"/>
      <name val="華康中黑體"/>
      <family val="3"/>
    </font>
    <font>
      <sz val="20"/>
      <name val="華康中黑體"/>
      <family val="3"/>
    </font>
  </fonts>
  <fills count="2">
    <fill>
      <patternFill/>
    </fill>
    <fill>
      <patternFill patternType="gray125"/>
    </fill>
  </fills>
  <borders count="2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style="thin"/>
      <top style="thin"/>
      <bottom style="thin"/>
    </border>
    <border>
      <left>
        <color indexed="63"/>
      </left>
      <right style="thin"/>
      <top style="medium"/>
      <bottom style="thin"/>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44">
    <xf numFmtId="0" fontId="0" fillId="0" borderId="0" xfId="0" applyAlignment="1">
      <alignment/>
    </xf>
    <xf numFmtId="0" fontId="5" fillId="0" borderId="0" xfId="0" applyFont="1" applyAlignment="1" quotePrefix="1">
      <alignment horizontal="left"/>
    </xf>
    <xf numFmtId="0" fontId="6" fillId="0" borderId="0" xfId="0" applyFont="1" applyAlignment="1">
      <alignment/>
    </xf>
    <xf numFmtId="0" fontId="6" fillId="0" borderId="1" xfId="0" applyFont="1" applyBorder="1" applyAlignment="1">
      <alignment/>
    </xf>
    <xf numFmtId="0" fontId="8" fillId="0" borderId="1" xfId="0" applyFont="1" applyBorder="1" applyAlignment="1">
      <alignment/>
    </xf>
    <xf numFmtId="0" fontId="6" fillId="0" borderId="0" xfId="0" applyFont="1" applyBorder="1" applyAlignment="1">
      <alignment/>
    </xf>
    <xf numFmtId="0" fontId="12" fillId="0" borderId="1" xfId="0" applyFont="1" applyBorder="1" applyAlignment="1">
      <alignment horizontal="right" vertical="center"/>
    </xf>
    <xf numFmtId="0" fontId="12" fillId="0" borderId="1" xfId="0" applyFont="1" applyBorder="1" applyAlignment="1">
      <alignment vertical="center"/>
    </xf>
    <xf numFmtId="0" fontId="7" fillId="0" borderId="1" xfId="0" applyFont="1" applyBorder="1" applyAlignment="1">
      <alignment horizontal="right"/>
    </xf>
    <xf numFmtId="49" fontId="14" fillId="0" borderId="2" xfId="0" applyNumberFormat="1" applyFont="1" applyBorder="1" applyAlignment="1" applyProtection="1">
      <alignment vertical="top"/>
      <protection/>
    </xf>
    <xf numFmtId="181" fontId="6" fillId="0" borderId="3" xfId="0" applyNumberFormat="1" applyFont="1" applyBorder="1" applyAlignment="1">
      <alignment vertical="top"/>
    </xf>
    <xf numFmtId="0" fontId="6" fillId="0" borderId="3" xfId="0" applyFont="1" applyBorder="1" applyAlignment="1">
      <alignment horizontal="center" vertical="top"/>
    </xf>
    <xf numFmtId="0" fontId="6" fillId="0" borderId="0" xfId="0" applyFont="1" applyAlignment="1">
      <alignment vertical="top"/>
    </xf>
    <xf numFmtId="194" fontId="6" fillId="0" borderId="3" xfId="0" applyNumberFormat="1" applyFont="1" applyBorder="1" applyAlignment="1">
      <alignment vertical="top"/>
    </xf>
    <xf numFmtId="49" fontId="14" fillId="0" borderId="2" xfId="0" applyNumberFormat="1" applyFont="1" applyBorder="1" applyAlignment="1" applyProtection="1" quotePrefix="1">
      <alignment vertical="top"/>
      <protection/>
    </xf>
    <xf numFmtId="49" fontId="10" fillId="0" borderId="2" xfId="0" applyNumberFormat="1" applyFont="1" applyBorder="1" applyAlignment="1" applyProtection="1">
      <alignment vertical="top"/>
      <protection/>
    </xf>
    <xf numFmtId="49" fontId="10" fillId="0" borderId="2" xfId="0" applyNumberFormat="1" applyFont="1" applyBorder="1" applyAlignment="1" applyProtection="1">
      <alignment vertical="top" wrapText="1"/>
      <protection/>
    </xf>
    <xf numFmtId="0" fontId="6" fillId="0" borderId="0" xfId="0" applyFont="1" applyAlignment="1">
      <alignment vertical="center"/>
    </xf>
    <xf numFmtId="194" fontId="6" fillId="0" borderId="4" xfId="0" applyNumberFormat="1" applyFont="1" applyBorder="1" applyAlignment="1">
      <alignment vertical="top"/>
    </xf>
    <xf numFmtId="0" fontId="10" fillId="0" borderId="0" xfId="0" applyFont="1" applyAlignment="1">
      <alignment vertical="center"/>
    </xf>
    <xf numFmtId="181" fontId="6" fillId="0" borderId="4" xfId="0" applyNumberFormat="1" applyFont="1" applyBorder="1" applyAlignment="1">
      <alignment vertical="top"/>
    </xf>
    <xf numFmtId="181" fontId="6" fillId="0" borderId="0" xfId="0" applyNumberFormat="1"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2" xfId="0" applyFont="1" applyBorder="1" applyAlignment="1">
      <alignment horizontal="justify" vertical="top" wrapText="1"/>
    </xf>
    <xf numFmtId="181" fontId="6" fillId="0" borderId="3" xfId="0" applyNumberFormat="1" applyFont="1" applyBorder="1" applyAlignment="1" quotePrefix="1">
      <alignment vertical="top"/>
    </xf>
    <xf numFmtId="181" fontId="6" fillId="0" borderId="4" xfId="0" applyNumberFormat="1" applyFont="1" applyBorder="1" applyAlignment="1" quotePrefix="1">
      <alignment vertical="top"/>
    </xf>
    <xf numFmtId="0" fontId="6" fillId="0" borderId="3" xfId="0" applyFont="1" applyBorder="1" applyAlignment="1" quotePrefix="1">
      <alignment horizontal="center" vertical="top"/>
    </xf>
    <xf numFmtId="181" fontId="11" fillId="0" borderId="3" xfId="0" applyNumberFormat="1" applyFont="1" applyBorder="1" applyAlignment="1">
      <alignment vertical="top"/>
    </xf>
    <xf numFmtId="49" fontId="10" fillId="0" borderId="2" xfId="15" applyNumberFormat="1" applyFont="1" applyBorder="1" applyAlignment="1" applyProtection="1">
      <alignment vertical="top" wrapText="1"/>
      <protection/>
    </xf>
    <xf numFmtId="181" fontId="15" fillId="0" borderId="2" xfId="0" applyNumberFormat="1" applyFont="1" applyBorder="1" applyAlignment="1" applyProtection="1">
      <alignment vertical="top"/>
      <protection/>
    </xf>
    <xf numFmtId="181" fontId="15" fillId="0" borderId="3" xfId="0" applyNumberFormat="1" applyFont="1" applyBorder="1" applyAlignment="1" applyProtection="1">
      <alignment vertical="top"/>
      <protection/>
    </xf>
    <xf numFmtId="181" fontId="16" fillId="0" borderId="2" xfId="0" applyNumberFormat="1" applyFont="1" applyBorder="1" applyAlignment="1" applyProtection="1">
      <alignment vertical="top"/>
      <protection/>
    </xf>
    <xf numFmtId="181" fontId="11" fillId="0" borderId="2" xfId="0" applyNumberFormat="1" applyFont="1" applyBorder="1" applyAlignment="1" applyProtection="1">
      <alignment vertical="top"/>
      <protection/>
    </xf>
    <xf numFmtId="181" fontId="11" fillId="0" borderId="3" xfId="0" applyNumberFormat="1" applyFont="1" applyBorder="1" applyAlignment="1" applyProtection="1">
      <alignment vertical="top"/>
      <protection/>
    </xf>
    <xf numFmtId="0" fontId="6" fillId="0" borderId="3" xfId="0" applyFont="1" applyBorder="1" applyAlignment="1">
      <alignment horizontal="left" vertical="top"/>
    </xf>
    <xf numFmtId="181" fontId="11" fillId="0" borderId="4" xfId="0" applyNumberFormat="1" applyFont="1" applyBorder="1" applyAlignment="1" applyProtection="1">
      <alignment vertical="top"/>
      <protection/>
    </xf>
    <xf numFmtId="194" fontId="11" fillId="0" borderId="2" xfId="0" applyNumberFormat="1" applyFont="1" applyBorder="1" applyAlignment="1" applyProtection="1">
      <alignment vertical="top"/>
      <protection/>
    </xf>
    <xf numFmtId="194" fontId="11" fillId="0" borderId="4" xfId="0" applyNumberFormat="1" applyFont="1" applyBorder="1" applyAlignment="1" applyProtection="1">
      <alignment vertical="top"/>
      <protection/>
    </xf>
    <xf numFmtId="181" fontId="6" fillId="0" borderId="2" xfId="0" applyNumberFormat="1" applyFont="1" applyBorder="1" applyAlignment="1" applyProtection="1">
      <alignment vertical="top"/>
      <protection/>
    </xf>
    <xf numFmtId="181" fontId="6" fillId="0" borderId="3" xfId="0" applyNumberFormat="1" applyFont="1" applyBorder="1" applyAlignment="1" applyProtection="1">
      <alignment vertical="top"/>
      <protection/>
    </xf>
    <xf numFmtId="181" fontId="15" fillId="0" borderId="4" xfId="0" applyNumberFormat="1" applyFont="1" applyBorder="1" applyAlignment="1" applyProtection="1">
      <alignment vertical="top"/>
      <protection/>
    </xf>
    <xf numFmtId="194" fontId="15" fillId="0" borderId="2" xfId="0" applyNumberFormat="1" applyFont="1" applyBorder="1" applyAlignment="1" applyProtection="1">
      <alignment vertical="top"/>
      <protection/>
    </xf>
    <xf numFmtId="194" fontId="15" fillId="0" borderId="4" xfId="0" applyNumberFormat="1" applyFont="1" applyBorder="1" applyAlignment="1" applyProtection="1">
      <alignment vertical="top"/>
      <protection/>
    </xf>
    <xf numFmtId="181" fontId="15" fillId="0" borderId="5" xfId="0" applyNumberFormat="1" applyFont="1" applyBorder="1" applyAlignment="1">
      <alignment vertical="top"/>
    </xf>
    <xf numFmtId="183" fontId="6" fillId="0" borderId="4" xfId="0" applyNumberFormat="1" applyFont="1" applyBorder="1" applyAlignment="1" applyProtection="1">
      <alignment vertical="top"/>
      <protection/>
    </xf>
    <xf numFmtId="183" fontId="15" fillId="0" borderId="6" xfId="0" applyNumberFormat="1" applyFont="1" applyBorder="1" applyAlignment="1">
      <alignment vertical="top"/>
    </xf>
    <xf numFmtId="183" fontId="6" fillId="0" borderId="3" xfId="0" applyNumberFormat="1" applyFont="1" applyBorder="1" applyAlignment="1">
      <alignment horizontal="center" vertical="top"/>
    </xf>
    <xf numFmtId="183" fontId="6" fillId="0" borderId="3" xfId="0" applyNumberFormat="1" applyFont="1" applyBorder="1" applyAlignment="1">
      <alignment vertical="top"/>
    </xf>
    <xf numFmtId="183" fontId="15" fillId="0" borderId="2" xfId="0" applyNumberFormat="1" applyFont="1" applyBorder="1" applyAlignment="1" applyProtection="1">
      <alignment vertical="top"/>
      <protection/>
    </xf>
    <xf numFmtId="183" fontId="11" fillId="0" borderId="2" xfId="0" applyNumberFormat="1" applyFont="1" applyBorder="1" applyAlignment="1" applyProtection="1">
      <alignment vertical="top"/>
      <protection/>
    </xf>
    <xf numFmtId="183" fontId="6" fillId="0" borderId="2" xfId="0" applyNumberFormat="1" applyFont="1" applyBorder="1" applyAlignment="1" applyProtection="1">
      <alignment vertical="top"/>
      <protection/>
    </xf>
    <xf numFmtId="183" fontId="15" fillId="0" borderId="5" xfId="0" applyNumberFormat="1" applyFont="1" applyBorder="1" applyAlignment="1">
      <alignment vertical="top"/>
    </xf>
    <xf numFmtId="0" fontId="16" fillId="0" borderId="7" xfId="0" applyFont="1" applyBorder="1" applyAlignment="1">
      <alignment horizontal="justify" vertical="top"/>
    </xf>
    <xf numFmtId="0" fontId="6" fillId="0" borderId="2" xfId="0" applyFont="1" applyBorder="1" applyAlignment="1">
      <alignment horizontal="justify" vertical="top"/>
    </xf>
    <xf numFmtId="0" fontId="15" fillId="0" borderId="2" xfId="0" applyFont="1" applyBorder="1" applyAlignment="1">
      <alignment horizontal="justify" vertical="top"/>
    </xf>
    <xf numFmtId="0" fontId="6" fillId="0" borderId="2" xfId="0" applyFont="1" applyBorder="1" applyAlignment="1" quotePrefix="1">
      <alignment horizontal="justify" vertical="top"/>
    </xf>
    <xf numFmtId="0" fontId="10" fillId="0" borderId="2" xfId="0" applyFont="1" applyBorder="1" applyAlignment="1">
      <alignment horizontal="justify" vertical="top"/>
    </xf>
    <xf numFmtId="0" fontId="16" fillId="0" borderId="2" xfId="0" applyFont="1" applyBorder="1" applyAlignment="1">
      <alignment horizontal="justify" vertical="top"/>
    </xf>
    <xf numFmtId="0" fontId="15" fillId="0" borderId="8" xfId="0" applyFont="1" applyBorder="1" applyAlignment="1">
      <alignment horizontal="justify" vertical="top"/>
    </xf>
    <xf numFmtId="0" fontId="6" fillId="0" borderId="9" xfId="0" applyFont="1" applyBorder="1" applyAlignment="1">
      <alignment horizontal="left" vertical="top"/>
    </xf>
    <xf numFmtId="181" fontId="6" fillId="0" borderId="2" xfId="0" applyNumberFormat="1" applyFont="1" applyBorder="1" applyAlignment="1" applyProtection="1">
      <alignment horizontal="center" vertical="top"/>
      <protection/>
    </xf>
    <xf numFmtId="0" fontId="6" fillId="0" borderId="5" xfId="0" applyFont="1" applyBorder="1" applyAlignment="1">
      <alignment horizontal="center" vertical="top"/>
    </xf>
    <xf numFmtId="0" fontId="11" fillId="0" borderId="2" xfId="0" applyFont="1" applyBorder="1" applyAlignment="1" quotePrefix="1">
      <alignment horizontal="justify" vertical="top"/>
    </xf>
    <xf numFmtId="0" fontId="11" fillId="0" borderId="3" xfId="0" applyFont="1" applyBorder="1" applyAlignment="1" quotePrefix="1">
      <alignment horizontal="center" vertical="top"/>
    </xf>
    <xf numFmtId="194" fontId="15" fillId="0" borderId="10" xfId="0" applyNumberFormat="1" applyFont="1" applyBorder="1" applyAlignment="1" applyProtection="1">
      <alignment vertical="top"/>
      <protection/>
    </xf>
    <xf numFmtId="189" fontId="15" fillId="0" borderId="2" xfId="0" applyNumberFormat="1" applyFont="1" applyBorder="1" applyAlignment="1" applyProtection="1">
      <alignment vertical="top"/>
      <protection/>
    </xf>
    <xf numFmtId="189" fontId="15" fillId="0" borderId="4" xfId="0" applyNumberFormat="1" applyFont="1" applyBorder="1" applyAlignment="1" applyProtection="1">
      <alignment vertical="top"/>
      <protection/>
    </xf>
    <xf numFmtId="194" fontId="15" fillId="0" borderId="4" xfId="0" applyNumberFormat="1" applyFont="1" applyBorder="1" applyAlignment="1">
      <alignment vertical="top"/>
    </xf>
    <xf numFmtId="194" fontId="11" fillId="0" borderId="4" xfId="0" applyNumberFormat="1" applyFont="1" applyBorder="1" applyAlignment="1">
      <alignment vertical="top"/>
    </xf>
    <xf numFmtId="181" fontId="6" fillId="0" borderId="2" xfId="0" applyNumberFormat="1" applyFont="1" applyBorder="1" applyAlignment="1">
      <alignment vertical="top"/>
    </xf>
    <xf numFmtId="181" fontId="6" fillId="0" borderId="2" xfId="0" applyNumberFormat="1" applyFont="1" applyBorder="1" applyAlignment="1" quotePrefix="1">
      <alignment vertical="top"/>
    </xf>
    <xf numFmtId="49" fontId="9" fillId="0" borderId="8" xfId="0" applyNumberFormat="1" applyFont="1" applyBorder="1" applyAlignment="1">
      <alignment vertical="top" wrapText="1"/>
    </xf>
    <xf numFmtId="0" fontId="7" fillId="0" borderId="11" xfId="0" applyFont="1" applyBorder="1" applyAlignment="1">
      <alignment horizontal="distributed" vertical="center"/>
    </xf>
    <xf numFmtId="0" fontId="7" fillId="0" borderId="12" xfId="0" applyFont="1" applyBorder="1" applyAlignment="1" quotePrefix="1">
      <alignment horizontal="distributed" vertical="center"/>
    </xf>
    <xf numFmtId="0" fontId="7" fillId="0" borderId="12" xfId="0" applyFont="1" applyBorder="1" applyAlignment="1">
      <alignment horizontal="distributed" vertical="center"/>
    </xf>
    <xf numFmtId="3" fontId="7" fillId="0" borderId="12" xfId="0" applyNumberFormat="1" applyFont="1" applyBorder="1" applyAlignment="1" quotePrefix="1">
      <alignment horizontal="distributed" vertical="center" wrapText="1"/>
    </xf>
    <xf numFmtId="0" fontId="6" fillId="0" borderId="2" xfId="0" applyFont="1" applyBorder="1" applyAlignment="1">
      <alignment horizontal="center" vertical="top"/>
    </xf>
    <xf numFmtId="181" fontId="6" fillId="0" borderId="4" xfId="0" applyNumberFormat="1" applyFont="1" applyBorder="1" applyAlignment="1" applyProtection="1">
      <alignment vertical="top"/>
      <protection/>
    </xf>
    <xf numFmtId="49" fontId="14" fillId="0" borderId="8" xfId="0" applyNumberFormat="1" applyFont="1" applyBorder="1" applyAlignment="1" applyProtection="1">
      <alignment vertical="top"/>
      <protection/>
    </xf>
    <xf numFmtId="181" fontId="6" fillId="0" borderId="5" xfId="0" applyNumberFormat="1" applyFont="1" applyBorder="1" applyAlignment="1">
      <alignment vertical="top"/>
    </xf>
    <xf numFmtId="181" fontId="6" fillId="0" borderId="8" xfId="0" applyNumberFormat="1" applyFont="1" applyBorder="1" applyAlignment="1">
      <alignment vertical="top"/>
    </xf>
    <xf numFmtId="0" fontId="6" fillId="0" borderId="8" xfId="0" applyFont="1" applyBorder="1" applyAlignment="1">
      <alignment horizontal="justify" vertical="top"/>
    </xf>
    <xf numFmtId="181" fontId="6" fillId="0" borderId="6" xfId="0" applyNumberFormat="1" applyFont="1" applyBorder="1" applyAlignment="1">
      <alignment vertical="top"/>
    </xf>
    <xf numFmtId="0" fontId="10" fillId="0" borderId="8" xfId="0" applyFont="1" applyBorder="1" applyAlignment="1">
      <alignment horizontal="justify" vertical="top" wrapText="1"/>
    </xf>
    <xf numFmtId="183" fontId="6" fillId="0" borderId="5" xfId="0" applyNumberFormat="1" applyFont="1" applyBorder="1" applyAlignment="1">
      <alignment vertical="top"/>
    </xf>
    <xf numFmtId="194" fontId="6" fillId="0" borderId="6" xfId="0" applyNumberFormat="1" applyFont="1" applyBorder="1" applyAlignment="1">
      <alignment vertical="top"/>
    </xf>
    <xf numFmtId="49" fontId="10" fillId="0" borderId="8" xfId="0" applyNumberFormat="1" applyFont="1" applyBorder="1" applyAlignment="1" applyProtection="1">
      <alignment vertical="top" wrapText="1"/>
      <protection/>
    </xf>
    <xf numFmtId="0" fontId="6" fillId="0" borderId="8" xfId="0" applyFont="1" applyBorder="1" applyAlignment="1" quotePrefix="1">
      <alignment horizontal="justify" vertical="top"/>
    </xf>
    <xf numFmtId="182" fontId="6" fillId="0" borderId="3" xfId="18" applyFont="1" applyBorder="1" applyAlignment="1">
      <alignment horizontal="center" vertical="top"/>
    </xf>
    <xf numFmtId="189" fontId="11" fillId="0" borderId="2" xfId="0" applyNumberFormat="1" applyFont="1" applyBorder="1" applyAlignment="1" applyProtection="1">
      <alignment vertical="top"/>
      <protection/>
    </xf>
    <xf numFmtId="49" fontId="17" fillId="0" borderId="2" xfId="0" applyNumberFormat="1" applyFont="1" applyBorder="1" applyAlignment="1" applyProtection="1">
      <alignment vertical="top"/>
      <protection/>
    </xf>
    <xf numFmtId="49" fontId="17" fillId="0" borderId="2" xfId="0" applyNumberFormat="1" applyFont="1" applyBorder="1" applyAlignment="1">
      <alignment vertical="top" wrapText="1"/>
    </xf>
    <xf numFmtId="49" fontId="17" fillId="0" borderId="2" xfId="0" applyNumberFormat="1" applyFont="1" applyBorder="1" applyAlignment="1" applyProtection="1" quotePrefix="1">
      <alignment vertical="top"/>
      <protection/>
    </xf>
    <xf numFmtId="49" fontId="17" fillId="0" borderId="2" xfId="0" applyNumberFormat="1" applyFont="1" applyBorder="1" applyAlignment="1" applyProtection="1" quotePrefix="1">
      <alignment vertical="top" wrapText="1"/>
      <protection/>
    </xf>
    <xf numFmtId="49" fontId="18" fillId="0" borderId="2" xfId="0" applyNumberFormat="1" applyFont="1" applyBorder="1" applyAlignment="1">
      <alignment vertical="top" wrapText="1"/>
    </xf>
    <xf numFmtId="0" fontId="0" fillId="0" borderId="0" xfId="0" applyBorder="1" applyAlignment="1">
      <alignment/>
    </xf>
    <xf numFmtId="181" fontId="6" fillId="0" borderId="0" xfId="0" applyNumberFormat="1" applyFont="1" applyBorder="1" applyAlignment="1">
      <alignment vertical="top"/>
    </xf>
    <xf numFmtId="0" fontId="19" fillId="0" borderId="0" xfId="0" applyFont="1" applyAlignment="1">
      <alignment horizontal="right" vertical="top"/>
    </xf>
    <xf numFmtId="0" fontId="19" fillId="0" borderId="0" xfId="0" applyFont="1" applyAlignment="1">
      <alignment horizontal="left" vertical="top"/>
    </xf>
    <xf numFmtId="49" fontId="17" fillId="0" borderId="8" xfId="0" applyNumberFormat="1" applyFont="1" applyBorder="1" applyAlignment="1" applyProtection="1">
      <alignment vertical="top"/>
      <protection/>
    </xf>
    <xf numFmtId="181" fontId="11" fillId="0" borderId="8" xfId="0" applyNumberFormat="1" applyFont="1" applyBorder="1" applyAlignment="1" applyProtection="1">
      <alignment vertical="top"/>
      <protection/>
    </xf>
    <xf numFmtId="181" fontId="11" fillId="0" borderId="5" xfId="0" applyNumberFormat="1" applyFont="1" applyBorder="1" applyAlignment="1" applyProtection="1">
      <alignment vertical="top"/>
      <protection/>
    </xf>
    <xf numFmtId="183" fontId="11" fillId="0" borderId="8" xfId="0" applyNumberFormat="1" applyFont="1" applyBorder="1" applyAlignment="1" applyProtection="1">
      <alignment vertical="top"/>
      <protection/>
    </xf>
    <xf numFmtId="183" fontId="11" fillId="0" borderId="6" xfId="0" applyNumberFormat="1" applyFont="1" applyBorder="1" applyAlignment="1" applyProtection="1">
      <alignment vertical="top"/>
      <protection/>
    </xf>
    <xf numFmtId="0" fontId="7" fillId="0" borderId="13" xfId="0" applyFont="1" applyBorder="1" applyAlignment="1">
      <alignment horizontal="distributed" vertical="center"/>
    </xf>
    <xf numFmtId="49" fontId="10" fillId="0" borderId="0" xfId="0" applyNumberFormat="1" applyFont="1" applyBorder="1" applyAlignment="1">
      <alignment horizontal="distributed" vertical="center"/>
    </xf>
    <xf numFmtId="0" fontId="10" fillId="0" borderId="0" xfId="0" applyFont="1" applyBorder="1" applyAlignment="1">
      <alignment horizontal="left" vertical="center"/>
    </xf>
    <xf numFmtId="0" fontId="0" fillId="0" borderId="0" xfId="0" applyAlignment="1">
      <alignment horizontal="left" vertical="center"/>
    </xf>
    <xf numFmtId="49" fontId="6"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4"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0" fontId="7" fillId="0" borderId="12" xfId="0" applyFont="1" applyBorder="1" applyAlignment="1">
      <alignment horizontal="distributed"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7" fillId="0" borderId="15" xfId="0" applyFont="1" applyBorder="1" applyAlignment="1" quotePrefix="1">
      <alignment horizontal="distributed"/>
    </xf>
    <xf numFmtId="0" fontId="7" fillId="0" borderId="16" xfId="0" applyFont="1" applyBorder="1" applyAlignment="1" quotePrefix="1">
      <alignment horizontal="distributed"/>
    </xf>
    <xf numFmtId="0" fontId="7" fillId="0" borderId="12" xfId="0" applyFont="1" applyBorder="1" applyAlignment="1" quotePrefix="1">
      <alignment horizontal="distributed"/>
    </xf>
    <xf numFmtId="0" fontId="7" fillId="0" borderId="17" xfId="0" applyFont="1" applyBorder="1" applyAlignment="1" quotePrefix="1">
      <alignment horizontal="distributed"/>
    </xf>
    <xf numFmtId="0" fontId="7" fillId="0" borderId="13" xfId="0" applyFont="1" applyBorder="1" applyAlignment="1">
      <alignment horizontal="distributed"/>
    </xf>
    <xf numFmtId="0" fontId="7" fillId="0" borderId="15" xfId="0" applyFont="1" applyBorder="1" applyAlignment="1">
      <alignment horizontal="distributed"/>
    </xf>
    <xf numFmtId="0" fontId="7" fillId="0" borderId="12" xfId="0" applyFont="1" applyBorder="1" applyAlignment="1">
      <alignment horizontal="center" vertical="center"/>
    </xf>
    <xf numFmtId="0" fontId="7" fillId="0" borderId="9"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7" xfId="0" applyFont="1" applyBorder="1" applyAlignment="1">
      <alignment horizontal="distributed" vertical="center"/>
    </xf>
    <xf numFmtId="0" fontId="7" fillId="0" borderId="12" xfId="0" applyFont="1" applyBorder="1" applyAlignment="1" quotePrefix="1">
      <alignment horizontal="distributed" vertical="center"/>
    </xf>
    <xf numFmtId="0" fontId="7" fillId="0" borderId="12" xfId="0" applyFont="1" applyBorder="1" applyAlignment="1">
      <alignment horizontal="distributed"/>
    </xf>
    <xf numFmtId="0" fontId="7" fillId="0" borderId="10" xfId="0" applyFont="1" applyBorder="1" applyAlignment="1" quotePrefix="1">
      <alignment horizontal="distributed"/>
    </xf>
    <xf numFmtId="0" fontId="7" fillId="0" borderId="19" xfId="0" applyFont="1" applyBorder="1" applyAlignment="1" quotePrefix="1">
      <alignment horizontal="distributed"/>
    </xf>
    <xf numFmtId="0" fontId="7" fillId="0" borderId="7" xfId="0" applyFont="1" applyBorder="1" applyAlignment="1" quotePrefix="1">
      <alignment horizontal="distributed"/>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distributed" vertical="center"/>
    </xf>
    <xf numFmtId="0" fontId="6" fillId="0" borderId="0" xfId="0" applyFont="1" applyBorder="1" applyAlignment="1">
      <alignment horizontal="distributed" vertical="center"/>
    </xf>
    <xf numFmtId="0" fontId="10" fillId="0" borderId="14" xfId="0" applyFont="1" applyBorder="1" applyAlignment="1">
      <alignment horizontal="distributed" vertical="center"/>
    </xf>
    <xf numFmtId="0" fontId="0" fillId="0" borderId="14" xfId="0" applyBorder="1" applyAlignment="1">
      <alignment horizontal="distributed" vertical="center"/>
    </xf>
    <xf numFmtId="0" fontId="7" fillId="0" borderId="7" xfId="0" applyFont="1" applyBorder="1" applyAlignment="1">
      <alignment horizontal="distributed" vertical="center" wrapText="1"/>
    </xf>
    <xf numFmtId="0" fontId="7" fillId="0" borderId="2" xfId="0" applyFont="1" applyBorder="1" applyAlignment="1">
      <alignment horizontal="distributed" vertical="center"/>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93"/>
  <sheetViews>
    <sheetView showGridLines="0" showZeros="0" tabSelected="1" workbookViewId="0" topLeftCell="A1">
      <pane xSplit="1" ySplit="6" topLeftCell="B144" activePane="bottomRight" state="frozen"/>
      <selection pane="topLeft" activeCell="A1" sqref="A1"/>
      <selection pane="topRight" activeCell="B1" sqref="B1"/>
      <selection pane="bottomLeft" activeCell="A7" sqref="A7"/>
      <selection pane="bottomRight" activeCell="A143" sqref="A143:G143"/>
    </sheetView>
  </sheetViews>
  <sheetFormatPr defaultColWidth="9.00390625" defaultRowHeight="15.75"/>
  <cols>
    <col min="1" max="1" width="31.00390625" style="2" customWidth="1"/>
    <col min="2" max="2" width="12.00390625" style="2" customWidth="1"/>
    <col min="3" max="3" width="12.375" style="2" bestFit="1" customWidth="1"/>
    <col min="4" max="4" width="9.50390625" style="2" customWidth="1"/>
    <col min="5" max="5" width="12.00390625" style="2" customWidth="1"/>
    <col min="6" max="6" width="11.875" style="2" customWidth="1"/>
    <col min="7" max="7" width="10.125" style="2" customWidth="1"/>
    <col min="8" max="8" width="23.25390625" style="2" customWidth="1"/>
    <col min="9" max="9" width="10.50390625" style="2" customWidth="1"/>
    <col min="10" max="11" width="8.625" style="2" customWidth="1"/>
    <col min="12" max="12" width="8.125" style="2" customWidth="1"/>
    <col min="13" max="13" width="11.875" style="2" customWidth="1"/>
    <col min="14" max="14" width="8.125" style="2" customWidth="1"/>
    <col min="15" max="15" width="11.875" style="2" customWidth="1"/>
    <col min="16" max="16" width="8.125" style="5" customWidth="1"/>
    <col min="17" max="31" width="8.75390625" style="0" customWidth="1"/>
    <col min="32" max="16384" width="8.75390625" style="2" customWidth="1"/>
  </cols>
  <sheetData>
    <row r="1" spans="1:14" ht="30" customHeight="1">
      <c r="A1" s="1"/>
      <c r="G1" s="98" t="s">
        <v>201</v>
      </c>
      <c r="H1" s="99" t="s">
        <v>51</v>
      </c>
      <c r="K1" s="19"/>
      <c r="N1" s="1"/>
    </row>
    <row r="2" spans="1:16" ht="19.5" customHeight="1" thickBot="1">
      <c r="A2" s="3"/>
      <c r="B2" s="3"/>
      <c r="C2" s="3"/>
      <c r="D2" s="3"/>
      <c r="E2" s="3"/>
      <c r="G2" s="6" t="s">
        <v>52</v>
      </c>
      <c r="H2" s="7" t="s">
        <v>53</v>
      </c>
      <c r="I2" s="3"/>
      <c r="J2" s="3"/>
      <c r="K2" s="3"/>
      <c r="L2" s="3"/>
      <c r="M2" s="3"/>
      <c r="O2" s="4"/>
      <c r="P2" s="8" t="s">
        <v>16</v>
      </c>
    </row>
    <row r="3" spans="1:31" ht="15.75" customHeight="1">
      <c r="A3" s="105" t="s">
        <v>55</v>
      </c>
      <c r="B3" s="142" t="s">
        <v>4</v>
      </c>
      <c r="C3" s="142"/>
      <c r="D3" s="142"/>
      <c r="E3" s="142"/>
      <c r="F3" s="143"/>
      <c r="G3" s="73"/>
      <c r="H3" s="120" t="s">
        <v>5</v>
      </c>
      <c r="I3" s="121"/>
      <c r="J3" s="121"/>
      <c r="K3" s="121"/>
      <c r="L3" s="121"/>
      <c r="M3" s="116" t="s">
        <v>7</v>
      </c>
      <c r="N3" s="116"/>
      <c r="O3" s="116"/>
      <c r="P3" s="117"/>
      <c r="Q3" s="2"/>
      <c r="R3" s="2"/>
      <c r="S3" s="2"/>
      <c r="T3" s="2"/>
      <c r="U3" s="2"/>
      <c r="V3" s="2"/>
      <c r="W3" s="2"/>
      <c r="X3" s="2"/>
      <c r="Y3" s="2"/>
      <c r="Z3" s="2"/>
      <c r="AA3" s="2"/>
      <c r="AB3" s="2"/>
      <c r="AC3" s="2"/>
      <c r="AD3" s="2"/>
      <c r="AE3" s="2"/>
    </row>
    <row r="4" spans="1:31" ht="15.75" customHeight="1">
      <c r="A4" s="135"/>
      <c r="B4" s="128" t="s">
        <v>0</v>
      </c>
      <c r="C4" s="130" t="s">
        <v>6</v>
      </c>
      <c r="D4" s="131"/>
      <c r="E4" s="131"/>
      <c r="F4" s="131"/>
      <c r="G4" s="132"/>
      <c r="H4" s="139" t="s">
        <v>72</v>
      </c>
      <c r="I4" s="126" t="s">
        <v>8</v>
      </c>
      <c r="J4" s="123" t="s">
        <v>9</v>
      </c>
      <c r="K4" s="123" t="s">
        <v>10</v>
      </c>
      <c r="L4" s="126" t="s">
        <v>11</v>
      </c>
      <c r="M4" s="118" t="s">
        <v>32</v>
      </c>
      <c r="N4" s="118"/>
      <c r="O4" s="118" t="s">
        <v>33</v>
      </c>
      <c r="P4" s="119"/>
      <c r="Q4" s="2"/>
      <c r="R4" s="2"/>
      <c r="S4" s="2"/>
      <c r="T4" s="2"/>
      <c r="U4" s="2"/>
      <c r="V4" s="2"/>
      <c r="W4" s="2"/>
      <c r="X4" s="2"/>
      <c r="Y4" s="2"/>
      <c r="Z4" s="2"/>
      <c r="AA4" s="2"/>
      <c r="AB4" s="2"/>
      <c r="AC4" s="2"/>
      <c r="AD4" s="2"/>
      <c r="AE4" s="2"/>
    </row>
    <row r="5" spans="1:31" ht="15.75" customHeight="1">
      <c r="A5" s="135"/>
      <c r="B5" s="128"/>
      <c r="C5" s="129" t="s">
        <v>12</v>
      </c>
      <c r="D5" s="129"/>
      <c r="E5" s="129"/>
      <c r="F5" s="122" t="s">
        <v>1</v>
      </c>
      <c r="G5" s="133" t="s">
        <v>54</v>
      </c>
      <c r="H5" s="140"/>
      <c r="I5" s="126"/>
      <c r="J5" s="124"/>
      <c r="K5" s="124"/>
      <c r="L5" s="126"/>
      <c r="M5" s="113" t="s">
        <v>2</v>
      </c>
      <c r="N5" s="113" t="s">
        <v>13</v>
      </c>
      <c r="O5" s="113" t="s">
        <v>2</v>
      </c>
      <c r="P5" s="127" t="s">
        <v>13</v>
      </c>
      <c r="Q5" s="2"/>
      <c r="R5" s="2"/>
      <c r="S5" s="2"/>
      <c r="T5" s="2"/>
      <c r="U5" s="2"/>
      <c r="V5" s="2"/>
      <c r="W5" s="2"/>
      <c r="X5" s="2"/>
      <c r="Y5" s="2"/>
      <c r="Z5" s="2"/>
      <c r="AA5" s="2"/>
      <c r="AB5" s="2"/>
      <c r="AC5" s="2"/>
      <c r="AD5" s="2"/>
      <c r="AE5" s="2"/>
    </row>
    <row r="6" spans="1:31" ht="33" customHeight="1">
      <c r="A6" s="135"/>
      <c r="B6" s="128"/>
      <c r="C6" s="74" t="s">
        <v>3</v>
      </c>
      <c r="D6" s="76" t="s">
        <v>14</v>
      </c>
      <c r="E6" s="75" t="s">
        <v>15</v>
      </c>
      <c r="F6" s="122"/>
      <c r="G6" s="134"/>
      <c r="H6" s="141"/>
      <c r="I6" s="126"/>
      <c r="J6" s="125"/>
      <c r="K6" s="125"/>
      <c r="L6" s="126"/>
      <c r="M6" s="113"/>
      <c r="N6" s="113"/>
      <c r="O6" s="113"/>
      <c r="P6" s="127"/>
      <c r="Q6" s="2"/>
      <c r="R6" s="2"/>
      <c r="S6" s="2"/>
      <c r="T6" s="2"/>
      <c r="U6" s="2"/>
      <c r="V6" s="2"/>
      <c r="W6" s="2"/>
      <c r="X6" s="2"/>
      <c r="Y6" s="2"/>
      <c r="Z6" s="2"/>
      <c r="AA6" s="2"/>
      <c r="AB6" s="2"/>
      <c r="AC6" s="2"/>
      <c r="AD6" s="2"/>
      <c r="AE6" s="2"/>
    </row>
    <row r="7" spans="1:31" s="17" customFormat="1" ht="24" customHeight="1">
      <c r="A7" s="95" t="s">
        <v>172</v>
      </c>
      <c r="B7" s="30">
        <f aca="true" t="shared" si="0" ref="B7:B14">SUM(C7:G7)</f>
        <v>1068870</v>
      </c>
      <c r="C7" s="31">
        <f>SUM(C8,C10)</f>
        <v>400</v>
      </c>
      <c r="D7" s="31">
        <f>SUM(D8,D10)</f>
        <v>0</v>
      </c>
      <c r="E7" s="31">
        <f>SUM(E8,E10)</f>
        <v>1068470</v>
      </c>
      <c r="F7" s="31">
        <f>SUM(F8,F10)</f>
        <v>0</v>
      </c>
      <c r="G7" s="31">
        <f>SUM(G8,G10)</f>
        <v>0</v>
      </c>
      <c r="H7" s="53"/>
      <c r="I7" s="60"/>
      <c r="J7" s="30">
        <v>0</v>
      </c>
      <c r="K7" s="30">
        <v>0</v>
      </c>
      <c r="L7" s="30">
        <v>0</v>
      </c>
      <c r="M7" s="31">
        <f>SUM(M8,M10)</f>
        <v>448870</v>
      </c>
      <c r="N7" s="42">
        <f>IF(B7=0,0,M7/B7*100)</f>
        <v>41.9948169562248</v>
      </c>
      <c r="O7" s="31">
        <f>SUM(O8,O10)</f>
        <v>528870</v>
      </c>
      <c r="P7" s="65">
        <f>IF(B7=0,0,O7/B7*100)</f>
        <v>49.4793567038087</v>
      </c>
      <c r="Q7"/>
      <c r="R7"/>
      <c r="S7"/>
      <c r="T7"/>
      <c r="U7"/>
      <c r="V7"/>
      <c r="W7"/>
      <c r="X7"/>
      <c r="Y7"/>
      <c r="Z7"/>
      <c r="AA7"/>
      <c r="AB7"/>
      <c r="AC7"/>
      <c r="AD7"/>
      <c r="AE7"/>
    </row>
    <row r="8" spans="1:31" s="17" customFormat="1" ht="21.75" customHeight="1">
      <c r="A8" s="92" t="s">
        <v>124</v>
      </c>
      <c r="B8" s="33">
        <f>SUM(C8:G8)</f>
        <v>400</v>
      </c>
      <c r="C8" s="34">
        <f>C9</f>
        <v>400</v>
      </c>
      <c r="D8" s="33">
        <f>D9</f>
        <v>0</v>
      </c>
      <c r="E8" s="33">
        <f>E9</f>
        <v>0</v>
      </c>
      <c r="F8" s="33">
        <f>F9</f>
        <v>0</v>
      </c>
      <c r="G8" s="33">
        <f>G9</f>
        <v>0</v>
      </c>
      <c r="H8" s="54"/>
      <c r="I8" s="35"/>
      <c r="J8" s="33">
        <v>0</v>
      </c>
      <c r="K8" s="33">
        <v>0</v>
      </c>
      <c r="L8" s="33">
        <v>0</v>
      </c>
      <c r="M8" s="33">
        <f>M9</f>
        <v>400</v>
      </c>
      <c r="N8" s="33">
        <f>IF(B8=0,0,M8/B8*100)</f>
        <v>100</v>
      </c>
      <c r="O8" s="33">
        <f>O9</f>
        <v>400</v>
      </c>
      <c r="P8" s="36">
        <f>IF(B8=0,0,O8/B8*100)</f>
        <v>100</v>
      </c>
      <c r="Q8"/>
      <c r="R8"/>
      <c r="S8"/>
      <c r="T8"/>
      <c r="U8"/>
      <c r="V8"/>
      <c r="W8"/>
      <c r="X8"/>
      <c r="Y8"/>
      <c r="Z8"/>
      <c r="AA8"/>
      <c r="AB8"/>
      <c r="AC8"/>
      <c r="AD8"/>
      <c r="AE8"/>
    </row>
    <row r="9" spans="1:31" s="17" customFormat="1" ht="21.75" customHeight="1">
      <c r="A9" s="9" t="s">
        <v>17</v>
      </c>
      <c r="B9" s="10">
        <f>SUM(C9:G9)</f>
        <v>400</v>
      </c>
      <c r="C9" s="10">
        <v>400</v>
      </c>
      <c r="D9" s="10">
        <v>0</v>
      </c>
      <c r="E9" s="10">
        <v>0</v>
      </c>
      <c r="F9" s="10">
        <v>0</v>
      </c>
      <c r="G9" s="70">
        <v>0</v>
      </c>
      <c r="H9" s="54"/>
      <c r="I9" s="11" t="s">
        <v>157</v>
      </c>
      <c r="J9" s="10">
        <v>0</v>
      </c>
      <c r="K9" s="10">
        <v>0</v>
      </c>
      <c r="L9" s="10">
        <v>0</v>
      </c>
      <c r="M9" s="10">
        <v>400</v>
      </c>
      <c r="N9" s="10">
        <f>IF(B9=0,0,M9/B9*100)</f>
        <v>100</v>
      </c>
      <c r="O9" s="25">
        <f>M9</f>
        <v>400</v>
      </c>
      <c r="P9" s="20">
        <f>IF(B9=0,0,O9/B9*100)</f>
        <v>100</v>
      </c>
      <c r="Q9"/>
      <c r="R9"/>
      <c r="S9"/>
      <c r="T9"/>
      <c r="U9"/>
      <c r="V9"/>
      <c r="W9"/>
      <c r="X9"/>
      <c r="Y9"/>
      <c r="Z9"/>
      <c r="AA9"/>
      <c r="AB9"/>
      <c r="AC9"/>
      <c r="AD9"/>
      <c r="AE9"/>
    </row>
    <row r="10" spans="1:31" s="17" customFormat="1" ht="21.75" customHeight="1">
      <c r="A10" s="93" t="s">
        <v>171</v>
      </c>
      <c r="B10" s="33">
        <f t="shared" si="0"/>
        <v>1068470</v>
      </c>
      <c r="C10" s="34">
        <f>SUM(C11,C13)</f>
        <v>0</v>
      </c>
      <c r="D10" s="34">
        <f>SUM(D11,D13)</f>
        <v>0</v>
      </c>
      <c r="E10" s="34">
        <f>SUM(E11,E13)</f>
        <v>1068470</v>
      </c>
      <c r="F10" s="34">
        <f>SUM(F11,F13)</f>
        <v>0</v>
      </c>
      <c r="G10" s="34">
        <f>SUM(G11,G13)</f>
        <v>0</v>
      </c>
      <c r="H10" s="54"/>
      <c r="I10" s="11"/>
      <c r="J10" s="33">
        <v>0</v>
      </c>
      <c r="K10" s="33">
        <v>0</v>
      </c>
      <c r="L10" s="33">
        <v>0</v>
      </c>
      <c r="M10" s="34">
        <f>SUM(M11,M13)</f>
        <v>448470</v>
      </c>
      <c r="N10" s="37">
        <f aca="true" t="shared" si="1" ref="N10:N17">IF(B10=0,0,M10/B10*100)</f>
        <v>41.973101724896345</v>
      </c>
      <c r="O10" s="34">
        <f>SUM(O11,O13)</f>
        <v>528470</v>
      </c>
      <c r="P10" s="38">
        <f aca="true" t="shared" si="2" ref="P10:P17">IF(B10=0,0,O10/B10*100)</f>
        <v>49.46044343781295</v>
      </c>
      <c r="Q10"/>
      <c r="R10"/>
      <c r="S10"/>
      <c r="T10"/>
      <c r="U10"/>
      <c r="V10"/>
      <c r="W10"/>
      <c r="X10"/>
      <c r="Y10"/>
      <c r="Z10"/>
      <c r="AA10"/>
      <c r="AB10"/>
      <c r="AC10"/>
      <c r="AD10"/>
      <c r="AE10"/>
    </row>
    <row r="11" spans="1:31" s="17" customFormat="1" ht="21.75" customHeight="1">
      <c r="A11" s="9" t="s">
        <v>98</v>
      </c>
      <c r="B11" s="10">
        <f t="shared" si="0"/>
        <v>900000</v>
      </c>
      <c r="C11" s="10">
        <f>C12</f>
        <v>0</v>
      </c>
      <c r="D11" s="10">
        <f>D12</f>
        <v>0</v>
      </c>
      <c r="E11" s="10">
        <f>E12</f>
        <v>900000</v>
      </c>
      <c r="F11" s="10">
        <f>F12</f>
        <v>0</v>
      </c>
      <c r="G11" s="10">
        <f>G12</f>
        <v>0</v>
      </c>
      <c r="H11" s="54"/>
      <c r="I11" s="11"/>
      <c r="J11" s="10">
        <v>0</v>
      </c>
      <c r="K11" s="10">
        <v>0</v>
      </c>
      <c r="L11" s="10">
        <v>0</v>
      </c>
      <c r="M11" s="10">
        <f>M12</f>
        <v>280000</v>
      </c>
      <c r="N11" s="48">
        <f t="shared" si="1"/>
        <v>31.11111111111111</v>
      </c>
      <c r="O11" s="10">
        <f>O12</f>
        <v>360000</v>
      </c>
      <c r="P11" s="18">
        <f t="shared" si="2"/>
        <v>40</v>
      </c>
      <c r="Q11"/>
      <c r="R11"/>
      <c r="S11"/>
      <c r="T11"/>
      <c r="U11"/>
      <c r="V11"/>
      <c r="W11"/>
      <c r="X11"/>
      <c r="Y11"/>
      <c r="Z11"/>
      <c r="AA11"/>
      <c r="AB11"/>
      <c r="AC11"/>
      <c r="AD11"/>
      <c r="AE11"/>
    </row>
    <row r="12" spans="1:31" s="12" customFormat="1" ht="126">
      <c r="A12" s="16" t="s">
        <v>35</v>
      </c>
      <c r="B12" s="10">
        <f t="shared" si="0"/>
        <v>900000</v>
      </c>
      <c r="C12" s="10">
        <v>0</v>
      </c>
      <c r="D12" s="10">
        <v>0</v>
      </c>
      <c r="E12" s="10">
        <v>900000</v>
      </c>
      <c r="F12" s="10">
        <v>0</v>
      </c>
      <c r="G12" s="70">
        <v>0</v>
      </c>
      <c r="H12" s="24" t="s">
        <v>144</v>
      </c>
      <c r="I12" s="11" t="s">
        <v>34</v>
      </c>
      <c r="J12" s="10">
        <v>0</v>
      </c>
      <c r="K12" s="10">
        <v>0</v>
      </c>
      <c r="L12" s="10">
        <v>0</v>
      </c>
      <c r="M12" s="10">
        <v>280000</v>
      </c>
      <c r="N12" s="48">
        <f t="shared" si="1"/>
        <v>31.11111111111111</v>
      </c>
      <c r="O12" s="10">
        <v>360000</v>
      </c>
      <c r="P12" s="18">
        <f t="shared" si="2"/>
        <v>40</v>
      </c>
      <c r="Q12"/>
      <c r="R12"/>
      <c r="S12"/>
      <c r="T12"/>
      <c r="U12"/>
      <c r="V12"/>
      <c r="W12"/>
      <c r="X12"/>
      <c r="Y12"/>
      <c r="Z12"/>
      <c r="AA12"/>
      <c r="AB12"/>
      <c r="AC12"/>
      <c r="AD12"/>
      <c r="AE12"/>
    </row>
    <row r="13" spans="1:31" s="17" customFormat="1" ht="21.75" customHeight="1">
      <c r="A13" s="14" t="s">
        <v>56</v>
      </c>
      <c r="B13" s="25">
        <f t="shared" si="0"/>
        <v>168470</v>
      </c>
      <c r="C13" s="25">
        <v>0</v>
      </c>
      <c r="D13" s="25">
        <v>0</v>
      </c>
      <c r="E13" s="25">
        <v>168470</v>
      </c>
      <c r="F13" s="25">
        <v>0</v>
      </c>
      <c r="G13" s="71">
        <v>0</v>
      </c>
      <c r="H13" s="54"/>
      <c r="I13" s="11" t="s">
        <v>158</v>
      </c>
      <c r="J13" s="25">
        <v>0</v>
      </c>
      <c r="K13" s="25">
        <v>0</v>
      </c>
      <c r="L13" s="25">
        <v>0</v>
      </c>
      <c r="M13" s="25">
        <v>168470</v>
      </c>
      <c r="N13" s="25">
        <f t="shared" si="1"/>
        <v>100</v>
      </c>
      <c r="O13" s="25">
        <f>M13</f>
        <v>168470</v>
      </c>
      <c r="P13" s="26">
        <f t="shared" si="2"/>
        <v>100</v>
      </c>
      <c r="Q13"/>
      <c r="R13"/>
      <c r="S13"/>
      <c r="T13"/>
      <c r="U13"/>
      <c r="V13"/>
      <c r="W13"/>
      <c r="X13"/>
      <c r="Y13"/>
      <c r="Z13"/>
      <c r="AA13"/>
      <c r="AB13"/>
      <c r="AC13"/>
      <c r="AD13"/>
      <c r="AE13"/>
    </row>
    <row r="14" spans="1:31" s="17" customFormat="1" ht="24" customHeight="1">
      <c r="A14" s="95" t="s">
        <v>96</v>
      </c>
      <c r="B14" s="30">
        <f t="shared" si="0"/>
        <v>76355</v>
      </c>
      <c r="C14" s="30">
        <f>SUM(C15)</f>
        <v>76355</v>
      </c>
      <c r="D14" s="30">
        <f>SUM(D15)</f>
        <v>0</v>
      </c>
      <c r="E14" s="30">
        <f>SUM(E15)</f>
        <v>0</v>
      </c>
      <c r="F14" s="30">
        <f>SUM(F15)</f>
        <v>0</v>
      </c>
      <c r="G14" s="30">
        <f>SUM(G15)</f>
        <v>0</v>
      </c>
      <c r="H14" s="55"/>
      <c r="I14" s="61"/>
      <c r="J14" s="30">
        <v>0</v>
      </c>
      <c r="K14" s="30">
        <v>0</v>
      </c>
      <c r="L14" s="30">
        <v>0</v>
      </c>
      <c r="M14" s="30">
        <f>SUM(M15)</f>
        <v>76355</v>
      </c>
      <c r="N14" s="66">
        <f t="shared" si="1"/>
        <v>100</v>
      </c>
      <c r="O14" s="30">
        <f>SUM(O15)</f>
        <v>76355</v>
      </c>
      <c r="P14" s="67">
        <f t="shared" si="2"/>
        <v>100</v>
      </c>
      <c r="Q14"/>
      <c r="R14"/>
      <c r="S14"/>
      <c r="T14"/>
      <c r="U14"/>
      <c r="V14"/>
      <c r="W14"/>
      <c r="X14"/>
      <c r="Y14"/>
      <c r="Z14"/>
      <c r="AA14"/>
      <c r="AB14"/>
      <c r="AC14"/>
      <c r="AD14"/>
      <c r="AE14"/>
    </row>
    <row r="15" spans="1:31" s="17" customFormat="1" ht="21.75" customHeight="1">
      <c r="A15" s="91" t="s">
        <v>170</v>
      </c>
      <c r="B15" s="33">
        <f>SUM(C15:G15)</f>
        <v>76355</v>
      </c>
      <c r="C15" s="34">
        <f>C16</f>
        <v>76355</v>
      </c>
      <c r="D15" s="33">
        <f>D16</f>
        <v>0</v>
      </c>
      <c r="E15" s="33">
        <f>E16</f>
        <v>0</v>
      </c>
      <c r="F15" s="33">
        <f>F16</f>
        <v>0</v>
      </c>
      <c r="G15" s="33">
        <f>G16</f>
        <v>0</v>
      </c>
      <c r="H15" s="54"/>
      <c r="I15" s="11"/>
      <c r="J15" s="33">
        <v>0</v>
      </c>
      <c r="K15" s="33">
        <v>0</v>
      </c>
      <c r="L15" s="33">
        <v>0</v>
      </c>
      <c r="M15" s="33">
        <f>M16</f>
        <v>76355</v>
      </c>
      <c r="N15" s="33">
        <f t="shared" si="1"/>
        <v>100</v>
      </c>
      <c r="O15" s="33">
        <f>O16</f>
        <v>76355</v>
      </c>
      <c r="P15" s="36">
        <f t="shared" si="2"/>
        <v>100</v>
      </c>
      <c r="Q15"/>
      <c r="R15"/>
      <c r="S15"/>
      <c r="T15"/>
      <c r="U15"/>
      <c r="V15"/>
      <c r="W15"/>
      <c r="X15"/>
      <c r="Y15"/>
      <c r="Z15"/>
      <c r="AA15"/>
      <c r="AB15"/>
      <c r="AC15"/>
      <c r="AD15"/>
      <c r="AE15"/>
    </row>
    <row r="16" spans="1:31" s="17" customFormat="1" ht="21.75" customHeight="1">
      <c r="A16" s="9" t="s">
        <v>57</v>
      </c>
      <c r="B16" s="10">
        <f aca="true" t="shared" si="3" ref="B16:B35">SUM(C16:G16)</f>
        <v>76355</v>
      </c>
      <c r="C16" s="10">
        <v>76355</v>
      </c>
      <c r="D16" s="10">
        <v>0</v>
      </c>
      <c r="E16" s="10">
        <v>0</v>
      </c>
      <c r="F16" s="10">
        <v>0</v>
      </c>
      <c r="G16" s="70">
        <v>0</v>
      </c>
      <c r="H16" s="54"/>
      <c r="I16" s="11" t="s">
        <v>158</v>
      </c>
      <c r="J16" s="10">
        <v>0</v>
      </c>
      <c r="K16" s="10">
        <v>0</v>
      </c>
      <c r="L16" s="10">
        <v>0</v>
      </c>
      <c r="M16" s="10">
        <v>76355</v>
      </c>
      <c r="N16" s="10">
        <f t="shared" si="1"/>
        <v>100</v>
      </c>
      <c r="O16" s="10">
        <f>M16</f>
        <v>76355</v>
      </c>
      <c r="P16" s="20">
        <f t="shared" si="2"/>
        <v>100</v>
      </c>
      <c r="Q16"/>
      <c r="R16"/>
      <c r="S16"/>
      <c r="T16"/>
      <c r="U16"/>
      <c r="V16"/>
      <c r="W16"/>
      <c r="X16"/>
      <c r="Y16"/>
      <c r="Z16"/>
      <c r="AA16"/>
      <c r="AB16"/>
      <c r="AC16"/>
      <c r="AD16"/>
      <c r="AE16"/>
    </row>
    <row r="17" spans="1:31" s="17" customFormat="1" ht="24" customHeight="1">
      <c r="A17" s="95" t="s">
        <v>173</v>
      </c>
      <c r="B17" s="30">
        <f t="shared" si="3"/>
        <v>1717325</v>
      </c>
      <c r="C17" s="31">
        <f>SUM(C18,C20,C22)</f>
        <v>991978</v>
      </c>
      <c r="D17" s="31">
        <f>SUM(D18,D20,D22)</f>
        <v>725347</v>
      </c>
      <c r="E17" s="31">
        <f>SUM(E18,E20,E22)</f>
        <v>0</v>
      </c>
      <c r="F17" s="31">
        <f>SUM(F18,F20,F22)</f>
        <v>0</v>
      </c>
      <c r="G17" s="31">
        <f>SUM(G18,G20,G22)</f>
        <v>0</v>
      </c>
      <c r="H17" s="55"/>
      <c r="I17" s="61"/>
      <c r="J17" s="30">
        <v>0</v>
      </c>
      <c r="K17" s="30">
        <v>0</v>
      </c>
      <c r="L17" s="30">
        <v>0</v>
      </c>
      <c r="M17" s="31">
        <f>SUM(M18,M20,M22)</f>
        <v>1717325</v>
      </c>
      <c r="N17" s="66">
        <f t="shared" si="1"/>
        <v>100</v>
      </c>
      <c r="O17" s="31">
        <f>SUM(O18,O20,O22)</f>
        <v>1717325</v>
      </c>
      <c r="P17" s="67">
        <f t="shared" si="2"/>
        <v>100</v>
      </c>
      <c r="Q17"/>
      <c r="R17"/>
      <c r="S17"/>
      <c r="T17"/>
      <c r="U17"/>
      <c r="V17"/>
      <c r="W17"/>
      <c r="X17"/>
      <c r="Y17"/>
      <c r="Z17"/>
      <c r="AA17"/>
      <c r="AB17"/>
      <c r="AC17"/>
      <c r="AD17"/>
      <c r="AE17"/>
    </row>
    <row r="18" spans="1:31" s="17" customFormat="1" ht="21.75" customHeight="1">
      <c r="A18" s="91" t="s">
        <v>169</v>
      </c>
      <c r="B18" s="33">
        <f t="shared" si="3"/>
        <v>985970</v>
      </c>
      <c r="C18" s="34">
        <f>C19</f>
        <v>985970</v>
      </c>
      <c r="D18" s="33">
        <f>D19</f>
        <v>0</v>
      </c>
      <c r="E18" s="33">
        <f>E19</f>
        <v>0</v>
      </c>
      <c r="F18" s="33">
        <f>F19</f>
        <v>0</v>
      </c>
      <c r="G18" s="33">
        <f>G19</f>
        <v>0</v>
      </c>
      <c r="H18" s="54"/>
      <c r="I18" s="11"/>
      <c r="J18" s="33">
        <v>0</v>
      </c>
      <c r="K18" s="33">
        <v>0</v>
      </c>
      <c r="L18" s="33">
        <v>0</v>
      </c>
      <c r="M18" s="33">
        <f>M19</f>
        <v>985970</v>
      </c>
      <c r="N18" s="33">
        <f aca="true" t="shared" si="4" ref="N18:N69">IF(B18=0,0,M18/B18*100)</f>
        <v>100</v>
      </c>
      <c r="O18" s="33">
        <f>O19</f>
        <v>985970</v>
      </c>
      <c r="P18" s="36">
        <f aca="true" t="shared" si="5" ref="P18:P69">IF(B18=0,0,O18/B18*100)</f>
        <v>100</v>
      </c>
      <c r="Q18"/>
      <c r="R18"/>
      <c r="S18"/>
      <c r="T18"/>
      <c r="U18"/>
      <c r="V18"/>
      <c r="W18"/>
      <c r="X18"/>
      <c r="Y18"/>
      <c r="Z18"/>
      <c r="AA18"/>
      <c r="AB18"/>
      <c r="AC18"/>
      <c r="AD18"/>
      <c r="AE18"/>
    </row>
    <row r="19" spans="1:31" s="17" customFormat="1" ht="21.75" customHeight="1">
      <c r="A19" s="9" t="s">
        <v>57</v>
      </c>
      <c r="B19" s="10">
        <f t="shared" si="3"/>
        <v>985970</v>
      </c>
      <c r="C19" s="10">
        <v>985970</v>
      </c>
      <c r="D19" s="10">
        <v>0</v>
      </c>
      <c r="E19" s="10">
        <v>0</v>
      </c>
      <c r="F19" s="10">
        <v>0</v>
      </c>
      <c r="G19" s="70">
        <v>0</v>
      </c>
      <c r="H19" s="54"/>
      <c r="I19" s="11" t="s">
        <v>158</v>
      </c>
      <c r="J19" s="10">
        <v>0</v>
      </c>
      <c r="K19" s="10">
        <v>0</v>
      </c>
      <c r="L19" s="10">
        <v>0</v>
      </c>
      <c r="M19" s="10">
        <v>985970</v>
      </c>
      <c r="N19" s="10">
        <f t="shared" si="4"/>
        <v>100</v>
      </c>
      <c r="O19" s="10">
        <f>M19</f>
        <v>985970</v>
      </c>
      <c r="P19" s="20">
        <f t="shared" si="5"/>
        <v>100</v>
      </c>
      <c r="Q19"/>
      <c r="R19"/>
      <c r="S19"/>
      <c r="T19"/>
      <c r="U19"/>
      <c r="V19"/>
      <c r="W19"/>
      <c r="X19"/>
      <c r="Y19"/>
      <c r="Z19"/>
      <c r="AA19"/>
      <c r="AB19"/>
      <c r="AC19"/>
      <c r="AD19"/>
      <c r="AE19"/>
    </row>
    <row r="20" spans="1:31" s="17" customFormat="1" ht="21.75" customHeight="1">
      <c r="A20" s="91" t="s">
        <v>168</v>
      </c>
      <c r="B20" s="33">
        <f t="shared" si="3"/>
        <v>5788</v>
      </c>
      <c r="C20" s="34">
        <f>C21</f>
        <v>5788</v>
      </c>
      <c r="D20" s="33">
        <f>D21</f>
        <v>0</v>
      </c>
      <c r="E20" s="33">
        <f>E21</f>
        <v>0</v>
      </c>
      <c r="F20" s="33">
        <f>F21</f>
        <v>0</v>
      </c>
      <c r="G20" s="33">
        <f>G21</f>
        <v>0</v>
      </c>
      <c r="H20" s="54"/>
      <c r="I20" s="11"/>
      <c r="J20" s="33">
        <v>0</v>
      </c>
      <c r="K20" s="33">
        <v>0</v>
      </c>
      <c r="L20" s="33">
        <v>0</v>
      </c>
      <c r="M20" s="33">
        <f>M21</f>
        <v>5788</v>
      </c>
      <c r="N20" s="33">
        <f t="shared" si="4"/>
        <v>100</v>
      </c>
      <c r="O20" s="33">
        <f>O21</f>
        <v>5788</v>
      </c>
      <c r="P20" s="36">
        <f t="shared" si="5"/>
        <v>100</v>
      </c>
      <c r="Q20"/>
      <c r="R20"/>
      <c r="S20"/>
      <c r="T20"/>
      <c r="U20"/>
      <c r="V20"/>
      <c r="W20"/>
      <c r="X20"/>
      <c r="Y20"/>
      <c r="Z20"/>
      <c r="AA20"/>
      <c r="AB20"/>
      <c r="AC20"/>
      <c r="AD20"/>
      <c r="AE20"/>
    </row>
    <row r="21" spans="1:31" s="17" customFormat="1" ht="21.75" customHeight="1">
      <c r="A21" s="9" t="s">
        <v>57</v>
      </c>
      <c r="B21" s="10">
        <f t="shared" si="3"/>
        <v>5788</v>
      </c>
      <c r="C21" s="10">
        <v>5788</v>
      </c>
      <c r="D21" s="10">
        <v>0</v>
      </c>
      <c r="E21" s="10">
        <v>0</v>
      </c>
      <c r="F21" s="10">
        <v>0</v>
      </c>
      <c r="G21" s="70">
        <v>0</v>
      </c>
      <c r="H21" s="54"/>
      <c r="I21" s="11" t="s">
        <v>97</v>
      </c>
      <c r="J21" s="10">
        <v>0</v>
      </c>
      <c r="K21" s="10">
        <v>0</v>
      </c>
      <c r="L21" s="10">
        <v>0</v>
      </c>
      <c r="M21" s="10">
        <v>5788</v>
      </c>
      <c r="N21" s="10">
        <f t="shared" si="4"/>
        <v>100</v>
      </c>
      <c r="O21" s="10">
        <f>M21</f>
        <v>5788</v>
      </c>
      <c r="P21" s="20">
        <f t="shared" si="5"/>
        <v>100</v>
      </c>
      <c r="Q21"/>
      <c r="R21"/>
      <c r="S21"/>
      <c r="T21"/>
      <c r="U21"/>
      <c r="V21"/>
      <c r="W21"/>
      <c r="X21"/>
      <c r="Y21"/>
      <c r="Z21"/>
      <c r="AA21"/>
      <c r="AB21"/>
      <c r="AC21"/>
      <c r="AD21"/>
      <c r="AE21"/>
    </row>
    <row r="22" spans="1:31" s="17" customFormat="1" ht="21.75" customHeight="1">
      <c r="A22" s="91" t="s">
        <v>167</v>
      </c>
      <c r="B22" s="33">
        <f t="shared" si="3"/>
        <v>725567</v>
      </c>
      <c r="C22" s="34">
        <f>SUM(C23)</f>
        <v>220</v>
      </c>
      <c r="D22" s="34">
        <f>SUM(D23)</f>
        <v>725347</v>
      </c>
      <c r="E22" s="34">
        <f>SUM(E23)</f>
        <v>0</v>
      </c>
      <c r="F22" s="34">
        <f>SUM(F23)</f>
        <v>0</v>
      </c>
      <c r="G22" s="34">
        <f>SUM(G23)</f>
        <v>0</v>
      </c>
      <c r="H22" s="54"/>
      <c r="I22" s="11"/>
      <c r="J22" s="33">
        <v>0</v>
      </c>
      <c r="K22" s="33">
        <v>0</v>
      </c>
      <c r="L22" s="33">
        <v>0</v>
      </c>
      <c r="M22" s="34">
        <f>SUM(M23)</f>
        <v>725567</v>
      </c>
      <c r="N22" s="33">
        <f t="shared" si="4"/>
        <v>100</v>
      </c>
      <c r="O22" s="34">
        <f>SUM(O23)</f>
        <v>725567</v>
      </c>
      <c r="P22" s="36">
        <f t="shared" si="5"/>
        <v>100</v>
      </c>
      <c r="Q22"/>
      <c r="R22"/>
      <c r="S22"/>
      <c r="T22"/>
      <c r="U22"/>
      <c r="V22"/>
      <c r="W22"/>
      <c r="X22"/>
      <c r="Y22"/>
      <c r="Z22"/>
      <c r="AA22"/>
      <c r="AB22"/>
      <c r="AC22"/>
      <c r="AD22"/>
      <c r="AE22"/>
    </row>
    <row r="23" spans="1:31" s="12" customFormat="1" ht="21.75" customHeight="1">
      <c r="A23" s="9" t="s">
        <v>57</v>
      </c>
      <c r="B23" s="10">
        <f t="shared" si="3"/>
        <v>725567</v>
      </c>
      <c r="C23" s="10">
        <v>220</v>
      </c>
      <c r="D23" s="10">
        <v>725347</v>
      </c>
      <c r="E23" s="10">
        <v>0</v>
      </c>
      <c r="F23" s="10">
        <v>0</v>
      </c>
      <c r="G23" s="70">
        <v>0</v>
      </c>
      <c r="H23" s="24"/>
      <c r="I23" s="11" t="s">
        <v>97</v>
      </c>
      <c r="J23" s="10">
        <v>0</v>
      </c>
      <c r="K23" s="10">
        <v>0</v>
      </c>
      <c r="L23" s="10">
        <v>0</v>
      </c>
      <c r="M23" s="10">
        <v>725567</v>
      </c>
      <c r="N23" s="10">
        <f t="shared" si="4"/>
        <v>100</v>
      </c>
      <c r="O23" s="10">
        <f>M23</f>
        <v>725567</v>
      </c>
      <c r="P23" s="20">
        <f t="shared" si="5"/>
        <v>100</v>
      </c>
      <c r="Q23"/>
      <c r="R23"/>
      <c r="S23"/>
      <c r="T23"/>
      <c r="U23"/>
      <c r="V23"/>
      <c r="W23"/>
      <c r="X23"/>
      <c r="Y23"/>
      <c r="Z23"/>
      <c r="AA23"/>
      <c r="AB23"/>
      <c r="AC23"/>
      <c r="AD23"/>
      <c r="AE23"/>
    </row>
    <row r="24" spans="1:31" s="17" customFormat="1" ht="24" customHeight="1">
      <c r="A24" s="95" t="s">
        <v>90</v>
      </c>
      <c r="B24" s="30">
        <f t="shared" si="3"/>
        <v>2256</v>
      </c>
      <c r="C24" s="31">
        <f>SUM(C25,C27,C29)</f>
        <v>2256</v>
      </c>
      <c r="D24" s="31">
        <f>SUM(D25,D27,D29)</f>
        <v>0</v>
      </c>
      <c r="E24" s="31">
        <f>SUM(E25,E27,E29)</f>
        <v>0</v>
      </c>
      <c r="F24" s="31">
        <f>SUM(F25,F27,F29)</f>
        <v>0</v>
      </c>
      <c r="G24" s="31">
        <f>SUM(G25,G27,G29)</f>
        <v>0</v>
      </c>
      <c r="H24" s="55"/>
      <c r="I24" s="61"/>
      <c r="J24" s="30">
        <v>0</v>
      </c>
      <c r="K24" s="30">
        <v>0</v>
      </c>
      <c r="L24" s="30">
        <v>0</v>
      </c>
      <c r="M24" s="31">
        <f>SUM(M25,M27,M29)</f>
        <v>2256</v>
      </c>
      <c r="N24" s="30">
        <f>IF(B24=0,0,M24/B24*100)</f>
        <v>100</v>
      </c>
      <c r="O24" s="31">
        <f>SUM(O25,O27,O29)</f>
        <v>2256</v>
      </c>
      <c r="P24" s="41">
        <f>IF(B24=0,0,O24/B24*100)</f>
        <v>100</v>
      </c>
      <c r="Q24"/>
      <c r="R24"/>
      <c r="S24"/>
      <c r="T24"/>
      <c r="U24"/>
      <c r="V24"/>
      <c r="W24"/>
      <c r="X24"/>
      <c r="Y24"/>
      <c r="Z24"/>
      <c r="AA24"/>
      <c r="AB24"/>
      <c r="AC24"/>
      <c r="AD24"/>
      <c r="AE24"/>
    </row>
    <row r="25" spans="1:31" s="17" customFormat="1" ht="21.75" customHeight="1">
      <c r="A25" s="91" t="s">
        <v>166</v>
      </c>
      <c r="B25" s="33">
        <f t="shared" si="3"/>
        <v>175</v>
      </c>
      <c r="C25" s="34">
        <f aca="true" t="shared" si="6" ref="C25:G29">C26</f>
        <v>175</v>
      </c>
      <c r="D25" s="33">
        <f t="shared" si="6"/>
        <v>0</v>
      </c>
      <c r="E25" s="33">
        <f t="shared" si="6"/>
        <v>0</v>
      </c>
      <c r="F25" s="33">
        <f t="shared" si="6"/>
        <v>0</v>
      </c>
      <c r="G25" s="33">
        <f t="shared" si="6"/>
        <v>0</v>
      </c>
      <c r="H25" s="54"/>
      <c r="I25" s="11"/>
      <c r="J25" s="33">
        <v>0</v>
      </c>
      <c r="K25" s="33">
        <v>0</v>
      </c>
      <c r="L25" s="33">
        <v>0</v>
      </c>
      <c r="M25" s="33">
        <f>M26</f>
        <v>175</v>
      </c>
      <c r="N25" s="33">
        <f t="shared" si="4"/>
        <v>100</v>
      </c>
      <c r="O25" s="33">
        <f>O26</f>
        <v>175</v>
      </c>
      <c r="P25" s="36">
        <f t="shared" si="5"/>
        <v>100</v>
      </c>
      <c r="Q25"/>
      <c r="R25"/>
      <c r="S25"/>
      <c r="T25"/>
      <c r="U25"/>
      <c r="V25"/>
      <c r="W25"/>
      <c r="X25"/>
      <c r="Y25"/>
      <c r="Z25"/>
      <c r="AA25"/>
      <c r="AB25"/>
      <c r="AC25"/>
      <c r="AD25"/>
      <c r="AE25"/>
    </row>
    <row r="26" spans="1:31" s="17" customFormat="1" ht="21.75" customHeight="1">
      <c r="A26" s="9" t="s">
        <v>57</v>
      </c>
      <c r="B26" s="10">
        <f t="shared" si="3"/>
        <v>175</v>
      </c>
      <c r="C26" s="10">
        <v>175</v>
      </c>
      <c r="D26" s="10">
        <v>0</v>
      </c>
      <c r="E26" s="10">
        <v>0</v>
      </c>
      <c r="F26" s="10">
        <v>0</v>
      </c>
      <c r="G26" s="70">
        <v>0</v>
      </c>
      <c r="H26" s="54"/>
      <c r="I26" s="11" t="s">
        <v>97</v>
      </c>
      <c r="J26" s="10">
        <v>0</v>
      </c>
      <c r="K26" s="10">
        <v>0</v>
      </c>
      <c r="L26" s="10">
        <v>0</v>
      </c>
      <c r="M26" s="10">
        <v>175</v>
      </c>
      <c r="N26" s="10">
        <f t="shared" si="4"/>
        <v>100</v>
      </c>
      <c r="O26" s="10">
        <f>M26</f>
        <v>175</v>
      </c>
      <c r="P26" s="20">
        <f>IF(B26=0,0,O26/B26*100)</f>
        <v>100</v>
      </c>
      <c r="Q26"/>
      <c r="R26"/>
      <c r="S26"/>
      <c r="T26"/>
      <c r="U26"/>
      <c r="V26"/>
      <c r="W26"/>
      <c r="X26"/>
      <c r="Y26"/>
      <c r="Z26"/>
      <c r="AA26"/>
      <c r="AB26"/>
      <c r="AC26"/>
      <c r="AD26"/>
      <c r="AE26"/>
    </row>
    <row r="27" spans="1:31" s="17" customFormat="1" ht="21.75" customHeight="1">
      <c r="A27" s="91" t="s">
        <v>165</v>
      </c>
      <c r="B27" s="33">
        <f t="shared" si="3"/>
        <v>1481</v>
      </c>
      <c r="C27" s="34">
        <f t="shared" si="6"/>
        <v>1481</v>
      </c>
      <c r="D27" s="33">
        <f t="shared" si="6"/>
        <v>0</v>
      </c>
      <c r="E27" s="33">
        <f t="shared" si="6"/>
        <v>0</v>
      </c>
      <c r="F27" s="33">
        <f t="shared" si="6"/>
        <v>0</v>
      </c>
      <c r="G27" s="33">
        <f t="shared" si="6"/>
        <v>0</v>
      </c>
      <c r="H27" s="54"/>
      <c r="I27" s="11"/>
      <c r="J27" s="33">
        <v>0</v>
      </c>
      <c r="K27" s="33">
        <v>0</v>
      </c>
      <c r="L27" s="33">
        <v>0</v>
      </c>
      <c r="M27" s="33">
        <f>M28</f>
        <v>1481</v>
      </c>
      <c r="N27" s="33">
        <f>IF(B27=0,0,M27/B27*100)</f>
        <v>100</v>
      </c>
      <c r="O27" s="33">
        <f>O28</f>
        <v>1481</v>
      </c>
      <c r="P27" s="36">
        <f>IF(B27=0,0,O27/B27*100)</f>
        <v>100</v>
      </c>
      <c r="Q27"/>
      <c r="R27"/>
      <c r="S27"/>
      <c r="T27"/>
      <c r="U27"/>
      <c r="V27"/>
      <c r="W27"/>
      <c r="X27"/>
      <c r="Y27"/>
      <c r="Z27"/>
      <c r="AA27"/>
      <c r="AB27"/>
      <c r="AC27"/>
      <c r="AD27"/>
      <c r="AE27"/>
    </row>
    <row r="28" spans="1:31" s="17" customFormat="1" ht="21.75" customHeight="1">
      <c r="A28" s="9" t="s">
        <v>57</v>
      </c>
      <c r="B28" s="10">
        <f t="shared" si="3"/>
        <v>1481</v>
      </c>
      <c r="C28" s="10">
        <v>1481</v>
      </c>
      <c r="D28" s="10">
        <v>0</v>
      </c>
      <c r="E28" s="10">
        <v>0</v>
      </c>
      <c r="F28" s="10">
        <v>0</v>
      </c>
      <c r="G28" s="70">
        <v>0</v>
      </c>
      <c r="H28" s="54"/>
      <c r="I28" s="11" t="s">
        <v>97</v>
      </c>
      <c r="J28" s="10">
        <v>0</v>
      </c>
      <c r="K28" s="10">
        <v>0</v>
      </c>
      <c r="L28" s="10">
        <v>0</v>
      </c>
      <c r="M28" s="10">
        <v>1481</v>
      </c>
      <c r="N28" s="10">
        <f>IF(B28=0,0,M28/B28*100)</f>
        <v>100</v>
      </c>
      <c r="O28" s="10">
        <f>M28</f>
        <v>1481</v>
      </c>
      <c r="P28" s="20">
        <f>IF(B28=0,0,O28/B28*100)</f>
        <v>100</v>
      </c>
      <c r="Q28"/>
      <c r="R28"/>
      <c r="S28"/>
      <c r="T28"/>
      <c r="U28"/>
      <c r="V28"/>
      <c r="W28"/>
      <c r="X28"/>
      <c r="Y28"/>
      <c r="Z28"/>
      <c r="AA28"/>
      <c r="AB28"/>
      <c r="AC28"/>
      <c r="AD28"/>
      <c r="AE28"/>
    </row>
    <row r="29" spans="1:31" s="17" customFormat="1" ht="21.75" customHeight="1">
      <c r="A29" s="91" t="s">
        <v>101</v>
      </c>
      <c r="B29" s="33">
        <f t="shared" si="3"/>
        <v>600</v>
      </c>
      <c r="C29" s="34">
        <f t="shared" si="6"/>
        <v>600</v>
      </c>
      <c r="D29" s="33">
        <f t="shared" si="6"/>
        <v>0</v>
      </c>
      <c r="E29" s="33">
        <f t="shared" si="6"/>
        <v>0</v>
      </c>
      <c r="F29" s="33">
        <f t="shared" si="6"/>
        <v>0</v>
      </c>
      <c r="G29" s="33">
        <f t="shared" si="6"/>
        <v>0</v>
      </c>
      <c r="H29" s="54"/>
      <c r="I29" s="77"/>
      <c r="J29" s="70">
        <v>0</v>
      </c>
      <c r="K29" s="70">
        <v>0</v>
      </c>
      <c r="L29" s="70">
        <v>0</v>
      </c>
      <c r="M29" s="33">
        <f>M30</f>
        <v>600</v>
      </c>
      <c r="N29" s="33">
        <f>IF(B29=0,0,M29/B29*100)</f>
        <v>100</v>
      </c>
      <c r="O29" s="33">
        <f>O30</f>
        <v>600</v>
      </c>
      <c r="P29" s="36">
        <f>IF(B29=0,0,O29/B29*100)</f>
        <v>100</v>
      </c>
      <c r="Q29"/>
      <c r="R29"/>
      <c r="S29"/>
      <c r="T29"/>
      <c r="U29"/>
      <c r="V29"/>
      <c r="W29"/>
      <c r="X29"/>
      <c r="Y29"/>
      <c r="Z29"/>
      <c r="AA29"/>
      <c r="AB29"/>
      <c r="AC29"/>
      <c r="AD29"/>
      <c r="AE29"/>
    </row>
    <row r="30" spans="1:31" s="17" customFormat="1" ht="21.75" customHeight="1">
      <c r="A30" s="9" t="s">
        <v>57</v>
      </c>
      <c r="B30" s="10">
        <f t="shared" si="3"/>
        <v>600</v>
      </c>
      <c r="C30" s="10">
        <v>600</v>
      </c>
      <c r="D30" s="10">
        <v>0</v>
      </c>
      <c r="E30" s="10">
        <v>0</v>
      </c>
      <c r="F30" s="10">
        <v>0</v>
      </c>
      <c r="G30" s="70">
        <v>0</v>
      </c>
      <c r="H30" s="54"/>
      <c r="I30" s="11" t="s">
        <v>97</v>
      </c>
      <c r="J30" s="70">
        <v>0</v>
      </c>
      <c r="K30" s="70">
        <v>0</v>
      </c>
      <c r="L30" s="70">
        <v>0</v>
      </c>
      <c r="M30" s="10">
        <v>600</v>
      </c>
      <c r="N30" s="10">
        <f>IF(B30=0,0,M30/B30*100)</f>
        <v>100</v>
      </c>
      <c r="O30" s="10">
        <f>M30</f>
        <v>600</v>
      </c>
      <c r="P30" s="20">
        <f>IF(B30=0,0,O30/B30*100)</f>
        <v>100</v>
      </c>
      <c r="Q30"/>
      <c r="R30"/>
      <c r="S30"/>
      <c r="T30"/>
      <c r="U30"/>
      <c r="V30"/>
      <c r="W30"/>
      <c r="X30"/>
      <c r="Y30"/>
      <c r="Z30"/>
      <c r="AA30"/>
      <c r="AB30"/>
      <c r="AC30"/>
      <c r="AD30"/>
      <c r="AE30"/>
    </row>
    <row r="31" spans="1:31" s="17" customFormat="1" ht="24" customHeight="1">
      <c r="A31" s="95" t="s">
        <v>91</v>
      </c>
      <c r="B31" s="30">
        <f t="shared" si="3"/>
        <v>11138895</v>
      </c>
      <c r="C31" s="31">
        <f>SUM(C32,C34,C36,C40,C42,C44)</f>
        <v>1800019</v>
      </c>
      <c r="D31" s="31">
        <f>SUM(D32,D34,D36,D40,D42,D44)</f>
        <v>0</v>
      </c>
      <c r="E31" s="31">
        <f>SUM(E32,E34,E36,E40,E42,E44)</f>
        <v>9193876</v>
      </c>
      <c r="F31" s="31">
        <f>SUM(F32,F34,F36,F40,F42,F44)</f>
        <v>120000</v>
      </c>
      <c r="G31" s="31">
        <f>SUM(G32,G34,G36,G40,G42,G44)</f>
        <v>25000</v>
      </c>
      <c r="H31" s="55"/>
      <c r="I31" s="61"/>
      <c r="J31" s="30">
        <v>0</v>
      </c>
      <c r="K31" s="30">
        <v>0</v>
      </c>
      <c r="L31" s="30">
        <v>0</v>
      </c>
      <c r="M31" s="31">
        <f>SUM(M32,M34,M36,M40,M42,M44)</f>
        <v>10718797</v>
      </c>
      <c r="N31" s="42">
        <f t="shared" si="4"/>
        <v>96.22854870254186</v>
      </c>
      <c r="O31" s="31">
        <f>SUM(O32,O34,O36,O40,O42,O44)</f>
        <v>11018797</v>
      </c>
      <c r="P31" s="68">
        <f t="shared" si="5"/>
        <v>98.92181405785763</v>
      </c>
      <c r="Q31"/>
      <c r="R31"/>
      <c r="S31"/>
      <c r="T31"/>
      <c r="U31"/>
      <c r="V31"/>
      <c r="W31"/>
      <c r="X31"/>
      <c r="Y31"/>
      <c r="Z31"/>
      <c r="AA31"/>
      <c r="AB31"/>
      <c r="AC31"/>
      <c r="AD31"/>
      <c r="AE31"/>
    </row>
    <row r="32" spans="1:31" s="17" customFormat="1" ht="21.75" customHeight="1">
      <c r="A32" s="91" t="s">
        <v>73</v>
      </c>
      <c r="B32" s="33">
        <f t="shared" si="3"/>
        <v>23240</v>
      </c>
      <c r="C32" s="34">
        <f>C33</f>
        <v>23240</v>
      </c>
      <c r="D32" s="33">
        <f>D33</f>
        <v>0</v>
      </c>
      <c r="E32" s="33">
        <f>E33</f>
        <v>0</v>
      </c>
      <c r="F32" s="33">
        <f>F33</f>
        <v>0</v>
      </c>
      <c r="G32" s="33">
        <f>G33</f>
        <v>0</v>
      </c>
      <c r="H32" s="54"/>
      <c r="I32" s="27"/>
      <c r="J32" s="33">
        <v>0</v>
      </c>
      <c r="K32" s="33">
        <v>0</v>
      </c>
      <c r="L32" s="33">
        <v>0</v>
      </c>
      <c r="M32" s="33">
        <f>M33</f>
        <v>23240</v>
      </c>
      <c r="N32" s="33">
        <f t="shared" si="4"/>
        <v>100</v>
      </c>
      <c r="O32" s="33">
        <f>O33</f>
        <v>23240</v>
      </c>
      <c r="P32" s="36">
        <f t="shared" si="5"/>
        <v>100</v>
      </c>
      <c r="Q32"/>
      <c r="R32"/>
      <c r="S32"/>
      <c r="T32"/>
      <c r="U32"/>
      <c r="V32"/>
      <c r="W32"/>
      <c r="X32"/>
      <c r="Y32"/>
      <c r="Z32"/>
      <c r="AA32"/>
      <c r="AB32"/>
      <c r="AC32"/>
      <c r="AD32"/>
      <c r="AE32"/>
    </row>
    <row r="33" spans="1:31" s="17" customFormat="1" ht="21.75" customHeight="1" thickBot="1">
      <c r="A33" s="79" t="s">
        <v>57</v>
      </c>
      <c r="B33" s="80">
        <f t="shared" si="3"/>
        <v>23240</v>
      </c>
      <c r="C33" s="80">
        <v>23240</v>
      </c>
      <c r="D33" s="80">
        <v>0</v>
      </c>
      <c r="E33" s="80">
        <v>0</v>
      </c>
      <c r="F33" s="80">
        <v>0</v>
      </c>
      <c r="G33" s="81">
        <v>0</v>
      </c>
      <c r="H33" s="88"/>
      <c r="I33" s="62" t="s">
        <v>97</v>
      </c>
      <c r="J33" s="80">
        <v>0</v>
      </c>
      <c r="K33" s="80">
        <v>0</v>
      </c>
      <c r="L33" s="80">
        <v>0</v>
      </c>
      <c r="M33" s="80">
        <v>23240</v>
      </c>
      <c r="N33" s="80">
        <f t="shared" si="4"/>
        <v>100</v>
      </c>
      <c r="O33" s="80">
        <f>M33</f>
        <v>23240</v>
      </c>
      <c r="P33" s="83">
        <f t="shared" si="5"/>
        <v>100</v>
      </c>
      <c r="Q33"/>
      <c r="R33"/>
      <c r="S33"/>
      <c r="T33"/>
      <c r="U33"/>
      <c r="V33"/>
      <c r="W33"/>
      <c r="X33"/>
      <c r="Y33"/>
      <c r="Z33"/>
      <c r="AA33"/>
      <c r="AB33"/>
      <c r="AC33"/>
      <c r="AD33"/>
      <c r="AE33"/>
    </row>
    <row r="34" spans="1:31" s="17" customFormat="1" ht="21.75" customHeight="1">
      <c r="A34" s="91" t="s">
        <v>164</v>
      </c>
      <c r="B34" s="33">
        <f t="shared" si="3"/>
        <v>9350743</v>
      </c>
      <c r="C34" s="34">
        <f>C35</f>
        <v>671965</v>
      </c>
      <c r="D34" s="33">
        <f>D35</f>
        <v>0</v>
      </c>
      <c r="E34" s="33">
        <f>E35</f>
        <v>8533778</v>
      </c>
      <c r="F34" s="33">
        <f>F35</f>
        <v>120000</v>
      </c>
      <c r="G34" s="33">
        <f>G35</f>
        <v>25000</v>
      </c>
      <c r="H34" s="56"/>
      <c r="I34" s="11"/>
      <c r="J34" s="33">
        <v>0</v>
      </c>
      <c r="K34" s="33">
        <v>0</v>
      </c>
      <c r="L34" s="33">
        <v>0</v>
      </c>
      <c r="M34" s="33">
        <f>M35</f>
        <v>9350743</v>
      </c>
      <c r="N34" s="33">
        <f t="shared" si="4"/>
        <v>100</v>
      </c>
      <c r="O34" s="33">
        <f>O35</f>
        <v>9350743</v>
      </c>
      <c r="P34" s="36">
        <f t="shared" si="5"/>
        <v>100</v>
      </c>
      <c r="Q34"/>
      <c r="R34"/>
      <c r="S34"/>
      <c r="T34"/>
      <c r="U34"/>
      <c r="V34"/>
      <c r="W34"/>
      <c r="X34"/>
      <c r="Y34"/>
      <c r="Z34"/>
      <c r="AA34"/>
      <c r="AB34"/>
      <c r="AC34"/>
      <c r="AD34"/>
      <c r="AE34"/>
    </row>
    <row r="35" spans="1:31" s="17" customFormat="1" ht="21.75" customHeight="1">
      <c r="A35" s="14" t="s">
        <v>57</v>
      </c>
      <c r="B35" s="10">
        <f t="shared" si="3"/>
        <v>9350743</v>
      </c>
      <c r="C35" s="10">
        <v>671965</v>
      </c>
      <c r="D35" s="10">
        <v>0</v>
      </c>
      <c r="E35" s="10">
        <v>8533778</v>
      </c>
      <c r="F35" s="10">
        <v>120000</v>
      </c>
      <c r="G35" s="70">
        <v>25000</v>
      </c>
      <c r="H35" s="54"/>
      <c r="I35" s="11" t="s">
        <v>97</v>
      </c>
      <c r="J35" s="10">
        <v>0</v>
      </c>
      <c r="K35" s="10">
        <v>0</v>
      </c>
      <c r="L35" s="10">
        <v>0</v>
      </c>
      <c r="M35" s="10">
        <v>9350743</v>
      </c>
      <c r="N35" s="10">
        <f t="shared" si="4"/>
        <v>100</v>
      </c>
      <c r="O35" s="10">
        <f>M35</f>
        <v>9350743</v>
      </c>
      <c r="P35" s="20">
        <f t="shared" si="5"/>
        <v>100</v>
      </c>
      <c r="Q35"/>
      <c r="R35"/>
      <c r="S35"/>
      <c r="T35"/>
      <c r="U35"/>
      <c r="V35"/>
      <c r="W35"/>
      <c r="X35"/>
      <c r="Y35"/>
      <c r="Z35"/>
      <c r="AA35"/>
      <c r="AB35"/>
      <c r="AC35"/>
      <c r="AD35"/>
      <c r="AE35"/>
    </row>
    <row r="36" spans="1:31" s="17" customFormat="1" ht="21.75" customHeight="1">
      <c r="A36" s="93" t="s">
        <v>74</v>
      </c>
      <c r="B36" s="33">
        <f>SUM(C36:G36)</f>
        <v>1396030</v>
      </c>
      <c r="C36" s="34">
        <f>SUM(C37,C39)</f>
        <v>735932</v>
      </c>
      <c r="D36" s="34">
        <f>SUM(D37,D39)</f>
        <v>0</v>
      </c>
      <c r="E36" s="34">
        <f>SUM(E37,E39)</f>
        <v>660098</v>
      </c>
      <c r="F36" s="34">
        <f>SUM(F37,F39)</f>
        <v>0</v>
      </c>
      <c r="G36" s="34">
        <f>SUM(G37,G39)</f>
        <v>0</v>
      </c>
      <c r="H36" s="54"/>
      <c r="I36" s="11"/>
      <c r="J36" s="33">
        <v>0</v>
      </c>
      <c r="K36" s="33">
        <v>0</v>
      </c>
      <c r="L36" s="33">
        <v>0</v>
      </c>
      <c r="M36" s="34">
        <f>SUM(M37,M39)</f>
        <v>975932</v>
      </c>
      <c r="N36" s="37">
        <f t="shared" si="4"/>
        <v>69.9076667406861</v>
      </c>
      <c r="O36" s="34">
        <f>SUM(O37,O39)</f>
        <v>1275932</v>
      </c>
      <c r="P36" s="69">
        <f t="shared" si="5"/>
        <v>91.39717627844674</v>
      </c>
      <c r="Q36"/>
      <c r="R36"/>
      <c r="S36"/>
      <c r="T36"/>
      <c r="U36"/>
      <c r="V36"/>
      <c r="W36"/>
      <c r="X36"/>
      <c r="Y36"/>
      <c r="Z36"/>
      <c r="AA36"/>
      <c r="AB36"/>
      <c r="AC36"/>
      <c r="AD36"/>
      <c r="AE36"/>
    </row>
    <row r="37" spans="1:31" s="17" customFormat="1" ht="21.75" customHeight="1">
      <c r="A37" s="9" t="s">
        <v>126</v>
      </c>
      <c r="B37" s="10">
        <f>SUM(C37:G37)</f>
        <v>960098</v>
      </c>
      <c r="C37" s="10">
        <f>SUM(C38:C38)</f>
        <v>300000</v>
      </c>
      <c r="D37" s="10">
        <f>SUM(D38:D38)</f>
        <v>0</v>
      </c>
      <c r="E37" s="10">
        <f>SUM(E38:E38)</f>
        <v>660098</v>
      </c>
      <c r="F37" s="10">
        <f>SUM(F38:F38)</f>
        <v>0</v>
      </c>
      <c r="G37" s="10">
        <f>SUM(G38:G38)</f>
        <v>0</v>
      </c>
      <c r="I37" s="11"/>
      <c r="J37" s="10">
        <v>0</v>
      </c>
      <c r="K37" s="10">
        <v>0</v>
      </c>
      <c r="L37" s="10">
        <v>0</v>
      </c>
      <c r="M37" s="10">
        <f>SUM(M38:M38)</f>
        <v>540000</v>
      </c>
      <c r="N37" s="48">
        <f>IF(B37=0,0,M37/B37*100)</f>
        <v>56.2442583986218</v>
      </c>
      <c r="O37" s="10">
        <f>SUM(O38:O38)</f>
        <v>840000</v>
      </c>
      <c r="P37" s="18">
        <f>IF(B37=0,0,O37/B37*100)</f>
        <v>87.49106862007837</v>
      </c>
      <c r="Q37"/>
      <c r="R37"/>
      <c r="S37"/>
      <c r="T37"/>
      <c r="U37"/>
      <c r="V37"/>
      <c r="W37"/>
      <c r="X37"/>
      <c r="Y37"/>
      <c r="Z37"/>
      <c r="AA37"/>
      <c r="AB37"/>
      <c r="AC37"/>
      <c r="AD37"/>
      <c r="AE37"/>
    </row>
    <row r="38" spans="1:31" s="17" customFormat="1" ht="117" customHeight="1">
      <c r="A38" s="9" t="s">
        <v>128</v>
      </c>
      <c r="B38" s="10">
        <f>SUM(C38:F38)</f>
        <v>960098</v>
      </c>
      <c r="C38" s="10">
        <v>300000</v>
      </c>
      <c r="D38" s="10">
        <v>0</v>
      </c>
      <c r="E38" s="10">
        <v>660098</v>
      </c>
      <c r="F38" s="10">
        <v>0</v>
      </c>
      <c r="G38" s="70">
        <v>0</v>
      </c>
      <c r="H38" s="57" t="s">
        <v>37</v>
      </c>
      <c r="I38" s="11" t="s">
        <v>36</v>
      </c>
      <c r="J38" s="10">
        <v>0</v>
      </c>
      <c r="K38" s="10">
        <v>0</v>
      </c>
      <c r="L38" s="10">
        <v>0</v>
      </c>
      <c r="M38" s="10">
        <v>540000</v>
      </c>
      <c r="N38" s="13">
        <f>IF(B38=0,0,M38/B38*100)</f>
        <v>56.2442583986218</v>
      </c>
      <c r="O38" s="10">
        <v>840000</v>
      </c>
      <c r="P38" s="18">
        <f>IF(B38=0,0,O38/B38*100)</f>
        <v>87.49106862007837</v>
      </c>
      <c r="Q38"/>
      <c r="R38"/>
      <c r="S38"/>
      <c r="T38"/>
      <c r="U38"/>
      <c r="V38"/>
      <c r="W38"/>
      <c r="X38"/>
      <c r="Y38"/>
      <c r="Z38"/>
      <c r="AA38"/>
      <c r="AB38"/>
      <c r="AC38"/>
      <c r="AD38"/>
      <c r="AE38"/>
    </row>
    <row r="39" spans="1:31" s="17" customFormat="1" ht="22.5" customHeight="1">
      <c r="A39" s="9" t="s">
        <v>127</v>
      </c>
      <c r="B39" s="10">
        <f aca="true" t="shared" si="7" ref="B39:B45">SUM(C39:G39)</f>
        <v>435932</v>
      </c>
      <c r="C39" s="10">
        <v>435932</v>
      </c>
      <c r="D39" s="10">
        <v>0</v>
      </c>
      <c r="E39" s="10">
        <v>0</v>
      </c>
      <c r="F39" s="10">
        <v>0</v>
      </c>
      <c r="G39" s="70">
        <v>0</v>
      </c>
      <c r="H39" s="54"/>
      <c r="I39" s="11" t="s">
        <v>97</v>
      </c>
      <c r="J39" s="10">
        <v>0</v>
      </c>
      <c r="K39" s="10">
        <v>0</v>
      </c>
      <c r="L39" s="10">
        <v>0</v>
      </c>
      <c r="M39" s="10">
        <v>435932</v>
      </c>
      <c r="N39" s="10">
        <f>IF(B39=0,0,M39/B39*100)</f>
        <v>100</v>
      </c>
      <c r="O39" s="10">
        <f>M39</f>
        <v>435932</v>
      </c>
      <c r="P39" s="20">
        <f>IF(B39=0,0,O39/B39*100)</f>
        <v>100</v>
      </c>
      <c r="Q39"/>
      <c r="R39"/>
      <c r="S39"/>
      <c r="T39"/>
      <c r="U39"/>
      <c r="V39"/>
      <c r="W39"/>
      <c r="X39"/>
      <c r="Y39"/>
      <c r="Z39"/>
      <c r="AA39"/>
      <c r="AB39"/>
      <c r="AC39"/>
      <c r="AD39"/>
      <c r="AE39"/>
    </row>
    <row r="40" spans="1:31" s="17" customFormat="1" ht="22.5" customHeight="1">
      <c r="A40" s="93" t="s">
        <v>75</v>
      </c>
      <c r="B40" s="33">
        <f t="shared" si="7"/>
        <v>227834</v>
      </c>
      <c r="C40" s="34">
        <f>C41</f>
        <v>227834</v>
      </c>
      <c r="D40" s="33">
        <f>D41</f>
        <v>0</v>
      </c>
      <c r="E40" s="33">
        <f>E41</f>
        <v>0</v>
      </c>
      <c r="F40" s="33">
        <f>F41</f>
        <v>0</v>
      </c>
      <c r="G40" s="33">
        <f>G41</f>
        <v>0</v>
      </c>
      <c r="H40" s="54"/>
      <c r="I40" s="11"/>
      <c r="J40" s="33">
        <v>0</v>
      </c>
      <c r="K40" s="33">
        <v>0</v>
      </c>
      <c r="L40" s="33">
        <v>0</v>
      </c>
      <c r="M40" s="33">
        <f>M41</f>
        <v>227834</v>
      </c>
      <c r="N40" s="33">
        <f t="shared" si="4"/>
        <v>100</v>
      </c>
      <c r="O40" s="33">
        <f>O41</f>
        <v>227834</v>
      </c>
      <c r="P40" s="36">
        <f t="shared" si="5"/>
        <v>100</v>
      </c>
      <c r="Q40"/>
      <c r="R40"/>
      <c r="S40"/>
      <c r="T40"/>
      <c r="U40"/>
      <c r="V40"/>
      <c r="W40"/>
      <c r="X40"/>
      <c r="Y40"/>
      <c r="Z40"/>
      <c r="AA40"/>
      <c r="AB40"/>
      <c r="AC40"/>
      <c r="AD40"/>
      <c r="AE40"/>
    </row>
    <row r="41" spans="1:31" s="17" customFormat="1" ht="22.5" customHeight="1">
      <c r="A41" s="9" t="s">
        <v>57</v>
      </c>
      <c r="B41" s="10">
        <f t="shared" si="7"/>
        <v>227834</v>
      </c>
      <c r="C41" s="10">
        <v>227834</v>
      </c>
      <c r="D41" s="10">
        <v>0</v>
      </c>
      <c r="E41" s="10">
        <v>0</v>
      </c>
      <c r="F41" s="10">
        <v>0</v>
      </c>
      <c r="G41" s="70">
        <v>0</v>
      </c>
      <c r="H41" s="54"/>
      <c r="I41" s="11" t="s">
        <v>97</v>
      </c>
      <c r="J41" s="10">
        <v>0</v>
      </c>
      <c r="K41" s="10">
        <v>0</v>
      </c>
      <c r="L41" s="10">
        <v>0</v>
      </c>
      <c r="M41" s="10">
        <v>227834</v>
      </c>
      <c r="N41" s="10">
        <f t="shared" si="4"/>
        <v>100</v>
      </c>
      <c r="O41" s="10">
        <f>M41</f>
        <v>227834</v>
      </c>
      <c r="P41" s="20">
        <f t="shared" si="5"/>
        <v>100</v>
      </c>
      <c r="Q41"/>
      <c r="R41"/>
      <c r="S41"/>
      <c r="T41"/>
      <c r="U41"/>
      <c r="V41"/>
      <c r="W41"/>
      <c r="X41"/>
      <c r="Y41"/>
      <c r="Z41"/>
      <c r="AA41"/>
      <c r="AB41"/>
      <c r="AC41"/>
      <c r="AD41"/>
      <c r="AE41"/>
    </row>
    <row r="42" spans="1:31" s="17" customFormat="1" ht="31.5">
      <c r="A42" s="94" t="s">
        <v>163</v>
      </c>
      <c r="B42" s="33">
        <f t="shared" si="7"/>
        <v>1048</v>
      </c>
      <c r="C42" s="34">
        <f>C43</f>
        <v>1048</v>
      </c>
      <c r="D42" s="33">
        <f>D43</f>
        <v>0</v>
      </c>
      <c r="E42" s="33">
        <f>E43</f>
        <v>0</v>
      </c>
      <c r="F42" s="33">
        <f>F43</f>
        <v>0</v>
      </c>
      <c r="G42" s="33">
        <f>G43</f>
        <v>0</v>
      </c>
      <c r="H42" s="54"/>
      <c r="I42" s="11"/>
      <c r="J42" s="33">
        <v>0</v>
      </c>
      <c r="K42" s="33">
        <v>0</v>
      </c>
      <c r="L42" s="33">
        <v>0</v>
      </c>
      <c r="M42" s="33">
        <f>M43</f>
        <v>1048</v>
      </c>
      <c r="N42" s="33">
        <f t="shared" si="4"/>
        <v>100</v>
      </c>
      <c r="O42" s="33">
        <f>O43</f>
        <v>1048</v>
      </c>
      <c r="P42" s="36">
        <f t="shared" si="5"/>
        <v>100</v>
      </c>
      <c r="Q42"/>
      <c r="R42"/>
      <c r="S42"/>
      <c r="T42"/>
      <c r="U42"/>
      <c r="V42"/>
      <c r="W42"/>
      <c r="X42"/>
      <c r="Y42"/>
      <c r="Z42"/>
      <c r="AA42"/>
      <c r="AB42"/>
      <c r="AC42"/>
      <c r="AD42"/>
      <c r="AE42"/>
    </row>
    <row r="43" spans="1:31" s="17" customFormat="1" ht="22.5" customHeight="1">
      <c r="A43" s="9" t="s">
        <v>57</v>
      </c>
      <c r="B43" s="10">
        <f t="shared" si="7"/>
        <v>1048</v>
      </c>
      <c r="C43" s="10">
        <v>1048</v>
      </c>
      <c r="D43" s="10">
        <v>0</v>
      </c>
      <c r="E43" s="10">
        <v>0</v>
      </c>
      <c r="F43" s="10">
        <v>0</v>
      </c>
      <c r="G43" s="70">
        <v>0</v>
      </c>
      <c r="H43" s="54"/>
      <c r="I43" s="11" t="s">
        <v>97</v>
      </c>
      <c r="J43" s="10">
        <v>0</v>
      </c>
      <c r="K43" s="10">
        <v>0</v>
      </c>
      <c r="L43" s="10">
        <v>0</v>
      </c>
      <c r="M43" s="10">
        <v>1048</v>
      </c>
      <c r="N43" s="10">
        <f t="shared" si="4"/>
        <v>100</v>
      </c>
      <c r="O43" s="10">
        <f>M43</f>
        <v>1048</v>
      </c>
      <c r="P43" s="20">
        <f t="shared" si="5"/>
        <v>100</v>
      </c>
      <c r="Q43"/>
      <c r="R43"/>
      <c r="S43"/>
      <c r="T43"/>
      <c r="U43"/>
      <c r="V43"/>
      <c r="W43"/>
      <c r="X43"/>
      <c r="Y43"/>
      <c r="Z43"/>
      <c r="AA43"/>
      <c r="AB43"/>
      <c r="AC43"/>
      <c r="AD43"/>
      <c r="AE43"/>
    </row>
    <row r="44" spans="1:31" s="17" customFormat="1" ht="22.5" customHeight="1">
      <c r="A44" s="94" t="s">
        <v>162</v>
      </c>
      <c r="B44" s="33">
        <f t="shared" si="7"/>
        <v>140000</v>
      </c>
      <c r="C44" s="34">
        <f>C45</f>
        <v>140000</v>
      </c>
      <c r="D44" s="34">
        <f>D45</f>
        <v>0</v>
      </c>
      <c r="E44" s="34">
        <f>E45</f>
        <v>0</v>
      </c>
      <c r="F44" s="34">
        <f>F45</f>
        <v>0</v>
      </c>
      <c r="G44" s="34">
        <f>G45</f>
        <v>0</v>
      </c>
      <c r="H44" s="54"/>
      <c r="I44" s="11"/>
      <c r="J44" s="33">
        <v>0</v>
      </c>
      <c r="K44" s="33">
        <v>0</v>
      </c>
      <c r="L44" s="33">
        <v>0</v>
      </c>
      <c r="M44" s="34">
        <f>M45</f>
        <v>140000</v>
      </c>
      <c r="N44" s="90">
        <f t="shared" si="4"/>
        <v>100</v>
      </c>
      <c r="O44" s="34">
        <f>O45</f>
        <v>140000</v>
      </c>
      <c r="P44" s="36">
        <f t="shared" si="5"/>
        <v>100</v>
      </c>
      <c r="Q44"/>
      <c r="R44"/>
      <c r="S44"/>
      <c r="T44"/>
      <c r="U44"/>
      <c r="V44"/>
      <c r="W44"/>
      <c r="X44"/>
      <c r="Y44"/>
      <c r="Z44"/>
      <c r="AA44"/>
      <c r="AB44"/>
      <c r="AC44"/>
      <c r="AD44"/>
      <c r="AE44"/>
    </row>
    <row r="45" spans="1:31" s="17" customFormat="1" ht="22.5" customHeight="1">
      <c r="A45" s="9" t="s">
        <v>102</v>
      </c>
      <c r="B45" s="10">
        <f t="shared" si="7"/>
        <v>140000</v>
      </c>
      <c r="C45" s="10">
        <v>140000</v>
      </c>
      <c r="D45" s="10">
        <v>0</v>
      </c>
      <c r="E45" s="10">
        <v>0</v>
      </c>
      <c r="F45" s="10">
        <v>0</v>
      </c>
      <c r="G45" s="70">
        <v>0</v>
      </c>
      <c r="H45" s="57"/>
      <c r="I45" s="11" t="s">
        <v>97</v>
      </c>
      <c r="J45" s="10">
        <v>0</v>
      </c>
      <c r="K45" s="10">
        <v>0</v>
      </c>
      <c r="L45" s="10">
        <v>0</v>
      </c>
      <c r="M45" s="10">
        <v>140000</v>
      </c>
      <c r="N45" s="10">
        <f t="shared" si="4"/>
        <v>100</v>
      </c>
      <c r="O45" s="10">
        <f>M45</f>
        <v>140000</v>
      </c>
      <c r="P45" s="20">
        <f t="shared" si="5"/>
        <v>100</v>
      </c>
      <c r="Q45"/>
      <c r="R45"/>
      <c r="S45"/>
      <c r="T45"/>
      <c r="U45"/>
      <c r="V45"/>
      <c r="W45"/>
      <c r="X45"/>
      <c r="Y45"/>
      <c r="Z45"/>
      <c r="AA45"/>
      <c r="AB45"/>
      <c r="AC45"/>
      <c r="AD45"/>
      <c r="AE45"/>
    </row>
    <row r="46" spans="1:31" s="17" customFormat="1" ht="24" customHeight="1">
      <c r="A46" s="95" t="s">
        <v>174</v>
      </c>
      <c r="B46" s="30">
        <f aca="true" t="shared" si="8" ref="B46:B61">SUM(C46:G46)</f>
        <v>21624</v>
      </c>
      <c r="C46" s="31">
        <f aca="true" t="shared" si="9" ref="C46:G47">C47</f>
        <v>21624</v>
      </c>
      <c r="D46" s="30">
        <f t="shared" si="9"/>
        <v>0</v>
      </c>
      <c r="E46" s="30">
        <f t="shared" si="9"/>
        <v>0</v>
      </c>
      <c r="F46" s="30">
        <f t="shared" si="9"/>
        <v>0</v>
      </c>
      <c r="G46" s="30">
        <f t="shared" si="9"/>
        <v>0</v>
      </c>
      <c r="H46" s="55"/>
      <c r="I46" s="61"/>
      <c r="J46" s="30">
        <v>0</v>
      </c>
      <c r="K46" s="30">
        <v>0</v>
      </c>
      <c r="L46" s="30">
        <v>0</v>
      </c>
      <c r="M46" s="30">
        <f>M47</f>
        <v>21624</v>
      </c>
      <c r="N46" s="30">
        <f t="shared" si="4"/>
        <v>100</v>
      </c>
      <c r="O46" s="30">
        <f>O47</f>
        <v>21624</v>
      </c>
      <c r="P46" s="41">
        <f t="shared" si="5"/>
        <v>100</v>
      </c>
      <c r="Q46"/>
      <c r="R46"/>
      <c r="S46"/>
      <c r="T46"/>
      <c r="U46"/>
      <c r="V46"/>
      <c r="W46"/>
      <c r="X46"/>
      <c r="Y46"/>
      <c r="Z46"/>
      <c r="AA46"/>
      <c r="AB46"/>
      <c r="AC46"/>
      <c r="AD46"/>
      <c r="AE46"/>
    </row>
    <row r="47" spans="1:31" s="17" customFormat="1" ht="21.75" customHeight="1">
      <c r="A47" s="93" t="s">
        <v>76</v>
      </c>
      <c r="B47" s="33">
        <f t="shared" si="8"/>
        <v>21624</v>
      </c>
      <c r="C47" s="34">
        <f t="shared" si="9"/>
        <v>21624</v>
      </c>
      <c r="D47" s="33">
        <f t="shared" si="9"/>
        <v>0</v>
      </c>
      <c r="E47" s="33">
        <f t="shared" si="9"/>
        <v>0</v>
      </c>
      <c r="F47" s="33">
        <f t="shared" si="9"/>
        <v>0</v>
      </c>
      <c r="G47" s="33">
        <f t="shared" si="9"/>
        <v>0</v>
      </c>
      <c r="H47" s="54"/>
      <c r="I47" s="11"/>
      <c r="J47" s="33">
        <v>0</v>
      </c>
      <c r="K47" s="33">
        <v>0</v>
      </c>
      <c r="L47" s="33">
        <v>0</v>
      </c>
      <c r="M47" s="33">
        <f>M48</f>
        <v>21624</v>
      </c>
      <c r="N47" s="33">
        <f t="shared" si="4"/>
        <v>100</v>
      </c>
      <c r="O47" s="33">
        <f>O48</f>
        <v>21624</v>
      </c>
      <c r="P47" s="36">
        <f t="shared" si="5"/>
        <v>100</v>
      </c>
      <c r="Q47"/>
      <c r="R47"/>
      <c r="S47"/>
      <c r="T47"/>
      <c r="U47"/>
      <c r="V47"/>
      <c r="W47"/>
      <c r="X47"/>
      <c r="Y47"/>
      <c r="Z47"/>
      <c r="AA47"/>
      <c r="AB47"/>
      <c r="AC47"/>
      <c r="AD47"/>
      <c r="AE47"/>
    </row>
    <row r="48" spans="1:31" s="17" customFormat="1" ht="21.75" customHeight="1">
      <c r="A48" s="9" t="s">
        <v>57</v>
      </c>
      <c r="B48" s="10">
        <f t="shared" si="8"/>
        <v>21624</v>
      </c>
      <c r="C48" s="10">
        <v>21624</v>
      </c>
      <c r="D48" s="10">
        <v>0</v>
      </c>
      <c r="E48" s="10">
        <v>0</v>
      </c>
      <c r="F48" s="10">
        <v>0</v>
      </c>
      <c r="G48" s="70">
        <v>0</v>
      </c>
      <c r="H48" s="54"/>
      <c r="I48" s="11" t="s">
        <v>97</v>
      </c>
      <c r="J48" s="10">
        <v>0</v>
      </c>
      <c r="K48" s="10">
        <v>0</v>
      </c>
      <c r="L48" s="10">
        <v>0</v>
      </c>
      <c r="M48" s="10">
        <v>21624</v>
      </c>
      <c r="N48" s="10">
        <f t="shared" si="4"/>
        <v>100</v>
      </c>
      <c r="O48" s="10">
        <f>M48</f>
        <v>21624</v>
      </c>
      <c r="P48" s="20">
        <f t="shared" si="5"/>
        <v>100</v>
      </c>
      <c r="Q48"/>
      <c r="R48"/>
      <c r="S48"/>
      <c r="T48"/>
      <c r="U48"/>
      <c r="V48"/>
      <c r="W48"/>
      <c r="X48"/>
      <c r="Y48"/>
      <c r="Z48"/>
      <c r="AA48"/>
      <c r="AB48"/>
      <c r="AC48"/>
      <c r="AD48"/>
      <c r="AE48"/>
    </row>
    <row r="49" spans="1:31" s="17" customFormat="1" ht="24" customHeight="1">
      <c r="A49" s="95" t="s">
        <v>92</v>
      </c>
      <c r="B49" s="30">
        <f t="shared" si="8"/>
        <v>21570863</v>
      </c>
      <c r="C49" s="31">
        <f>C50+C55+C57</f>
        <v>4363110</v>
      </c>
      <c r="D49" s="31">
        <f>D50+D55+D57</f>
        <v>0</v>
      </c>
      <c r="E49" s="31">
        <f>E50+E55+E57</f>
        <v>0</v>
      </c>
      <c r="F49" s="31">
        <f>F50+F55+F57</f>
        <v>17207753</v>
      </c>
      <c r="G49" s="31">
        <f>G50+G55+G57</f>
        <v>0</v>
      </c>
      <c r="H49" s="55"/>
      <c r="I49" s="61"/>
      <c r="J49" s="30">
        <v>0</v>
      </c>
      <c r="K49" s="30">
        <v>0</v>
      </c>
      <c r="L49" s="30">
        <v>0</v>
      </c>
      <c r="M49" s="31">
        <f>SUM(M50,M55,M57)</f>
        <v>1823903</v>
      </c>
      <c r="N49" s="42">
        <f>IF(B49=0,0,M49/B49*100)</f>
        <v>8.455401158497924</v>
      </c>
      <c r="O49" s="31">
        <f>SUM(O50,O55,O57)</f>
        <v>8213790</v>
      </c>
      <c r="P49" s="43">
        <f>IF(B49=0,0,O49/B49*100)</f>
        <v>38.07817053958388</v>
      </c>
      <c r="Q49"/>
      <c r="R49"/>
      <c r="S49"/>
      <c r="T49"/>
      <c r="U49"/>
      <c r="V49"/>
      <c r="W49"/>
      <c r="X49"/>
      <c r="Y49"/>
      <c r="Z49"/>
      <c r="AA49"/>
      <c r="AB49"/>
      <c r="AC49"/>
      <c r="AD49"/>
      <c r="AE49"/>
    </row>
    <row r="50" spans="1:31" s="17" customFormat="1" ht="21.75" customHeight="1">
      <c r="A50" s="93" t="s">
        <v>77</v>
      </c>
      <c r="B50" s="33">
        <f t="shared" si="8"/>
        <v>20465192</v>
      </c>
      <c r="C50" s="34">
        <f>C51+C54</f>
        <v>3257439</v>
      </c>
      <c r="D50" s="33">
        <f>D51+D54</f>
        <v>0</v>
      </c>
      <c r="E50" s="33">
        <f>E51+E54</f>
        <v>0</v>
      </c>
      <c r="F50" s="33">
        <f>F51+F54</f>
        <v>17207753</v>
      </c>
      <c r="G50" s="33">
        <f>G51+G54</f>
        <v>0</v>
      </c>
      <c r="H50" s="54"/>
      <c r="I50" s="11"/>
      <c r="J50" s="33">
        <v>0</v>
      </c>
      <c r="K50" s="33">
        <v>0</v>
      </c>
      <c r="L50" s="33">
        <v>0</v>
      </c>
      <c r="M50" s="33">
        <f>M51+M54</f>
        <v>718232</v>
      </c>
      <c r="N50" s="37">
        <f t="shared" si="4"/>
        <v>3.509529742012682</v>
      </c>
      <c r="O50" s="33">
        <f>O51+O54</f>
        <v>7108119</v>
      </c>
      <c r="P50" s="38">
        <f t="shared" si="5"/>
        <v>34.73272569346039</v>
      </c>
      <c r="Q50"/>
      <c r="R50"/>
      <c r="S50"/>
      <c r="T50"/>
      <c r="U50"/>
      <c r="V50"/>
      <c r="W50"/>
      <c r="X50"/>
      <c r="Y50"/>
      <c r="Z50"/>
      <c r="AA50"/>
      <c r="AB50"/>
      <c r="AC50"/>
      <c r="AD50"/>
      <c r="AE50"/>
    </row>
    <row r="51" spans="1:31" s="17" customFormat="1" ht="21.75" customHeight="1">
      <c r="A51" s="9" t="s">
        <v>61</v>
      </c>
      <c r="B51" s="10">
        <f t="shared" si="8"/>
        <v>20197560</v>
      </c>
      <c r="C51" s="10">
        <f>SUM(C52:C53)</f>
        <v>2989807</v>
      </c>
      <c r="D51" s="10">
        <f>SUM(D52:D53)</f>
        <v>0</v>
      </c>
      <c r="E51" s="10">
        <f>SUM(E52:E53)</f>
        <v>0</v>
      </c>
      <c r="F51" s="10">
        <f>SUM(F52:F53)</f>
        <v>17207753</v>
      </c>
      <c r="G51" s="10">
        <f>SUM(G52:G53)</f>
        <v>0</v>
      </c>
      <c r="H51" s="54"/>
      <c r="I51" s="11"/>
      <c r="J51" s="10">
        <v>0</v>
      </c>
      <c r="K51" s="10">
        <v>0</v>
      </c>
      <c r="L51" s="10">
        <v>0</v>
      </c>
      <c r="M51" s="10">
        <f>SUM(M52:M53)</f>
        <v>450600</v>
      </c>
      <c r="N51" s="13">
        <f t="shared" si="4"/>
        <v>2.2309625519122114</v>
      </c>
      <c r="O51" s="10">
        <f>SUM(O52:O53)</f>
        <v>6840487</v>
      </c>
      <c r="P51" s="18">
        <f t="shared" si="5"/>
        <v>33.86788800231315</v>
      </c>
      <c r="Q51"/>
      <c r="R51"/>
      <c r="S51"/>
      <c r="T51"/>
      <c r="U51"/>
      <c r="V51"/>
      <c r="W51"/>
      <c r="X51"/>
      <c r="Y51"/>
      <c r="Z51"/>
      <c r="AA51"/>
      <c r="AB51"/>
      <c r="AC51"/>
      <c r="AD51"/>
      <c r="AE51"/>
    </row>
    <row r="52" spans="1:31" s="17" customFormat="1" ht="34.5" customHeight="1">
      <c r="A52" s="29" t="s">
        <v>62</v>
      </c>
      <c r="B52" s="10">
        <f t="shared" si="8"/>
        <v>7876300</v>
      </c>
      <c r="C52" s="10">
        <v>959497</v>
      </c>
      <c r="D52" s="10">
        <v>0</v>
      </c>
      <c r="E52" s="10">
        <v>0</v>
      </c>
      <c r="F52" s="10">
        <v>6916803</v>
      </c>
      <c r="G52" s="70">
        <v>0</v>
      </c>
      <c r="H52" s="57" t="s">
        <v>145</v>
      </c>
      <c r="I52" s="11" t="s">
        <v>20</v>
      </c>
      <c r="J52" s="13">
        <v>6.5</v>
      </c>
      <c r="K52" s="13">
        <v>9.6</v>
      </c>
      <c r="L52" s="13">
        <v>18.93</v>
      </c>
      <c r="M52" s="10">
        <v>241600</v>
      </c>
      <c r="N52" s="13">
        <f t="shared" si="4"/>
        <v>3.067430138516816</v>
      </c>
      <c r="O52" s="10">
        <v>1593089</v>
      </c>
      <c r="P52" s="18">
        <f t="shared" si="5"/>
        <v>20.2263626322004</v>
      </c>
      <c r="Q52"/>
      <c r="R52"/>
      <c r="S52"/>
      <c r="T52"/>
      <c r="U52"/>
      <c r="V52"/>
      <c r="W52"/>
      <c r="X52"/>
      <c r="Y52"/>
      <c r="Z52"/>
      <c r="AA52"/>
      <c r="AB52"/>
      <c r="AC52"/>
      <c r="AD52"/>
      <c r="AE52"/>
    </row>
    <row r="53" spans="1:31" s="17" customFormat="1" ht="39.75" customHeight="1">
      <c r="A53" s="16" t="s">
        <v>63</v>
      </c>
      <c r="B53" s="10">
        <f t="shared" si="8"/>
        <v>12321260</v>
      </c>
      <c r="C53" s="10">
        <v>2030310</v>
      </c>
      <c r="D53" s="10">
        <v>0</v>
      </c>
      <c r="E53" s="10">
        <v>0</v>
      </c>
      <c r="F53" s="10">
        <v>10290950</v>
      </c>
      <c r="G53" s="70">
        <v>0</v>
      </c>
      <c r="H53" s="57" t="s">
        <v>146</v>
      </c>
      <c r="I53" s="11" t="s">
        <v>21</v>
      </c>
      <c r="J53" s="13">
        <v>6.5</v>
      </c>
      <c r="K53" s="13">
        <v>8.05</v>
      </c>
      <c r="L53" s="13">
        <v>26.91</v>
      </c>
      <c r="M53" s="10">
        <v>209000</v>
      </c>
      <c r="N53" s="13">
        <f t="shared" si="4"/>
        <v>1.6962550907942857</v>
      </c>
      <c r="O53" s="10">
        <v>5247398</v>
      </c>
      <c r="P53" s="18">
        <f t="shared" si="5"/>
        <v>42.58816062642944</v>
      </c>
      <c r="Q53"/>
      <c r="R53"/>
      <c r="S53"/>
      <c r="T53"/>
      <c r="U53"/>
      <c r="V53"/>
      <c r="W53"/>
      <c r="X53"/>
      <c r="Y53"/>
      <c r="Z53"/>
      <c r="AA53"/>
      <c r="AB53"/>
      <c r="AC53"/>
      <c r="AD53"/>
      <c r="AE53"/>
    </row>
    <row r="54" spans="1:31" s="17" customFormat="1" ht="22.5" customHeight="1">
      <c r="A54" s="9" t="s">
        <v>56</v>
      </c>
      <c r="B54" s="10">
        <f t="shared" si="8"/>
        <v>267632</v>
      </c>
      <c r="C54" s="10">
        <v>267632</v>
      </c>
      <c r="D54" s="10">
        <v>0</v>
      </c>
      <c r="E54" s="10">
        <v>0</v>
      </c>
      <c r="F54" s="10">
        <v>0</v>
      </c>
      <c r="G54" s="70">
        <v>0</v>
      </c>
      <c r="H54" s="54"/>
      <c r="I54" s="11" t="s">
        <v>97</v>
      </c>
      <c r="J54" s="10">
        <v>0</v>
      </c>
      <c r="K54" s="10">
        <v>0</v>
      </c>
      <c r="L54" s="10">
        <v>0</v>
      </c>
      <c r="M54" s="10">
        <v>267632</v>
      </c>
      <c r="N54" s="10">
        <f t="shared" si="4"/>
        <v>100</v>
      </c>
      <c r="O54" s="10">
        <f>M54</f>
        <v>267632</v>
      </c>
      <c r="P54" s="20">
        <f t="shared" si="5"/>
        <v>100</v>
      </c>
      <c r="Q54"/>
      <c r="R54"/>
      <c r="S54"/>
      <c r="T54"/>
      <c r="U54"/>
      <c r="V54"/>
      <c r="W54"/>
      <c r="X54"/>
      <c r="Y54"/>
      <c r="Z54"/>
      <c r="AA54"/>
      <c r="AB54"/>
      <c r="AC54"/>
      <c r="AD54"/>
      <c r="AE54"/>
    </row>
    <row r="55" spans="1:31" s="17" customFormat="1" ht="22.5" customHeight="1">
      <c r="A55" s="93" t="s">
        <v>78</v>
      </c>
      <c r="B55" s="33">
        <f t="shared" si="8"/>
        <v>186474</v>
      </c>
      <c r="C55" s="34">
        <f>C56</f>
        <v>186474</v>
      </c>
      <c r="D55" s="33">
        <f>D56</f>
        <v>0</v>
      </c>
      <c r="E55" s="33">
        <f>E56</f>
        <v>0</v>
      </c>
      <c r="F55" s="33">
        <f>F56</f>
        <v>0</v>
      </c>
      <c r="G55" s="33">
        <f>G56</f>
        <v>0</v>
      </c>
      <c r="H55" s="56"/>
      <c r="I55" s="27"/>
      <c r="J55" s="33">
        <v>0</v>
      </c>
      <c r="K55" s="33">
        <v>0</v>
      </c>
      <c r="L55" s="33">
        <v>0</v>
      </c>
      <c r="M55" s="33">
        <f>M56</f>
        <v>186474</v>
      </c>
      <c r="N55" s="33">
        <f t="shared" si="4"/>
        <v>100</v>
      </c>
      <c r="O55" s="33">
        <f>O56</f>
        <v>186474</v>
      </c>
      <c r="P55" s="36">
        <f t="shared" si="5"/>
        <v>100</v>
      </c>
      <c r="Q55"/>
      <c r="R55"/>
      <c r="S55"/>
      <c r="T55"/>
      <c r="U55"/>
      <c r="V55"/>
      <c r="W55"/>
      <c r="X55"/>
      <c r="Y55"/>
      <c r="Z55"/>
      <c r="AA55"/>
      <c r="AB55"/>
      <c r="AC55"/>
      <c r="AD55"/>
      <c r="AE55"/>
    </row>
    <row r="56" spans="1:31" s="17" customFormat="1" ht="22.5" customHeight="1">
      <c r="A56" s="9" t="s">
        <v>57</v>
      </c>
      <c r="B56" s="10">
        <f t="shared" si="8"/>
        <v>186474</v>
      </c>
      <c r="C56" s="10">
        <v>186474</v>
      </c>
      <c r="D56" s="10">
        <v>0</v>
      </c>
      <c r="E56" s="10">
        <v>0</v>
      </c>
      <c r="F56" s="10">
        <v>0</v>
      </c>
      <c r="G56" s="70">
        <v>0</v>
      </c>
      <c r="H56" s="56"/>
      <c r="I56" s="11" t="s">
        <v>97</v>
      </c>
      <c r="J56" s="10">
        <v>0</v>
      </c>
      <c r="K56" s="10">
        <v>0</v>
      </c>
      <c r="L56" s="10">
        <v>0</v>
      </c>
      <c r="M56" s="10">
        <v>186474</v>
      </c>
      <c r="N56" s="10">
        <f t="shared" si="4"/>
        <v>100</v>
      </c>
      <c r="O56" s="10">
        <f>M56</f>
        <v>186474</v>
      </c>
      <c r="P56" s="20">
        <f t="shared" si="5"/>
        <v>100</v>
      </c>
      <c r="Q56"/>
      <c r="R56"/>
      <c r="S56"/>
      <c r="T56"/>
      <c r="U56"/>
      <c r="V56"/>
      <c r="W56"/>
      <c r="X56"/>
      <c r="Y56"/>
      <c r="Z56"/>
      <c r="AA56"/>
      <c r="AB56"/>
      <c r="AC56"/>
      <c r="AD56"/>
      <c r="AE56"/>
    </row>
    <row r="57" spans="1:31" s="17" customFormat="1" ht="22.5" customHeight="1">
      <c r="A57" s="93" t="s">
        <v>79</v>
      </c>
      <c r="B57" s="33">
        <f t="shared" si="8"/>
        <v>919197</v>
      </c>
      <c r="C57" s="34">
        <f>C58</f>
        <v>919197</v>
      </c>
      <c r="D57" s="33">
        <f>D58</f>
        <v>0</v>
      </c>
      <c r="E57" s="33">
        <f>E58</f>
        <v>0</v>
      </c>
      <c r="F57" s="33">
        <f>F58</f>
        <v>0</v>
      </c>
      <c r="G57" s="33">
        <f>G58</f>
        <v>0</v>
      </c>
      <c r="H57" s="56"/>
      <c r="I57" s="27"/>
      <c r="J57" s="33">
        <v>0</v>
      </c>
      <c r="K57" s="33">
        <v>0</v>
      </c>
      <c r="L57" s="33">
        <v>0</v>
      </c>
      <c r="M57" s="33">
        <f>M58</f>
        <v>919197</v>
      </c>
      <c r="N57" s="33">
        <f>IF(B57=0,0,M57/B57*100)</f>
        <v>100</v>
      </c>
      <c r="O57" s="33">
        <f>O58</f>
        <v>919197</v>
      </c>
      <c r="P57" s="36">
        <f>IF(B57=0,0,O57/B57*100)</f>
        <v>100</v>
      </c>
      <c r="Q57"/>
      <c r="R57"/>
      <c r="S57"/>
      <c r="T57"/>
      <c r="U57"/>
      <c r="V57"/>
      <c r="W57"/>
      <c r="X57"/>
      <c r="Y57"/>
      <c r="Z57"/>
      <c r="AA57"/>
      <c r="AB57"/>
      <c r="AC57"/>
      <c r="AD57"/>
      <c r="AE57"/>
    </row>
    <row r="58" spans="1:31" s="17" customFormat="1" ht="22.5" customHeight="1" thickBot="1">
      <c r="A58" s="79" t="s">
        <v>57</v>
      </c>
      <c r="B58" s="80">
        <f t="shared" si="8"/>
        <v>919197</v>
      </c>
      <c r="C58" s="80">
        <v>919197</v>
      </c>
      <c r="D58" s="80">
        <v>0</v>
      </c>
      <c r="E58" s="80">
        <v>0</v>
      </c>
      <c r="F58" s="80">
        <v>0</v>
      </c>
      <c r="G58" s="81">
        <v>0</v>
      </c>
      <c r="H58" s="88"/>
      <c r="I58" s="62" t="s">
        <v>97</v>
      </c>
      <c r="J58" s="80">
        <v>0</v>
      </c>
      <c r="K58" s="80">
        <v>0</v>
      </c>
      <c r="L58" s="80">
        <v>0</v>
      </c>
      <c r="M58" s="80">
        <v>919197</v>
      </c>
      <c r="N58" s="80">
        <f>IF(B58=0,0,M58/B58*100)</f>
        <v>100</v>
      </c>
      <c r="O58" s="80">
        <f>M58</f>
        <v>919197</v>
      </c>
      <c r="P58" s="83">
        <f>IF(B58=0,0,O58/B58*100)</f>
        <v>100</v>
      </c>
      <c r="Q58"/>
      <c r="R58"/>
      <c r="S58"/>
      <c r="T58"/>
      <c r="U58"/>
      <c r="V58"/>
      <c r="W58"/>
      <c r="X58"/>
      <c r="Y58"/>
      <c r="Z58"/>
      <c r="AA58"/>
      <c r="AB58"/>
      <c r="AC58"/>
      <c r="AD58"/>
      <c r="AE58"/>
    </row>
    <row r="59" spans="1:31" s="17" customFormat="1" ht="23.25" customHeight="1">
      <c r="A59" s="95" t="s">
        <v>175</v>
      </c>
      <c r="B59" s="30">
        <f t="shared" si="8"/>
        <v>477413269</v>
      </c>
      <c r="C59" s="31">
        <f>C60</f>
        <v>168161317</v>
      </c>
      <c r="D59" s="30">
        <f>D60</f>
        <v>0</v>
      </c>
      <c r="E59" s="30">
        <f>E60</f>
        <v>114175635</v>
      </c>
      <c r="F59" s="30">
        <f>F60</f>
        <v>195076317</v>
      </c>
      <c r="G59" s="30">
        <f>G60</f>
        <v>0</v>
      </c>
      <c r="H59" s="55"/>
      <c r="I59" s="61"/>
      <c r="J59" s="32">
        <v>0</v>
      </c>
      <c r="K59" s="32">
        <v>0</v>
      </c>
      <c r="L59" s="32">
        <v>0</v>
      </c>
      <c r="M59" s="30">
        <f>M60</f>
        <v>44221979</v>
      </c>
      <c r="N59" s="42">
        <f>IF(B59=0,0,M59/B59*100)</f>
        <v>9.26282989423991</v>
      </c>
      <c r="O59" s="30">
        <f>O60</f>
        <v>384557353</v>
      </c>
      <c r="P59" s="43">
        <f>IF(B59=0,0,O59/B59*100)</f>
        <v>80.55020209335656</v>
      </c>
      <c r="Q59"/>
      <c r="R59"/>
      <c r="S59"/>
      <c r="T59"/>
      <c r="U59"/>
      <c r="V59"/>
      <c r="W59"/>
      <c r="X59"/>
      <c r="Y59"/>
      <c r="Z59"/>
      <c r="AA59"/>
      <c r="AB59"/>
      <c r="AC59"/>
      <c r="AD59"/>
      <c r="AE59"/>
    </row>
    <row r="60" spans="1:31" s="17" customFormat="1" ht="21.75" customHeight="1">
      <c r="A60" s="91" t="s">
        <v>80</v>
      </c>
      <c r="B60" s="33">
        <f t="shared" si="8"/>
        <v>477413269</v>
      </c>
      <c r="C60" s="33">
        <f>SUM(C61,C79)</f>
        <v>168161317</v>
      </c>
      <c r="D60" s="33">
        <f>SUM(D61,D79)</f>
        <v>0</v>
      </c>
      <c r="E60" s="33">
        <f>SUM(E61,E79)</f>
        <v>114175635</v>
      </c>
      <c r="F60" s="33">
        <f>SUM(F61,F79)</f>
        <v>195076317</v>
      </c>
      <c r="G60" s="33">
        <f>SUM(G61,G79)</f>
        <v>0</v>
      </c>
      <c r="H60" s="63"/>
      <c r="I60" s="64"/>
      <c r="J60" s="33">
        <v>0</v>
      </c>
      <c r="K60" s="33">
        <v>0</v>
      </c>
      <c r="L60" s="33">
        <v>0</v>
      </c>
      <c r="M60" s="33">
        <f>SUM(M61,M79)</f>
        <v>44221979</v>
      </c>
      <c r="N60" s="37">
        <f t="shared" si="4"/>
        <v>9.26282989423991</v>
      </c>
      <c r="O60" s="33">
        <f>SUM(O61,O79)</f>
        <v>384557353</v>
      </c>
      <c r="P60" s="38">
        <f t="shared" si="5"/>
        <v>80.55020209335656</v>
      </c>
      <c r="Q60"/>
      <c r="R60"/>
      <c r="S60"/>
      <c r="T60"/>
      <c r="U60"/>
      <c r="V60"/>
      <c r="W60"/>
      <c r="X60"/>
      <c r="Y60"/>
      <c r="Z60"/>
      <c r="AA60"/>
      <c r="AB60"/>
      <c r="AC60"/>
      <c r="AD60"/>
      <c r="AE60"/>
    </row>
    <row r="61" spans="1:31" s="17" customFormat="1" ht="21.75" customHeight="1">
      <c r="A61" s="9" t="s">
        <v>152</v>
      </c>
      <c r="B61" s="10">
        <f t="shared" si="8"/>
        <v>474162758</v>
      </c>
      <c r="C61" s="10">
        <f>SUM(C62:C78)</f>
        <v>164910806</v>
      </c>
      <c r="D61" s="10">
        <f>SUM(D62:D78)</f>
        <v>0</v>
      </c>
      <c r="E61" s="10">
        <f>SUM(E62:E78)</f>
        <v>114175635</v>
      </c>
      <c r="F61" s="10">
        <f>SUM(F62:F78)</f>
        <v>195076317</v>
      </c>
      <c r="G61" s="10">
        <f>SUM(G62:G78)</f>
        <v>0</v>
      </c>
      <c r="H61" s="54"/>
      <c r="I61" s="11"/>
      <c r="J61" s="10">
        <v>0</v>
      </c>
      <c r="K61" s="10">
        <v>0</v>
      </c>
      <c r="L61" s="10">
        <v>0</v>
      </c>
      <c r="M61" s="10">
        <f>SUM(M62:M78)</f>
        <v>40971468</v>
      </c>
      <c r="N61" s="13">
        <f t="shared" si="4"/>
        <v>8.640802616556401</v>
      </c>
      <c r="O61" s="10">
        <f>SUM(O62:O78)</f>
        <v>381306842</v>
      </c>
      <c r="P61" s="18">
        <f t="shared" si="5"/>
        <v>80.41686858924506</v>
      </c>
      <c r="Q61"/>
      <c r="R61"/>
      <c r="S61"/>
      <c r="T61"/>
      <c r="U61"/>
      <c r="V61"/>
      <c r="W61"/>
      <c r="X61"/>
      <c r="Y61"/>
      <c r="Z61"/>
      <c r="AA61"/>
      <c r="AB61"/>
      <c r="AC61"/>
      <c r="AD61"/>
      <c r="AE61"/>
    </row>
    <row r="62" spans="1:31" s="12" customFormat="1" ht="32.25" customHeight="1">
      <c r="A62" s="16" t="s">
        <v>154</v>
      </c>
      <c r="B62" s="10">
        <f aca="true" t="shared" si="10" ref="B62:B73">SUM(C62:G62)</f>
        <v>17873523</v>
      </c>
      <c r="C62" s="10">
        <v>12584101</v>
      </c>
      <c r="D62" s="10">
        <v>0</v>
      </c>
      <c r="E62" s="10">
        <v>0</v>
      </c>
      <c r="F62" s="10">
        <v>5289422</v>
      </c>
      <c r="G62" s="70">
        <v>0</v>
      </c>
      <c r="H62" s="24" t="s">
        <v>28</v>
      </c>
      <c r="I62" s="11" t="s">
        <v>179</v>
      </c>
      <c r="J62" s="13">
        <v>9</v>
      </c>
      <c r="K62" s="13">
        <v>21.87</v>
      </c>
      <c r="L62" s="13">
        <v>20</v>
      </c>
      <c r="M62" s="10">
        <v>215697</v>
      </c>
      <c r="N62" s="13">
        <f t="shared" si="4"/>
        <v>1.2067962203086655</v>
      </c>
      <c r="O62" s="10">
        <v>17873121</v>
      </c>
      <c r="P62" s="20">
        <f t="shared" si="5"/>
        <v>99.99775086310628</v>
      </c>
      <c r="Q62"/>
      <c r="R62"/>
      <c r="S62"/>
      <c r="T62"/>
      <c r="U62"/>
      <c r="V62"/>
      <c r="W62"/>
      <c r="X62"/>
      <c r="Y62"/>
      <c r="Z62"/>
      <c r="AA62"/>
      <c r="AB62"/>
      <c r="AC62"/>
      <c r="AD62"/>
      <c r="AE62"/>
    </row>
    <row r="63" spans="1:31" s="12" customFormat="1" ht="32.25" customHeight="1">
      <c r="A63" s="16" t="s">
        <v>64</v>
      </c>
      <c r="B63" s="10">
        <f t="shared" si="10"/>
        <v>6369260</v>
      </c>
      <c r="C63" s="10">
        <v>6369260</v>
      </c>
      <c r="D63" s="10">
        <v>0</v>
      </c>
      <c r="E63" s="10">
        <v>0</v>
      </c>
      <c r="F63" s="10">
        <v>0</v>
      </c>
      <c r="G63" s="70">
        <v>0</v>
      </c>
      <c r="H63" s="24" t="s">
        <v>44</v>
      </c>
      <c r="I63" s="11" t="s">
        <v>199</v>
      </c>
      <c r="J63" s="13">
        <v>9</v>
      </c>
      <c r="K63" s="13">
        <v>26.61</v>
      </c>
      <c r="L63" s="13">
        <v>22</v>
      </c>
      <c r="M63" s="10">
        <v>1720000</v>
      </c>
      <c r="N63" s="13">
        <f t="shared" si="4"/>
        <v>27.00470698322882</v>
      </c>
      <c r="O63" s="10">
        <v>3119838</v>
      </c>
      <c r="P63" s="18">
        <f t="shared" si="5"/>
        <v>48.98273896810619</v>
      </c>
      <c r="Q63"/>
      <c r="R63"/>
      <c r="S63"/>
      <c r="T63"/>
      <c r="U63"/>
      <c r="V63"/>
      <c r="W63"/>
      <c r="X63"/>
      <c r="Y63"/>
      <c r="Z63"/>
      <c r="AA63"/>
      <c r="AB63"/>
      <c r="AC63"/>
      <c r="AD63"/>
      <c r="AE63"/>
    </row>
    <row r="64" spans="1:31" s="17" customFormat="1" ht="33" customHeight="1">
      <c r="A64" s="15" t="s">
        <v>147</v>
      </c>
      <c r="B64" s="10">
        <f t="shared" si="10"/>
        <v>1967280</v>
      </c>
      <c r="C64" s="10">
        <v>1967280</v>
      </c>
      <c r="D64" s="10">
        <v>0</v>
      </c>
      <c r="E64" s="10">
        <v>0</v>
      </c>
      <c r="F64" s="10">
        <v>0</v>
      </c>
      <c r="G64" s="70">
        <v>0</v>
      </c>
      <c r="H64" s="24" t="s">
        <v>30</v>
      </c>
      <c r="I64" s="11" t="s">
        <v>200</v>
      </c>
      <c r="J64" s="13">
        <v>7</v>
      </c>
      <c r="K64" s="13">
        <v>9.17</v>
      </c>
      <c r="L64" s="13">
        <v>21</v>
      </c>
      <c r="M64" s="10">
        <v>272253</v>
      </c>
      <c r="N64" s="47">
        <f t="shared" si="4"/>
        <v>13.839056972062949</v>
      </c>
      <c r="O64" s="10">
        <v>1754253</v>
      </c>
      <c r="P64" s="18">
        <f t="shared" si="5"/>
        <v>89.17149566914725</v>
      </c>
      <c r="Q64"/>
      <c r="R64"/>
      <c r="S64"/>
      <c r="T64"/>
      <c r="U64"/>
      <c r="V64"/>
      <c r="W64"/>
      <c r="X64"/>
      <c r="Y64"/>
      <c r="Z64"/>
      <c r="AA64"/>
      <c r="AB64"/>
      <c r="AC64"/>
      <c r="AD64"/>
      <c r="AE64"/>
    </row>
    <row r="65" spans="1:31" s="17" customFormat="1" ht="33.75" customHeight="1">
      <c r="A65" s="15" t="s">
        <v>112</v>
      </c>
      <c r="B65" s="10">
        <f t="shared" si="10"/>
        <v>2400000</v>
      </c>
      <c r="C65" s="10">
        <v>2400000</v>
      </c>
      <c r="D65" s="10">
        <v>0</v>
      </c>
      <c r="E65" s="10">
        <v>0</v>
      </c>
      <c r="F65" s="10">
        <v>0</v>
      </c>
      <c r="G65" s="70">
        <v>0</v>
      </c>
      <c r="H65" s="24" t="s">
        <v>24</v>
      </c>
      <c r="I65" s="11" t="s">
        <v>180</v>
      </c>
      <c r="J65" s="13">
        <v>8</v>
      </c>
      <c r="K65" s="13">
        <v>17</v>
      </c>
      <c r="L65" s="13">
        <v>30</v>
      </c>
      <c r="M65" s="10">
        <v>200000</v>
      </c>
      <c r="N65" s="47">
        <f t="shared" si="4"/>
        <v>8.333333333333332</v>
      </c>
      <c r="O65" s="10">
        <v>1418000</v>
      </c>
      <c r="P65" s="18">
        <f t="shared" si="5"/>
        <v>59.08333333333333</v>
      </c>
      <c r="Q65"/>
      <c r="R65"/>
      <c r="S65"/>
      <c r="T65"/>
      <c r="U65"/>
      <c r="V65"/>
      <c r="W65"/>
      <c r="X65"/>
      <c r="Y65"/>
      <c r="Z65"/>
      <c r="AA65"/>
      <c r="AB65"/>
      <c r="AC65"/>
      <c r="AD65"/>
      <c r="AE65"/>
    </row>
    <row r="66" spans="1:31" s="17" customFormat="1" ht="49.5" customHeight="1">
      <c r="A66" s="16" t="s">
        <v>156</v>
      </c>
      <c r="B66" s="10">
        <f>SUM(C66:G66)</f>
        <v>9936843</v>
      </c>
      <c r="C66" s="10">
        <v>9936843</v>
      </c>
      <c r="D66" s="10">
        <v>0</v>
      </c>
      <c r="E66" s="10">
        <v>0</v>
      </c>
      <c r="F66" s="10">
        <v>0</v>
      </c>
      <c r="G66" s="70">
        <v>0</v>
      </c>
      <c r="H66" s="24" t="s">
        <v>107</v>
      </c>
      <c r="I66" s="11" t="s">
        <v>108</v>
      </c>
      <c r="J66" s="13">
        <v>10</v>
      </c>
      <c r="K66" s="13">
        <v>8.2</v>
      </c>
      <c r="L66" s="13">
        <v>17</v>
      </c>
      <c r="M66" s="10">
        <v>1000000</v>
      </c>
      <c r="N66" s="47">
        <f>IF(B66=0,0,M66/B66*100)</f>
        <v>10.063558415887218</v>
      </c>
      <c r="O66" s="10">
        <v>4565000</v>
      </c>
      <c r="P66" s="18">
        <f>IF(B66=0,0,O66/B66*100)</f>
        <v>45.94014416852515</v>
      </c>
      <c r="Q66"/>
      <c r="R66"/>
      <c r="S66"/>
      <c r="T66"/>
      <c r="U66"/>
      <c r="V66"/>
      <c r="W66"/>
      <c r="X66"/>
      <c r="Y66"/>
      <c r="Z66"/>
      <c r="AA66"/>
      <c r="AB66"/>
      <c r="AC66"/>
      <c r="AD66"/>
      <c r="AE66"/>
    </row>
    <row r="67" spans="1:31" s="12" customFormat="1" ht="48.75" customHeight="1">
      <c r="A67" s="16" t="s">
        <v>113</v>
      </c>
      <c r="B67" s="10">
        <f>SUM(C67:G67)</f>
        <v>2355242</v>
      </c>
      <c r="C67" s="10">
        <v>2355242</v>
      </c>
      <c r="D67" s="10">
        <v>0</v>
      </c>
      <c r="E67" s="10">
        <v>0</v>
      </c>
      <c r="F67" s="10">
        <v>0</v>
      </c>
      <c r="G67" s="70">
        <v>0</v>
      </c>
      <c r="H67" s="57" t="s">
        <v>42</v>
      </c>
      <c r="I67" s="11" t="s">
        <v>40</v>
      </c>
      <c r="J67" s="13">
        <v>7.5</v>
      </c>
      <c r="K67" s="13">
        <v>8.9</v>
      </c>
      <c r="L67" s="13">
        <v>30</v>
      </c>
      <c r="M67" s="10">
        <v>800000</v>
      </c>
      <c r="N67" s="48">
        <f>IF(B67=0,0,M67/B67*100)</f>
        <v>33.96678557872185</v>
      </c>
      <c r="O67" s="10">
        <v>1318550</v>
      </c>
      <c r="P67" s="18">
        <f>IF(B67=0,0,O67/B67*100)</f>
        <v>55.98363140602961</v>
      </c>
      <c r="Q67"/>
      <c r="R67"/>
      <c r="S67"/>
      <c r="T67"/>
      <c r="U67"/>
      <c r="V67"/>
      <c r="W67"/>
      <c r="X67"/>
      <c r="Y67"/>
      <c r="Z67"/>
      <c r="AA67"/>
      <c r="AB67"/>
      <c r="AC67"/>
      <c r="AD67"/>
      <c r="AE67"/>
    </row>
    <row r="68" spans="1:31" s="17" customFormat="1" ht="64.5" customHeight="1">
      <c r="A68" s="15" t="s">
        <v>114</v>
      </c>
      <c r="B68" s="10">
        <f t="shared" si="10"/>
        <v>5250000</v>
      </c>
      <c r="C68" s="10">
        <v>3937500</v>
      </c>
      <c r="D68" s="10">
        <v>0</v>
      </c>
      <c r="E68" s="10">
        <v>1312500</v>
      </c>
      <c r="F68" s="10">
        <v>0</v>
      </c>
      <c r="G68" s="70">
        <v>0</v>
      </c>
      <c r="H68" s="24" t="s">
        <v>50</v>
      </c>
      <c r="I68" s="11" t="s">
        <v>115</v>
      </c>
      <c r="J68" s="13">
        <v>0</v>
      </c>
      <c r="K68" s="13">
        <v>0</v>
      </c>
      <c r="L68" s="13">
        <v>0</v>
      </c>
      <c r="M68" s="10">
        <v>282252</v>
      </c>
      <c r="N68" s="47">
        <f>IF(B68=0,0,M68/B68*100)</f>
        <v>5.376228571428571</v>
      </c>
      <c r="O68" s="10">
        <v>5250000</v>
      </c>
      <c r="P68" s="20">
        <f>IF(B68=0,0,O68/B68*100)</f>
        <v>100</v>
      </c>
      <c r="Q68"/>
      <c r="R68"/>
      <c r="S68"/>
      <c r="T68"/>
      <c r="U68"/>
      <c r="V68"/>
      <c r="W68"/>
      <c r="X68"/>
      <c r="Y68"/>
      <c r="Z68"/>
      <c r="AA68"/>
      <c r="AB68"/>
      <c r="AC68"/>
      <c r="AD68"/>
      <c r="AE68"/>
    </row>
    <row r="69" spans="1:31" s="12" customFormat="1" ht="64.5" customHeight="1">
      <c r="A69" s="16" t="s">
        <v>116</v>
      </c>
      <c r="B69" s="10">
        <f t="shared" si="10"/>
        <v>26869000</v>
      </c>
      <c r="C69" s="10">
        <v>20151750</v>
      </c>
      <c r="D69" s="10">
        <v>0</v>
      </c>
      <c r="E69" s="10">
        <v>6717250</v>
      </c>
      <c r="F69" s="10">
        <v>0</v>
      </c>
      <c r="G69" s="70">
        <v>0</v>
      </c>
      <c r="H69" s="24" t="s">
        <v>25</v>
      </c>
      <c r="I69" s="11" t="s">
        <v>45</v>
      </c>
      <c r="J69" s="10">
        <v>0</v>
      </c>
      <c r="K69" s="10">
        <v>0</v>
      </c>
      <c r="L69" s="10">
        <v>0</v>
      </c>
      <c r="M69" s="10">
        <v>3178494</v>
      </c>
      <c r="N69" s="48">
        <f t="shared" si="4"/>
        <v>11.829595444564369</v>
      </c>
      <c r="O69" s="10">
        <v>17271000</v>
      </c>
      <c r="P69" s="18">
        <f t="shared" si="5"/>
        <v>64.27853660352079</v>
      </c>
      <c r="Q69"/>
      <c r="R69"/>
      <c r="S69"/>
      <c r="T69"/>
      <c r="U69"/>
      <c r="V69"/>
      <c r="W69"/>
      <c r="X69"/>
      <c r="Y69"/>
      <c r="Z69"/>
      <c r="AA69"/>
      <c r="AB69"/>
      <c r="AC69"/>
      <c r="AD69"/>
      <c r="AE69"/>
    </row>
    <row r="70" spans="1:31" s="17" customFormat="1" ht="64.5" customHeight="1">
      <c r="A70" s="15" t="s">
        <v>117</v>
      </c>
      <c r="B70" s="10">
        <f t="shared" si="10"/>
        <v>34269000</v>
      </c>
      <c r="C70" s="10">
        <v>25701750</v>
      </c>
      <c r="D70" s="10">
        <v>0</v>
      </c>
      <c r="E70" s="10">
        <v>8567250</v>
      </c>
      <c r="F70" s="10">
        <v>0</v>
      </c>
      <c r="G70" s="70">
        <v>0</v>
      </c>
      <c r="H70" s="24" t="s">
        <v>181</v>
      </c>
      <c r="I70" s="11" t="s">
        <v>46</v>
      </c>
      <c r="J70" s="10">
        <v>0</v>
      </c>
      <c r="K70" s="10">
        <v>0</v>
      </c>
      <c r="L70" s="10">
        <v>0</v>
      </c>
      <c r="M70" s="10">
        <v>738739</v>
      </c>
      <c r="N70" s="48">
        <f aca="true" t="shared" si="11" ref="N70:N102">IF(B70=0,0,M70/B70*100)</f>
        <v>2.1557063234993725</v>
      </c>
      <c r="O70" s="10">
        <v>5336234</v>
      </c>
      <c r="P70" s="18">
        <f aca="true" t="shared" si="12" ref="P70:P102">IF(B70=0,0,O70/B70*100)</f>
        <v>15.571606991741808</v>
      </c>
      <c r="Q70"/>
      <c r="R70"/>
      <c r="S70"/>
      <c r="T70"/>
      <c r="U70"/>
      <c r="V70"/>
      <c r="W70"/>
      <c r="X70"/>
      <c r="Y70"/>
      <c r="Z70"/>
      <c r="AA70"/>
      <c r="AB70"/>
      <c r="AC70"/>
      <c r="AD70"/>
      <c r="AE70"/>
    </row>
    <row r="71" spans="1:31" s="17" customFormat="1" ht="21.75" customHeight="1">
      <c r="A71" s="15" t="s">
        <v>118</v>
      </c>
      <c r="B71" s="10">
        <f t="shared" si="10"/>
        <v>600200</v>
      </c>
      <c r="C71" s="10">
        <v>600200</v>
      </c>
      <c r="D71" s="10">
        <v>0</v>
      </c>
      <c r="E71" s="10">
        <v>0</v>
      </c>
      <c r="F71" s="10">
        <v>0</v>
      </c>
      <c r="G71" s="70">
        <v>0</v>
      </c>
      <c r="H71" s="24" t="s">
        <v>26</v>
      </c>
      <c r="I71" s="11" t="s">
        <v>47</v>
      </c>
      <c r="J71" s="10">
        <v>0</v>
      </c>
      <c r="K71" s="10">
        <v>0</v>
      </c>
      <c r="L71" s="10">
        <v>0</v>
      </c>
      <c r="M71" s="10">
        <v>40000</v>
      </c>
      <c r="N71" s="48">
        <f t="shared" si="11"/>
        <v>6.664445184938354</v>
      </c>
      <c r="O71" s="10">
        <v>600200</v>
      </c>
      <c r="P71" s="20">
        <f t="shared" si="12"/>
        <v>100</v>
      </c>
      <c r="Q71"/>
      <c r="R71"/>
      <c r="S71"/>
      <c r="T71"/>
      <c r="U71"/>
      <c r="V71"/>
      <c r="W71"/>
      <c r="X71"/>
      <c r="Y71"/>
      <c r="Z71"/>
      <c r="AA71"/>
      <c r="AB71"/>
      <c r="AC71"/>
      <c r="AD71"/>
      <c r="AE71"/>
    </row>
    <row r="72" spans="1:31" s="12" customFormat="1" ht="31.5">
      <c r="A72" s="16" t="s">
        <v>119</v>
      </c>
      <c r="B72" s="10">
        <f>SUM(C72:G72)</f>
        <v>438255</v>
      </c>
      <c r="C72" s="10">
        <v>438255</v>
      </c>
      <c r="D72" s="10">
        <v>0</v>
      </c>
      <c r="E72" s="10">
        <v>0</v>
      </c>
      <c r="F72" s="10">
        <v>0</v>
      </c>
      <c r="G72" s="70">
        <v>0</v>
      </c>
      <c r="H72" s="24" t="s">
        <v>27</v>
      </c>
      <c r="I72" s="89" t="s">
        <v>48</v>
      </c>
      <c r="J72" s="10">
        <v>0</v>
      </c>
      <c r="K72" s="10">
        <v>0</v>
      </c>
      <c r="L72" s="10">
        <v>0</v>
      </c>
      <c r="M72" s="10">
        <v>14301</v>
      </c>
      <c r="N72" s="48">
        <f t="shared" si="11"/>
        <v>3.263168703152274</v>
      </c>
      <c r="O72" s="10">
        <v>187931</v>
      </c>
      <c r="P72" s="18">
        <f t="shared" si="12"/>
        <v>42.88165565709461</v>
      </c>
      <c r="Q72"/>
      <c r="R72"/>
      <c r="S72"/>
      <c r="T72"/>
      <c r="U72"/>
      <c r="V72"/>
      <c r="W72"/>
      <c r="X72"/>
      <c r="Y72"/>
      <c r="Z72"/>
      <c r="AA72"/>
      <c r="AB72"/>
      <c r="AC72"/>
      <c r="AD72"/>
      <c r="AE72"/>
    </row>
    <row r="73" spans="1:31" s="12" customFormat="1" ht="49.5" customHeight="1">
      <c r="A73" s="15" t="s">
        <v>120</v>
      </c>
      <c r="B73" s="10">
        <f t="shared" si="10"/>
        <v>271910000</v>
      </c>
      <c r="C73" s="10">
        <v>60469735</v>
      </c>
      <c r="D73" s="10">
        <v>0</v>
      </c>
      <c r="E73" s="10">
        <v>67977500</v>
      </c>
      <c r="F73" s="10">
        <v>143462765</v>
      </c>
      <c r="G73" s="70">
        <v>0</v>
      </c>
      <c r="H73" s="24" t="s">
        <v>18</v>
      </c>
      <c r="I73" s="11" t="s">
        <v>22</v>
      </c>
      <c r="J73" s="10">
        <v>0</v>
      </c>
      <c r="K73" s="10">
        <v>0</v>
      </c>
      <c r="L73" s="10">
        <v>0</v>
      </c>
      <c r="M73" s="10">
        <v>17578823</v>
      </c>
      <c r="N73" s="48">
        <f t="shared" si="11"/>
        <v>6.4649417086535985</v>
      </c>
      <c r="O73" s="10">
        <v>254951608</v>
      </c>
      <c r="P73" s="18">
        <f t="shared" si="12"/>
        <v>93.76323342282373</v>
      </c>
      <c r="Q73"/>
      <c r="R73"/>
      <c r="S73"/>
      <c r="T73"/>
      <c r="U73"/>
      <c r="V73"/>
      <c r="W73"/>
      <c r="X73"/>
      <c r="Y73"/>
      <c r="Z73"/>
      <c r="AA73"/>
      <c r="AB73"/>
      <c r="AC73"/>
      <c r="AD73"/>
      <c r="AE73"/>
    </row>
    <row r="74" spans="1:31" s="12" customFormat="1" ht="49.5" customHeight="1">
      <c r="A74" s="15" t="s">
        <v>121</v>
      </c>
      <c r="B74" s="10">
        <f aca="true" t="shared" si="13" ref="B74:B80">SUM(C74:G74)</f>
        <v>60100000</v>
      </c>
      <c r="C74" s="10">
        <v>12757953</v>
      </c>
      <c r="D74" s="10">
        <v>0</v>
      </c>
      <c r="E74" s="10">
        <v>21976135</v>
      </c>
      <c r="F74" s="10">
        <v>25365912</v>
      </c>
      <c r="G74" s="70">
        <v>0</v>
      </c>
      <c r="H74" s="24" t="s">
        <v>19</v>
      </c>
      <c r="I74" s="11" t="s">
        <v>23</v>
      </c>
      <c r="J74" s="10">
        <v>0</v>
      </c>
      <c r="K74" s="10">
        <v>0</v>
      </c>
      <c r="L74" s="10">
        <v>0</v>
      </c>
      <c r="M74" s="10">
        <v>7307649</v>
      </c>
      <c r="N74" s="48">
        <f t="shared" si="11"/>
        <v>12.159149750415974</v>
      </c>
      <c r="O74" s="10">
        <v>46521303</v>
      </c>
      <c r="P74" s="18">
        <f t="shared" si="12"/>
        <v>77.4064941763727</v>
      </c>
      <c r="Q74"/>
      <c r="R74"/>
      <c r="S74"/>
      <c r="T74"/>
      <c r="U74"/>
      <c r="V74"/>
      <c r="W74"/>
      <c r="X74"/>
      <c r="Y74"/>
      <c r="Z74"/>
      <c r="AA74"/>
      <c r="AB74"/>
      <c r="AC74"/>
      <c r="AD74"/>
      <c r="AE74"/>
    </row>
    <row r="75" spans="1:31" s="12" customFormat="1" ht="48.75" customHeight="1" thickBot="1">
      <c r="A75" s="87" t="s">
        <v>159</v>
      </c>
      <c r="B75" s="80">
        <f t="shared" si="13"/>
        <v>30500000</v>
      </c>
      <c r="C75" s="80">
        <v>1916782</v>
      </c>
      <c r="D75" s="80">
        <v>0</v>
      </c>
      <c r="E75" s="80">
        <v>7625000</v>
      </c>
      <c r="F75" s="80">
        <v>20958218</v>
      </c>
      <c r="G75" s="81">
        <v>0</v>
      </c>
      <c r="H75" s="84" t="s">
        <v>122</v>
      </c>
      <c r="I75" s="62" t="s">
        <v>123</v>
      </c>
      <c r="J75" s="80">
        <v>0</v>
      </c>
      <c r="K75" s="80">
        <v>0</v>
      </c>
      <c r="L75" s="80">
        <v>0</v>
      </c>
      <c r="M75" s="80">
        <v>6418490</v>
      </c>
      <c r="N75" s="85">
        <f t="shared" si="11"/>
        <v>21.04422950819672</v>
      </c>
      <c r="O75" s="80">
        <v>19093271</v>
      </c>
      <c r="P75" s="86">
        <f t="shared" si="12"/>
        <v>62.60088852459016</v>
      </c>
      <c r="Q75"/>
      <c r="R75"/>
      <c r="S75"/>
      <c r="T75"/>
      <c r="U75"/>
      <c r="V75"/>
      <c r="W75"/>
      <c r="X75"/>
      <c r="Y75"/>
      <c r="Z75"/>
      <c r="AA75"/>
      <c r="AB75"/>
      <c r="AC75"/>
      <c r="AD75"/>
      <c r="AE75"/>
    </row>
    <row r="76" spans="1:31" s="12" customFormat="1" ht="81" customHeight="1">
      <c r="A76" s="16" t="s">
        <v>211</v>
      </c>
      <c r="B76" s="10">
        <f t="shared" si="13"/>
        <v>716155</v>
      </c>
      <c r="C76" s="10">
        <v>716155</v>
      </c>
      <c r="D76" s="10">
        <v>0</v>
      </c>
      <c r="E76" s="10">
        <v>0</v>
      </c>
      <c r="F76" s="10">
        <v>0</v>
      </c>
      <c r="G76" s="70">
        <v>0</v>
      </c>
      <c r="H76" s="57" t="s">
        <v>186</v>
      </c>
      <c r="I76" s="11" t="s">
        <v>41</v>
      </c>
      <c r="J76" s="10">
        <v>0</v>
      </c>
      <c r="K76" s="10">
        <v>0</v>
      </c>
      <c r="L76" s="10">
        <v>0</v>
      </c>
      <c r="M76" s="10">
        <v>224770</v>
      </c>
      <c r="N76" s="48">
        <f t="shared" si="11"/>
        <v>31.385663718049862</v>
      </c>
      <c r="O76" s="10">
        <v>441155</v>
      </c>
      <c r="P76" s="18">
        <f t="shared" si="12"/>
        <v>61.60049151370862</v>
      </c>
      <c r="Q76"/>
      <c r="R76"/>
      <c r="S76"/>
      <c r="T76"/>
      <c r="U76"/>
      <c r="V76"/>
      <c r="W76"/>
      <c r="X76"/>
      <c r="Y76"/>
      <c r="Z76"/>
      <c r="AA76"/>
      <c r="AB76"/>
      <c r="AC76"/>
      <c r="AD76"/>
      <c r="AE76"/>
    </row>
    <row r="77" spans="1:31" s="12" customFormat="1" ht="81" customHeight="1">
      <c r="A77" s="16" t="s">
        <v>155</v>
      </c>
      <c r="B77" s="10">
        <f>SUM(C77:G77)</f>
        <v>1112000</v>
      </c>
      <c r="C77" s="10">
        <v>1112000</v>
      </c>
      <c r="D77" s="10">
        <v>0</v>
      </c>
      <c r="E77" s="10">
        <v>0</v>
      </c>
      <c r="F77" s="10">
        <v>0</v>
      </c>
      <c r="G77" s="70">
        <v>0</v>
      </c>
      <c r="H77" s="57" t="s">
        <v>43</v>
      </c>
      <c r="I77" s="11" t="s">
        <v>41</v>
      </c>
      <c r="J77" s="10">
        <v>0</v>
      </c>
      <c r="K77" s="10">
        <v>0</v>
      </c>
      <c r="L77" s="10">
        <v>0</v>
      </c>
      <c r="M77" s="10">
        <v>380000</v>
      </c>
      <c r="N77" s="48">
        <f>IF(B77=0,0,M77/B77*100)</f>
        <v>34.172661870503596</v>
      </c>
      <c r="O77" s="10">
        <v>632000</v>
      </c>
      <c r="P77" s="18">
        <f>IF(B77=0,0,O77/B77*100)</f>
        <v>56.83453237410072</v>
      </c>
      <c r="Q77"/>
      <c r="R77"/>
      <c r="S77"/>
      <c r="T77"/>
      <c r="U77"/>
      <c r="V77"/>
      <c r="W77"/>
      <c r="X77"/>
      <c r="Y77"/>
      <c r="Z77"/>
      <c r="AA77"/>
      <c r="AB77"/>
      <c r="AC77"/>
      <c r="AD77"/>
      <c r="AE77"/>
    </row>
    <row r="78" spans="1:31" s="12" customFormat="1" ht="33" customHeight="1">
      <c r="A78" s="16" t="s">
        <v>151</v>
      </c>
      <c r="B78" s="10">
        <f>SUM(C78:G78)</f>
        <v>1496000</v>
      </c>
      <c r="C78" s="10">
        <v>1496000</v>
      </c>
      <c r="D78" s="10">
        <v>0</v>
      </c>
      <c r="E78" s="10">
        <v>0</v>
      </c>
      <c r="F78" s="10">
        <v>0</v>
      </c>
      <c r="G78" s="70">
        <v>0</v>
      </c>
      <c r="H78" s="57" t="s">
        <v>109</v>
      </c>
      <c r="I78" s="11" t="s">
        <v>110</v>
      </c>
      <c r="J78" s="13">
        <v>0</v>
      </c>
      <c r="K78" s="13">
        <v>11.43</v>
      </c>
      <c r="L78" s="13">
        <v>30</v>
      </c>
      <c r="M78" s="10">
        <v>600000</v>
      </c>
      <c r="N78" s="48">
        <f>IF(B78=0,0,M78/B78*100)</f>
        <v>40.106951871657756</v>
      </c>
      <c r="O78" s="10">
        <v>973378</v>
      </c>
      <c r="P78" s="18">
        <f>IF(B78=0,0,O78/B78*100)</f>
        <v>65.06537433155081</v>
      </c>
      <c r="Q78"/>
      <c r="R78"/>
      <c r="S78"/>
      <c r="T78"/>
      <c r="U78"/>
      <c r="V78"/>
      <c r="W78"/>
      <c r="X78"/>
      <c r="Y78"/>
      <c r="Z78"/>
      <c r="AA78"/>
      <c r="AB78"/>
      <c r="AC78"/>
      <c r="AD78"/>
      <c r="AE78"/>
    </row>
    <row r="79" spans="1:31" s="17" customFormat="1" ht="21.75" customHeight="1">
      <c r="A79" s="9" t="s">
        <v>153</v>
      </c>
      <c r="B79" s="10">
        <f t="shared" si="13"/>
        <v>3250511</v>
      </c>
      <c r="C79" s="10">
        <v>3250511</v>
      </c>
      <c r="D79" s="10">
        <v>0</v>
      </c>
      <c r="E79" s="10">
        <v>0</v>
      </c>
      <c r="F79" s="10">
        <v>0</v>
      </c>
      <c r="G79" s="70">
        <v>0</v>
      </c>
      <c r="H79" s="54"/>
      <c r="I79" s="11" t="s">
        <v>97</v>
      </c>
      <c r="J79" s="10">
        <v>0</v>
      </c>
      <c r="K79" s="10">
        <v>0</v>
      </c>
      <c r="L79" s="10">
        <v>0</v>
      </c>
      <c r="M79" s="10">
        <v>3250511</v>
      </c>
      <c r="N79" s="10">
        <f t="shared" si="11"/>
        <v>100</v>
      </c>
      <c r="O79" s="10">
        <f>M79</f>
        <v>3250511</v>
      </c>
      <c r="P79" s="20">
        <f t="shared" si="12"/>
        <v>100</v>
      </c>
      <c r="Q79"/>
      <c r="R79"/>
      <c r="S79"/>
      <c r="T79"/>
      <c r="U79"/>
      <c r="V79"/>
      <c r="W79"/>
      <c r="X79"/>
      <c r="Y79"/>
      <c r="Z79"/>
      <c r="AA79"/>
      <c r="AB79"/>
      <c r="AC79"/>
      <c r="AD79"/>
      <c r="AE79"/>
    </row>
    <row r="80" spans="1:31" s="17" customFormat="1" ht="24" customHeight="1">
      <c r="A80" s="95" t="s">
        <v>93</v>
      </c>
      <c r="B80" s="30">
        <f t="shared" si="13"/>
        <v>6002436</v>
      </c>
      <c r="C80" s="30">
        <f>SUM(C81,C83)</f>
        <v>4234835</v>
      </c>
      <c r="D80" s="30">
        <f>SUM(D81,D83)</f>
        <v>0</v>
      </c>
      <c r="E80" s="30">
        <f>SUM(E81,E83)</f>
        <v>1767601</v>
      </c>
      <c r="F80" s="30">
        <f>SUM(F81,F83)</f>
        <v>0</v>
      </c>
      <c r="G80" s="30">
        <f>SUM(G81,G83)</f>
        <v>0</v>
      </c>
      <c r="H80" s="55"/>
      <c r="I80" s="11"/>
      <c r="J80" s="30">
        <v>0</v>
      </c>
      <c r="K80" s="30">
        <v>0</v>
      </c>
      <c r="L80" s="30">
        <v>0</v>
      </c>
      <c r="M80" s="30">
        <f>SUM(M81,M83)</f>
        <v>3222335</v>
      </c>
      <c r="N80" s="49">
        <f t="shared" si="11"/>
        <v>53.683787715520836</v>
      </c>
      <c r="O80" s="30">
        <f>SUM(O81,O83)</f>
        <v>3846066</v>
      </c>
      <c r="P80" s="43">
        <f t="shared" si="12"/>
        <v>64.07508551528079</v>
      </c>
      <c r="Q80"/>
      <c r="R80"/>
      <c r="S80"/>
      <c r="T80"/>
      <c r="U80"/>
      <c r="V80"/>
      <c r="W80"/>
      <c r="X80"/>
      <c r="Y80"/>
      <c r="Z80"/>
      <c r="AA80"/>
      <c r="AB80"/>
      <c r="AC80"/>
      <c r="AD80"/>
      <c r="AE80"/>
    </row>
    <row r="81" spans="1:31" s="17" customFormat="1" ht="21.75" customHeight="1">
      <c r="A81" s="91" t="s">
        <v>81</v>
      </c>
      <c r="B81" s="33">
        <f>SUM(C81:G81)</f>
        <v>161204</v>
      </c>
      <c r="C81" s="34">
        <f>SUM(C82)</f>
        <v>161204</v>
      </c>
      <c r="D81" s="34">
        <f>SUM(D82)</f>
        <v>0</v>
      </c>
      <c r="E81" s="34">
        <f>SUM(E82)</f>
        <v>0</v>
      </c>
      <c r="F81" s="34">
        <f>SUM(F82)</f>
        <v>0</v>
      </c>
      <c r="G81" s="34">
        <f>SUM(G82)</f>
        <v>0</v>
      </c>
      <c r="H81" s="54"/>
      <c r="I81" s="11"/>
      <c r="J81" s="33">
        <v>0</v>
      </c>
      <c r="K81" s="33">
        <v>0</v>
      </c>
      <c r="L81" s="33">
        <v>0</v>
      </c>
      <c r="M81" s="34">
        <f>SUM(M82)</f>
        <v>161204</v>
      </c>
      <c r="N81" s="33">
        <f t="shared" si="11"/>
        <v>100</v>
      </c>
      <c r="O81" s="34">
        <f>SUM(O82)</f>
        <v>161204</v>
      </c>
      <c r="P81" s="36">
        <f t="shared" si="12"/>
        <v>100</v>
      </c>
      <c r="Q81"/>
      <c r="R81"/>
      <c r="S81"/>
      <c r="T81"/>
      <c r="U81"/>
      <c r="V81"/>
      <c r="W81"/>
      <c r="X81"/>
      <c r="Y81"/>
      <c r="Z81"/>
      <c r="AA81"/>
      <c r="AB81"/>
      <c r="AC81"/>
      <c r="AD81"/>
      <c r="AE81"/>
    </row>
    <row r="82" spans="1:31" s="17" customFormat="1" ht="21.75" customHeight="1">
      <c r="A82" s="9" t="s">
        <v>125</v>
      </c>
      <c r="B82" s="10">
        <f>SUM(C82:G82)</f>
        <v>161204</v>
      </c>
      <c r="C82" s="10">
        <v>161204</v>
      </c>
      <c r="D82" s="10">
        <v>0</v>
      </c>
      <c r="E82" s="10">
        <v>0</v>
      </c>
      <c r="F82" s="10">
        <v>0</v>
      </c>
      <c r="G82" s="70">
        <v>0</v>
      </c>
      <c r="H82" s="54"/>
      <c r="I82" s="11" t="s">
        <v>97</v>
      </c>
      <c r="J82" s="28">
        <v>0</v>
      </c>
      <c r="K82" s="28">
        <v>0</v>
      </c>
      <c r="L82" s="28">
        <v>0</v>
      </c>
      <c r="M82" s="10">
        <v>161204</v>
      </c>
      <c r="N82" s="10">
        <f t="shared" si="11"/>
        <v>100</v>
      </c>
      <c r="O82" s="10">
        <f>M82</f>
        <v>161204</v>
      </c>
      <c r="P82" s="20">
        <f t="shared" si="12"/>
        <v>100</v>
      </c>
      <c r="Q82"/>
      <c r="R82"/>
      <c r="S82"/>
      <c r="T82"/>
      <c r="U82"/>
      <c r="V82"/>
      <c r="W82"/>
      <c r="X82"/>
      <c r="Y82"/>
      <c r="Z82"/>
      <c r="AA82"/>
      <c r="AB82"/>
      <c r="AC82"/>
      <c r="AD82"/>
      <c r="AE82"/>
    </row>
    <row r="83" spans="1:31" s="17" customFormat="1" ht="21.75" customHeight="1">
      <c r="A83" s="93" t="s">
        <v>82</v>
      </c>
      <c r="B83" s="33">
        <f aca="true" t="shared" si="14" ref="B83:B88">SUM(C83:G83)</f>
        <v>5841232</v>
      </c>
      <c r="C83" s="34">
        <f>C84+C88</f>
        <v>4073631</v>
      </c>
      <c r="D83" s="34">
        <f>D84+D88</f>
        <v>0</v>
      </c>
      <c r="E83" s="34">
        <f>E84+E88</f>
        <v>1767601</v>
      </c>
      <c r="F83" s="34">
        <f>F84+F88</f>
        <v>0</v>
      </c>
      <c r="G83" s="34">
        <f>G84+G88</f>
        <v>0</v>
      </c>
      <c r="H83" s="54"/>
      <c r="I83" s="11"/>
      <c r="J83" s="33">
        <v>0</v>
      </c>
      <c r="K83" s="33">
        <v>0</v>
      </c>
      <c r="L83" s="33">
        <v>0</v>
      </c>
      <c r="M83" s="33">
        <f>M84+M88</f>
        <v>3061131</v>
      </c>
      <c r="N83" s="50">
        <f t="shared" si="11"/>
        <v>52.4055712904401</v>
      </c>
      <c r="O83" s="33">
        <f>O84+O88</f>
        <v>3684862</v>
      </c>
      <c r="P83" s="38">
        <f t="shared" si="12"/>
        <v>63.083643998389384</v>
      </c>
      <c r="Q83"/>
      <c r="R83"/>
      <c r="S83"/>
      <c r="T83"/>
      <c r="U83"/>
      <c r="V83"/>
      <c r="W83"/>
      <c r="X83"/>
      <c r="Y83"/>
      <c r="Z83"/>
      <c r="AA83"/>
      <c r="AB83"/>
      <c r="AC83"/>
      <c r="AD83"/>
      <c r="AE83"/>
    </row>
    <row r="84" spans="1:31" s="17" customFormat="1" ht="21.75" customHeight="1">
      <c r="A84" s="9" t="s">
        <v>65</v>
      </c>
      <c r="B84" s="10">
        <f t="shared" si="14"/>
        <v>3535201</v>
      </c>
      <c r="C84" s="10">
        <f>SUM(C85:C87)</f>
        <v>1767600</v>
      </c>
      <c r="D84" s="10">
        <f>SUM(D85:D87)</f>
        <v>0</v>
      </c>
      <c r="E84" s="10">
        <f>SUM(E85:E87)</f>
        <v>1767601</v>
      </c>
      <c r="F84" s="10">
        <f>SUM(F85:F87)</f>
        <v>0</v>
      </c>
      <c r="G84" s="10">
        <f>SUM(G85:G87)</f>
        <v>0</v>
      </c>
      <c r="H84" s="57" t="s">
        <v>29</v>
      </c>
      <c r="I84" s="11"/>
      <c r="J84" s="10">
        <v>0</v>
      </c>
      <c r="K84" s="10">
        <v>0</v>
      </c>
      <c r="L84" s="10">
        <v>0</v>
      </c>
      <c r="M84" s="10">
        <f>SUM(M85:M87)</f>
        <v>755100</v>
      </c>
      <c r="N84" s="48">
        <f t="shared" si="11"/>
        <v>21.3594644264923</v>
      </c>
      <c r="O84" s="10">
        <f>SUM(O85:O87)</f>
        <v>1378831</v>
      </c>
      <c r="P84" s="18">
        <f t="shared" si="12"/>
        <v>39.002902522374264</v>
      </c>
      <c r="Q84"/>
      <c r="R84"/>
      <c r="S84"/>
      <c r="T84"/>
      <c r="U84"/>
      <c r="V84"/>
      <c r="W84"/>
      <c r="X84"/>
      <c r="Y84"/>
      <c r="Z84"/>
      <c r="AA84"/>
      <c r="AB84"/>
      <c r="AC84"/>
      <c r="AD84"/>
      <c r="AE84"/>
    </row>
    <row r="85" spans="1:31" s="12" customFormat="1" ht="304.5" customHeight="1">
      <c r="A85" s="16" t="s">
        <v>67</v>
      </c>
      <c r="B85" s="10">
        <f t="shared" si="14"/>
        <v>1894000</v>
      </c>
      <c r="C85" s="10">
        <v>947000</v>
      </c>
      <c r="D85" s="10">
        <v>0</v>
      </c>
      <c r="E85" s="10">
        <v>947000</v>
      </c>
      <c r="F85" s="10">
        <v>0</v>
      </c>
      <c r="G85" s="70">
        <v>0</v>
      </c>
      <c r="H85" s="24" t="s">
        <v>216</v>
      </c>
      <c r="I85" s="11" t="s">
        <v>105</v>
      </c>
      <c r="J85" s="10">
        <v>0</v>
      </c>
      <c r="K85" s="10">
        <v>0</v>
      </c>
      <c r="L85" s="10">
        <v>0</v>
      </c>
      <c r="M85" s="10">
        <v>20000</v>
      </c>
      <c r="N85" s="48">
        <f t="shared" si="11"/>
        <v>1.0559662090813093</v>
      </c>
      <c r="O85" s="10">
        <v>91000</v>
      </c>
      <c r="P85" s="18">
        <f t="shared" si="12"/>
        <v>4.804646251319958</v>
      </c>
      <c r="Q85"/>
      <c r="R85"/>
      <c r="S85"/>
      <c r="T85"/>
      <c r="U85"/>
      <c r="V85"/>
      <c r="W85"/>
      <c r="X85"/>
      <c r="Y85"/>
      <c r="Z85"/>
      <c r="AA85"/>
      <c r="AB85"/>
      <c r="AC85"/>
      <c r="AD85"/>
      <c r="AE85"/>
    </row>
    <row r="86" spans="1:31" s="12" customFormat="1" ht="51" customHeight="1" thickBot="1">
      <c r="A86" s="87" t="s">
        <v>68</v>
      </c>
      <c r="B86" s="80">
        <f t="shared" si="14"/>
        <v>841201</v>
      </c>
      <c r="C86" s="80">
        <v>420600</v>
      </c>
      <c r="D86" s="80">
        <v>0</v>
      </c>
      <c r="E86" s="80">
        <v>420601</v>
      </c>
      <c r="F86" s="80">
        <v>0</v>
      </c>
      <c r="G86" s="81">
        <v>0</v>
      </c>
      <c r="H86" s="84" t="s">
        <v>31</v>
      </c>
      <c r="I86" s="62" t="s">
        <v>106</v>
      </c>
      <c r="J86" s="80">
        <v>0</v>
      </c>
      <c r="K86" s="80">
        <v>0</v>
      </c>
      <c r="L86" s="80">
        <v>0</v>
      </c>
      <c r="M86" s="80">
        <v>495600</v>
      </c>
      <c r="N86" s="85">
        <f t="shared" si="11"/>
        <v>58.915764484350355</v>
      </c>
      <c r="O86" s="80">
        <v>756723</v>
      </c>
      <c r="P86" s="86">
        <f t="shared" si="12"/>
        <v>89.9574536882386</v>
      </c>
      <c r="Q86"/>
      <c r="R86"/>
      <c r="S86"/>
      <c r="T86"/>
      <c r="U86"/>
      <c r="V86"/>
      <c r="W86"/>
      <c r="X86"/>
      <c r="Y86"/>
      <c r="Z86"/>
      <c r="AA86"/>
      <c r="AB86"/>
      <c r="AC86"/>
      <c r="AD86"/>
      <c r="AE86"/>
    </row>
    <row r="87" spans="1:31" s="12" customFormat="1" ht="50.25" customHeight="1">
      <c r="A87" s="16" t="s">
        <v>69</v>
      </c>
      <c r="B87" s="10">
        <f t="shared" si="14"/>
        <v>800000</v>
      </c>
      <c r="C87" s="10">
        <v>400000</v>
      </c>
      <c r="D87" s="10">
        <v>0</v>
      </c>
      <c r="E87" s="10">
        <v>400000</v>
      </c>
      <c r="F87" s="10">
        <v>0</v>
      </c>
      <c r="G87" s="70">
        <v>0</v>
      </c>
      <c r="H87" s="24" t="s">
        <v>141</v>
      </c>
      <c r="I87" s="11" t="s">
        <v>106</v>
      </c>
      <c r="J87" s="10">
        <v>0</v>
      </c>
      <c r="K87" s="10">
        <v>0</v>
      </c>
      <c r="L87" s="10">
        <v>0</v>
      </c>
      <c r="M87" s="10">
        <v>239500</v>
      </c>
      <c r="N87" s="48">
        <f t="shared" si="11"/>
        <v>29.9375</v>
      </c>
      <c r="O87" s="10">
        <v>531108</v>
      </c>
      <c r="P87" s="18">
        <f t="shared" si="12"/>
        <v>66.3885</v>
      </c>
      <c r="Q87"/>
      <c r="R87"/>
      <c r="S87"/>
      <c r="T87"/>
      <c r="U87"/>
      <c r="V87"/>
      <c r="W87"/>
      <c r="X87"/>
      <c r="Y87"/>
      <c r="Z87"/>
      <c r="AA87"/>
      <c r="AB87"/>
      <c r="AC87"/>
      <c r="AD87"/>
      <c r="AE87"/>
    </row>
    <row r="88" spans="1:31" s="17" customFormat="1" ht="21.75" customHeight="1">
      <c r="A88" s="9" t="s">
        <v>66</v>
      </c>
      <c r="B88" s="10">
        <f t="shared" si="14"/>
        <v>2306031</v>
      </c>
      <c r="C88" s="10">
        <v>2306031</v>
      </c>
      <c r="D88" s="10">
        <v>0</v>
      </c>
      <c r="E88" s="10">
        <v>0</v>
      </c>
      <c r="F88" s="10">
        <v>0</v>
      </c>
      <c r="G88" s="70">
        <v>0</v>
      </c>
      <c r="H88" s="57"/>
      <c r="I88" s="11" t="s">
        <v>97</v>
      </c>
      <c r="J88" s="10">
        <v>0</v>
      </c>
      <c r="K88" s="10">
        <v>0</v>
      </c>
      <c r="L88" s="10">
        <v>0</v>
      </c>
      <c r="M88" s="10">
        <v>2306031</v>
      </c>
      <c r="N88" s="10">
        <f t="shared" si="11"/>
        <v>100</v>
      </c>
      <c r="O88" s="10">
        <f>M88</f>
        <v>2306031</v>
      </c>
      <c r="P88" s="20">
        <f t="shared" si="12"/>
        <v>100</v>
      </c>
      <c r="Q88"/>
      <c r="R88"/>
      <c r="S88"/>
      <c r="T88"/>
      <c r="U88"/>
      <c r="V88"/>
      <c r="W88"/>
      <c r="X88"/>
      <c r="Y88"/>
      <c r="Z88"/>
      <c r="AA88"/>
      <c r="AB88"/>
      <c r="AC88"/>
      <c r="AD88"/>
      <c r="AE88"/>
    </row>
    <row r="89" spans="1:31" s="17" customFormat="1" ht="24" customHeight="1">
      <c r="A89" s="95" t="s">
        <v>94</v>
      </c>
      <c r="B89" s="30">
        <f>SUM(C89:G89)</f>
        <v>97803200</v>
      </c>
      <c r="C89" s="31">
        <f>C90</f>
        <v>14151404</v>
      </c>
      <c r="D89" s="31">
        <f>D90</f>
        <v>0</v>
      </c>
      <c r="E89" s="31">
        <f>E90</f>
        <v>32951502</v>
      </c>
      <c r="F89" s="31">
        <f>F90</f>
        <v>50700294</v>
      </c>
      <c r="G89" s="31">
        <f>G90</f>
        <v>0</v>
      </c>
      <c r="H89" s="55"/>
      <c r="I89" s="61"/>
      <c r="J89" s="30">
        <v>0</v>
      </c>
      <c r="K89" s="30">
        <v>0</v>
      </c>
      <c r="L89" s="30">
        <v>0</v>
      </c>
      <c r="M89" s="30">
        <f>M90</f>
        <v>20329236</v>
      </c>
      <c r="N89" s="49">
        <f t="shared" si="11"/>
        <v>20.785859767369573</v>
      </c>
      <c r="O89" s="30">
        <f>O90</f>
        <v>60449460</v>
      </c>
      <c r="P89" s="43">
        <f t="shared" si="12"/>
        <v>61.80724148085134</v>
      </c>
      <c r="Q89"/>
      <c r="R89"/>
      <c r="S89"/>
      <c r="T89"/>
      <c r="U89"/>
      <c r="V89"/>
      <c r="W89"/>
      <c r="X89"/>
      <c r="Y89"/>
      <c r="Z89"/>
      <c r="AA89"/>
      <c r="AB89"/>
      <c r="AC89"/>
      <c r="AD89"/>
      <c r="AE89"/>
    </row>
    <row r="90" spans="1:31" s="17" customFormat="1" ht="21.75" customHeight="1">
      <c r="A90" s="91" t="s">
        <v>83</v>
      </c>
      <c r="B90" s="33">
        <f>SUM(C90:G90)</f>
        <v>97803200</v>
      </c>
      <c r="C90" s="34">
        <f>SUM(C91,C93)</f>
        <v>14151404</v>
      </c>
      <c r="D90" s="34">
        <f>SUM(D91,D93)</f>
        <v>0</v>
      </c>
      <c r="E90" s="34">
        <f>SUM(E91,E93)</f>
        <v>32951502</v>
      </c>
      <c r="F90" s="34">
        <f>SUM(F91,F93)</f>
        <v>50700294</v>
      </c>
      <c r="G90" s="34">
        <f>SUM(G91,G93)</f>
        <v>0</v>
      </c>
      <c r="H90" s="54"/>
      <c r="I90" s="11"/>
      <c r="J90" s="33">
        <v>0</v>
      </c>
      <c r="K90" s="33">
        <v>0</v>
      </c>
      <c r="L90" s="33">
        <v>0</v>
      </c>
      <c r="M90" s="34">
        <f>SUM(M91,M93)</f>
        <v>20329236</v>
      </c>
      <c r="N90" s="50">
        <f t="shared" si="11"/>
        <v>20.785859767369573</v>
      </c>
      <c r="O90" s="34">
        <f>SUM(O91,O93)</f>
        <v>60449460</v>
      </c>
      <c r="P90" s="38">
        <f t="shared" si="12"/>
        <v>61.80724148085134</v>
      </c>
      <c r="Q90"/>
      <c r="R90"/>
      <c r="S90"/>
      <c r="T90"/>
      <c r="U90"/>
      <c r="V90"/>
      <c r="W90"/>
      <c r="X90"/>
      <c r="Y90"/>
      <c r="Z90"/>
      <c r="AA90"/>
      <c r="AB90"/>
      <c r="AC90"/>
      <c r="AD90"/>
      <c r="AE90"/>
    </row>
    <row r="91" spans="1:31" s="17" customFormat="1" ht="21.75" customHeight="1">
      <c r="A91" s="9" t="s">
        <v>182</v>
      </c>
      <c r="B91" s="10">
        <f aca="true" t="shared" si="15" ref="B91:B98">SUM(C91:G91)</f>
        <v>24318200</v>
      </c>
      <c r="C91" s="10">
        <f>SUM(C92)</f>
        <v>3877217</v>
      </c>
      <c r="D91" s="10">
        <f>SUM(D92)</f>
        <v>0</v>
      </c>
      <c r="E91" s="10">
        <f>SUM(E92)</f>
        <v>8936939</v>
      </c>
      <c r="F91" s="10">
        <f>SUM(F92)</f>
        <v>11504044</v>
      </c>
      <c r="G91" s="10">
        <f>SUM(G92)</f>
        <v>0</v>
      </c>
      <c r="H91" s="54"/>
      <c r="I91" s="11"/>
      <c r="J91" s="33"/>
      <c r="K91" s="33"/>
      <c r="L91" s="33"/>
      <c r="M91" s="10">
        <f>SUM(M92)</f>
        <v>14288822</v>
      </c>
      <c r="N91" s="13">
        <f t="shared" si="11"/>
        <v>58.757728779268206</v>
      </c>
      <c r="O91" s="10">
        <f>SUM(O92)</f>
        <v>14288822</v>
      </c>
      <c r="P91" s="18">
        <f t="shared" si="12"/>
        <v>58.757728779268206</v>
      </c>
      <c r="Q91" s="97"/>
      <c r="R91" s="96"/>
      <c r="S91"/>
      <c r="T91"/>
      <c r="U91"/>
      <c r="V91"/>
      <c r="W91"/>
      <c r="X91"/>
      <c r="Y91"/>
      <c r="Z91"/>
      <c r="AA91"/>
      <c r="AB91"/>
      <c r="AC91"/>
      <c r="AD91"/>
      <c r="AE91"/>
    </row>
    <row r="92" spans="1:31" s="12" customFormat="1" ht="94.5">
      <c r="A92" s="16" t="s">
        <v>205</v>
      </c>
      <c r="B92" s="10">
        <f t="shared" si="15"/>
        <v>24318200</v>
      </c>
      <c r="C92" s="10">
        <v>3877217</v>
      </c>
      <c r="D92" s="10">
        <v>0</v>
      </c>
      <c r="E92" s="10">
        <v>8936939</v>
      </c>
      <c r="F92" s="10">
        <v>11504044</v>
      </c>
      <c r="G92" s="70">
        <v>0</v>
      </c>
      <c r="H92" s="24" t="s">
        <v>214</v>
      </c>
      <c r="I92" s="11" t="s">
        <v>204</v>
      </c>
      <c r="J92" s="13">
        <v>7.1</v>
      </c>
      <c r="K92" s="13">
        <v>9.63</v>
      </c>
      <c r="L92" s="13">
        <v>30</v>
      </c>
      <c r="M92" s="10">
        <v>14288822</v>
      </c>
      <c r="N92" s="48">
        <f>IF(B92=0,0,M92/B92*100)</f>
        <v>58.757728779268206</v>
      </c>
      <c r="O92" s="10">
        <v>14288822</v>
      </c>
      <c r="P92" s="18">
        <f>IF(B92=0,0,O92/B92*100)</f>
        <v>58.757728779268206</v>
      </c>
      <c r="Q92"/>
      <c r="R92"/>
      <c r="S92"/>
      <c r="T92"/>
      <c r="U92"/>
      <c r="V92"/>
      <c r="W92"/>
      <c r="X92"/>
      <c r="Y92"/>
      <c r="Z92"/>
      <c r="AA92"/>
      <c r="AB92"/>
      <c r="AC92"/>
      <c r="AD92"/>
      <c r="AE92"/>
    </row>
    <row r="93" spans="1:31" s="17" customFormat="1" ht="21.75" customHeight="1">
      <c r="A93" s="9" t="s">
        <v>183</v>
      </c>
      <c r="B93" s="10">
        <f t="shared" si="15"/>
        <v>73485000</v>
      </c>
      <c r="C93" s="10">
        <f>SUM(C94:C95)</f>
        <v>10274187</v>
      </c>
      <c r="D93" s="10">
        <f>SUM(D94:D95)</f>
        <v>0</v>
      </c>
      <c r="E93" s="10">
        <f>SUM(E94:E95)</f>
        <v>24014563</v>
      </c>
      <c r="F93" s="10">
        <f>SUM(F94:F95)</f>
        <v>39196250</v>
      </c>
      <c r="G93" s="10">
        <f>SUM(G94:G95)</f>
        <v>0</v>
      </c>
      <c r="H93" s="54"/>
      <c r="I93" s="11"/>
      <c r="J93" s="33">
        <v>0</v>
      </c>
      <c r="K93" s="33">
        <v>0</v>
      </c>
      <c r="L93" s="33">
        <v>0</v>
      </c>
      <c r="M93" s="10">
        <f>SUM(M94:M95)</f>
        <v>6040414</v>
      </c>
      <c r="N93" s="48">
        <f t="shared" si="11"/>
        <v>8.219927876437367</v>
      </c>
      <c r="O93" s="10">
        <f>SUM(O94:O95)</f>
        <v>46160638</v>
      </c>
      <c r="P93" s="18">
        <f t="shared" si="12"/>
        <v>62.816408790909705</v>
      </c>
      <c r="Q93"/>
      <c r="R93"/>
      <c r="S93"/>
      <c r="T93"/>
      <c r="U93"/>
      <c r="V93"/>
      <c r="W93"/>
      <c r="X93"/>
      <c r="Y93"/>
      <c r="Z93"/>
      <c r="AA93"/>
      <c r="AB93"/>
      <c r="AC93"/>
      <c r="AD93"/>
      <c r="AE93"/>
    </row>
    <row r="94" spans="1:31" s="12" customFormat="1" ht="126">
      <c r="A94" s="15" t="s">
        <v>184</v>
      </c>
      <c r="B94" s="10">
        <f>SUM(C94:G94)</f>
        <v>49010000</v>
      </c>
      <c r="C94" s="10">
        <v>7814000</v>
      </c>
      <c r="D94" s="10">
        <v>0</v>
      </c>
      <c r="E94" s="10">
        <v>15020000</v>
      </c>
      <c r="F94" s="10">
        <v>26176000</v>
      </c>
      <c r="G94" s="70">
        <v>0</v>
      </c>
      <c r="H94" s="24" t="s">
        <v>99</v>
      </c>
      <c r="I94" s="11" t="s">
        <v>111</v>
      </c>
      <c r="J94" s="13">
        <v>5.81</v>
      </c>
      <c r="K94" s="13">
        <v>9.75</v>
      </c>
      <c r="L94" s="13">
        <v>30</v>
      </c>
      <c r="M94" s="10">
        <v>4959463</v>
      </c>
      <c r="N94" s="48">
        <f>IF(B94=0,0,M94/B94*100)</f>
        <v>10.119287900428484</v>
      </c>
      <c r="O94" s="10">
        <v>45004687</v>
      </c>
      <c r="P94" s="18">
        <f>IF(B94=0,0,O94/B94*100)</f>
        <v>91.82755968169761</v>
      </c>
      <c r="Q94"/>
      <c r="R94"/>
      <c r="S94"/>
      <c r="T94"/>
      <c r="U94"/>
      <c r="V94"/>
      <c r="W94"/>
      <c r="X94"/>
      <c r="Y94"/>
      <c r="Z94"/>
      <c r="AA94"/>
      <c r="AB94"/>
      <c r="AC94"/>
      <c r="AD94"/>
      <c r="AE94"/>
    </row>
    <row r="95" spans="1:31" s="17" customFormat="1" ht="141.75">
      <c r="A95" s="16" t="s">
        <v>206</v>
      </c>
      <c r="B95" s="10">
        <f>SUM(C95:G95)</f>
        <v>24475000</v>
      </c>
      <c r="C95" s="10">
        <v>2460187</v>
      </c>
      <c r="D95" s="10">
        <v>0</v>
      </c>
      <c r="E95" s="10">
        <v>8994563</v>
      </c>
      <c r="F95" s="10">
        <v>13020250</v>
      </c>
      <c r="G95" s="33">
        <v>0</v>
      </c>
      <c r="H95" s="24" t="s">
        <v>213</v>
      </c>
      <c r="I95" s="11" t="s">
        <v>185</v>
      </c>
      <c r="J95" s="13">
        <v>7.1</v>
      </c>
      <c r="K95" s="13">
        <v>9.63</v>
      </c>
      <c r="L95" s="13">
        <v>30</v>
      </c>
      <c r="M95" s="10">
        <v>1080951</v>
      </c>
      <c r="N95" s="48">
        <f>IF(B95=0,0,M95/B95*100)</f>
        <v>4.4165515832482125</v>
      </c>
      <c r="O95" s="10">
        <v>1155951</v>
      </c>
      <c r="P95" s="18">
        <f>IF(B95=0,0,O95/B95*100)</f>
        <v>4.722986721144024</v>
      </c>
      <c r="Q95"/>
      <c r="R95"/>
      <c r="S95"/>
      <c r="T95"/>
      <c r="U95"/>
      <c r="V95"/>
      <c r="W95"/>
      <c r="X95"/>
      <c r="Y95"/>
      <c r="Z95"/>
      <c r="AA95"/>
      <c r="AB95"/>
      <c r="AC95"/>
      <c r="AD95"/>
      <c r="AE95"/>
    </row>
    <row r="96" spans="1:31" s="17" customFormat="1" ht="24" customHeight="1">
      <c r="A96" s="95" t="s">
        <v>176</v>
      </c>
      <c r="B96" s="30">
        <f t="shared" si="15"/>
        <v>118691</v>
      </c>
      <c r="C96" s="31">
        <f aca="true" t="shared" si="16" ref="C96:G97">C97</f>
        <v>118691</v>
      </c>
      <c r="D96" s="30">
        <f t="shared" si="16"/>
        <v>0</v>
      </c>
      <c r="E96" s="30">
        <f t="shared" si="16"/>
        <v>0</v>
      </c>
      <c r="F96" s="30">
        <f t="shared" si="16"/>
        <v>0</v>
      </c>
      <c r="G96" s="30">
        <f t="shared" si="16"/>
        <v>0</v>
      </c>
      <c r="H96" s="55"/>
      <c r="I96" s="61"/>
      <c r="J96" s="30">
        <v>0</v>
      </c>
      <c r="K96" s="30">
        <v>0</v>
      </c>
      <c r="L96" s="30">
        <v>0</v>
      </c>
      <c r="M96" s="30">
        <f>M97</f>
        <v>118691</v>
      </c>
      <c r="N96" s="30">
        <f t="shared" si="11"/>
        <v>100</v>
      </c>
      <c r="O96" s="30">
        <f>O97</f>
        <v>118691</v>
      </c>
      <c r="P96" s="41">
        <f t="shared" si="12"/>
        <v>100</v>
      </c>
      <c r="Q96"/>
      <c r="R96"/>
      <c r="S96"/>
      <c r="T96"/>
      <c r="U96"/>
      <c r="V96"/>
      <c r="W96"/>
      <c r="X96"/>
      <c r="Y96"/>
      <c r="Z96"/>
      <c r="AA96"/>
      <c r="AB96"/>
      <c r="AC96"/>
      <c r="AD96"/>
      <c r="AE96"/>
    </row>
    <row r="97" spans="1:31" s="17" customFormat="1" ht="21.75" customHeight="1">
      <c r="A97" s="91" t="s">
        <v>86</v>
      </c>
      <c r="B97" s="33">
        <f t="shared" si="15"/>
        <v>118691</v>
      </c>
      <c r="C97" s="34">
        <f t="shared" si="16"/>
        <v>118691</v>
      </c>
      <c r="D97" s="33">
        <f t="shared" si="16"/>
        <v>0</v>
      </c>
      <c r="E97" s="33">
        <f t="shared" si="16"/>
        <v>0</v>
      </c>
      <c r="F97" s="33">
        <f t="shared" si="16"/>
        <v>0</v>
      </c>
      <c r="G97" s="33">
        <f t="shared" si="16"/>
        <v>0</v>
      </c>
      <c r="H97" s="54"/>
      <c r="I97" s="11"/>
      <c r="J97" s="33">
        <v>0</v>
      </c>
      <c r="K97" s="33">
        <v>0</v>
      </c>
      <c r="L97" s="33">
        <v>0</v>
      </c>
      <c r="M97" s="33">
        <f>M98</f>
        <v>118691</v>
      </c>
      <c r="N97" s="33">
        <f t="shared" si="11"/>
        <v>100</v>
      </c>
      <c r="O97" s="33">
        <f>O98</f>
        <v>118691</v>
      </c>
      <c r="P97" s="36">
        <f t="shared" si="12"/>
        <v>100</v>
      </c>
      <c r="Q97"/>
      <c r="R97"/>
      <c r="S97"/>
      <c r="T97"/>
      <c r="U97"/>
      <c r="V97"/>
      <c r="W97"/>
      <c r="X97"/>
      <c r="Y97"/>
      <c r="Z97"/>
      <c r="AA97"/>
      <c r="AB97"/>
      <c r="AC97"/>
      <c r="AD97"/>
      <c r="AE97"/>
    </row>
    <row r="98" spans="1:31" s="17" customFormat="1" ht="21.75" customHeight="1">
      <c r="A98" s="9" t="s">
        <v>57</v>
      </c>
      <c r="B98" s="10">
        <f t="shared" si="15"/>
        <v>118691</v>
      </c>
      <c r="C98" s="10">
        <v>118691</v>
      </c>
      <c r="D98" s="10">
        <v>0</v>
      </c>
      <c r="E98" s="10">
        <v>0</v>
      </c>
      <c r="F98" s="10">
        <v>0</v>
      </c>
      <c r="G98" s="70">
        <v>0</v>
      </c>
      <c r="H98" s="54"/>
      <c r="I98" s="11" t="s">
        <v>97</v>
      </c>
      <c r="J98" s="10">
        <v>0</v>
      </c>
      <c r="K98" s="10">
        <v>0</v>
      </c>
      <c r="L98" s="10">
        <v>0</v>
      </c>
      <c r="M98" s="10">
        <v>118691</v>
      </c>
      <c r="N98" s="10">
        <f t="shared" si="11"/>
        <v>100</v>
      </c>
      <c r="O98" s="10">
        <f>M98</f>
        <v>118691</v>
      </c>
      <c r="P98" s="20">
        <f t="shared" si="12"/>
        <v>100</v>
      </c>
      <c r="Q98"/>
      <c r="R98"/>
      <c r="S98"/>
      <c r="T98"/>
      <c r="U98"/>
      <c r="V98"/>
      <c r="W98"/>
      <c r="X98"/>
      <c r="Y98"/>
      <c r="Z98"/>
      <c r="AA98"/>
      <c r="AB98"/>
      <c r="AC98"/>
      <c r="AD98"/>
      <c r="AE98"/>
    </row>
    <row r="99" spans="1:31" s="17" customFormat="1" ht="24" customHeight="1">
      <c r="A99" s="95" t="s">
        <v>95</v>
      </c>
      <c r="B99" s="30">
        <f>SUM(C99:G99)</f>
        <v>109110</v>
      </c>
      <c r="C99" s="31">
        <f aca="true" t="shared" si="17" ref="C99:G100">C100</f>
        <v>109110</v>
      </c>
      <c r="D99" s="30">
        <f t="shared" si="17"/>
        <v>0</v>
      </c>
      <c r="E99" s="30">
        <f t="shared" si="17"/>
        <v>0</v>
      </c>
      <c r="F99" s="30">
        <f t="shared" si="17"/>
        <v>0</v>
      </c>
      <c r="G99" s="30">
        <f t="shared" si="17"/>
        <v>0</v>
      </c>
      <c r="H99" s="55"/>
      <c r="I99" s="11"/>
      <c r="J99" s="30">
        <v>0</v>
      </c>
      <c r="K99" s="30">
        <v>0</v>
      </c>
      <c r="L99" s="30">
        <v>0</v>
      </c>
      <c r="M99" s="30">
        <f>M100</f>
        <v>109110</v>
      </c>
      <c r="N99" s="30">
        <f t="shared" si="11"/>
        <v>100</v>
      </c>
      <c r="O99" s="30">
        <f>O100</f>
        <v>109110</v>
      </c>
      <c r="P99" s="41">
        <f t="shared" si="12"/>
        <v>100</v>
      </c>
      <c r="Q99"/>
      <c r="R99"/>
      <c r="S99"/>
      <c r="T99"/>
      <c r="U99"/>
      <c r="V99"/>
      <c r="W99"/>
      <c r="X99"/>
      <c r="Y99"/>
      <c r="Z99"/>
      <c r="AA99"/>
      <c r="AB99"/>
      <c r="AC99"/>
      <c r="AD99"/>
      <c r="AE99"/>
    </row>
    <row r="100" spans="1:31" s="17" customFormat="1" ht="21.75" customHeight="1">
      <c r="A100" s="91" t="s">
        <v>84</v>
      </c>
      <c r="B100" s="33">
        <f>SUM(C100:F100)</f>
        <v>109110</v>
      </c>
      <c r="C100" s="34">
        <f t="shared" si="17"/>
        <v>109110</v>
      </c>
      <c r="D100" s="33">
        <f t="shared" si="17"/>
        <v>0</v>
      </c>
      <c r="E100" s="33">
        <f t="shared" si="17"/>
        <v>0</v>
      </c>
      <c r="F100" s="33">
        <f t="shared" si="17"/>
        <v>0</v>
      </c>
      <c r="G100" s="33">
        <f t="shared" si="17"/>
        <v>0</v>
      </c>
      <c r="H100" s="54"/>
      <c r="I100" s="11"/>
      <c r="J100" s="33">
        <v>0</v>
      </c>
      <c r="K100" s="33">
        <v>0</v>
      </c>
      <c r="L100" s="33">
        <v>0</v>
      </c>
      <c r="M100" s="33">
        <f>M101</f>
        <v>109110</v>
      </c>
      <c r="N100" s="33">
        <f t="shared" si="11"/>
        <v>100</v>
      </c>
      <c r="O100" s="33">
        <f>O101</f>
        <v>109110</v>
      </c>
      <c r="P100" s="36">
        <f t="shared" si="12"/>
        <v>100</v>
      </c>
      <c r="Q100"/>
      <c r="R100"/>
      <c r="S100"/>
      <c r="T100"/>
      <c r="U100"/>
      <c r="V100"/>
      <c r="W100"/>
      <c r="X100"/>
      <c r="Y100"/>
      <c r="Z100"/>
      <c r="AA100"/>
      <c r="AB100"/>
      <c r="AC100"/>
      <c r="AD100"/>
      <c r="AE100"/>
    </row>
    <row r="101" spans="1:31" s="17" customFormat="1" ht="21.75" customHeight="1">
      <c r="A101" s="9" t="s">
        <v>57</v>
      </c>
      <c r="B101" s="10">
        <f>SUM(C101:G101)</f>
        <v>109110</v>
      </c>
      <c r="C101" s="10">
        <v>109110</v>
      </c>
      <c r="D101" s="10">
        <v>0</v>
      </c>
      <c r="E101" s="10">
        <v>0</v>
      </c>
      <c r="F101" s="10">
        <v>0</v>
      </c>
      <c r="G101" s="70">
        <v>0</v>
      </c>
      <c r="H101" s="54"/>
      <c r="I101" s="11" t="s">
        <v>97</v>
      </c>
      <c r="J101" s="10">
        <v>0</v>
      </c>
      <c r="K101" s="10">
        <v>0</v>
      </c>
      <c r="L101" s="10">
        <v>0</v>
      </c>
      <c r="M101" s="10">
        <v>109110</v>
      </c>
      <c r="N101" s="10">
        <f t="shared" si="11"/>
        <v>100</v>
      </c>
      <c r="O101" s="10">
        <f>M101</f>
        <v>109110</v>
      </c>
      <c r="P101" s="20">
        <f t="shared" si="12"/>
        <v>100</v>
      </c>
      <c r="Q101"/>
      <c r="R101"/>
      <c r="S101"/>
      <c r="T101"/>
      <c r="U101"/>
      <c r="V101"/>
      <c r="W101"/>
      <c r="X101"/>
      <c r="Y101"/>
      <c r="Z101"/>
      <c r="AA101"/>
      <c r="AB101"/>
      <c r="AC101"/>
      <c r="AD101"/>
      <c r="AE101"/>
    </row>
    <row r="102" spans="1:31" s="17" customFormat="1" ht="23.25" customHeight="1">
      <c r="A102" s="95" t="s">
        <v>177</v>
      </c>
      <c r="B102" s="30">
        <f aca="true" t="shared" si="18" ref="B102:B113">SUM(C102:G102)</f>
        <v>4772675</v>
      </c>
      <c r="C102" s="31">
        <f>SUM(C103,C114)</f>
        <v>1067196</v>
      </c>
      <c r="D102" s="31">
        <f>SUM(D103,D114)</f>
        <v>0</v>
      </c>
      <c r="E102" s="31">
        <f>SUM(E103,E114)</f>
        <v>3705479</v>
      </c>
      <c r="F102" s="31">
        <f>SUM(F103,F114)</f>
        <v>0</v>
      </c>
      <c r="G102" s="31">
        <f>SUM(G103,G114)</f>
        <v>0</v>
      </c>
      <c r="H102" s="55"/>
      <c r="I102" s="61"/>
      <c r="J102" s="30">
        <v>0</v>
      </c>
      <c r="K102" s="30">
        <v>0</v>
      </c>
      <c r="L102" s="30">
        <v>0</v>
      </c>
      <c r="M102" s="31">
        <f>SUM(M103,M114)</f>
        <v>1589567</v>
      </c>
      <c r="N102" s="42">
        <f t="shared" si="11"/>
        <v>33.305578108712616</v>
      </c>
      <c r="O102" s="31">
        <f>SUM(O103,O114)</f>
        <v>2470262</v>
      </c>
      <c r="P102" s="43">
        <f t="shared" si="12"/>
        <v>51.75843735431388</v>
      </c>
      <c r="Q102"/>
      <c r="R102"/>
      <c r="S102"/>
      <c r="T102"/>
      <c r="U102"/>
      <c r="V102"/>
      <c r="W102"/>
      <c r="X102"/>
      <c r="Y102"/>
      <c r="Z102"/>
      <c r="AA102"/>
      <c r="AB102"/>
      <c r="AC102"/>
      <c r="AD102"/>
      <c r="AE102"/>
    </row>
    <row r="103" spans="1:31" s="17" customFormat="1" ht="21" customHeight="1" thickBot="1">
      <c r="A103" s="100" t="s">
        <v>85</v>
      </c>
      <c r="B103" s="101">
        <f t="shared" si="18"/>
        <v>4759255</v>
      </c>
      <c r="C103" s="102">
        <f>SUM(C104,C108,C113)</f>
        <v>1053776</v>
      </c>
      <c r="D103" s="102">
        <f>SUM(D104,D108,D113)</f>
        <v>0</v>
      </c>
      <c r="E103" s="102">
        <f>SUM(E104,E108,E113)</f>
        <v>3705479</v>
      </c>
      <c r="F103" s="102">
        <f>SUM(F104,F108,F113)</f>
        <v>0</v>
      </c>
      <c r="G103" s="102">
        <f>SUM(G104,G108,G113)</f>
        <v>0</v>
      </c>
      <c r="H103" s="82"/>
      <c r="I103" s="62"/>
      <c r="J103" s="101">
        <v>0</v>
      </c>
      <c r="K103" s="101">
        <v>0</v>
      </c>
      <c r="L103" s="101">
        <v>0</v>
      </c>
      <c r="M103" s="102">
        <f>SUM(M104,M108,M113)</f>
        <v>1576147</v>
      </c>
      <c r="N103" s="103">
        <f aca="true" t="shared" si="19" ref="N103:N115">IF(B103=0,0,M103/B103*100)</f>
        <v>33.11751524135605</v>
      </c>
      <c r="O103" s="102">
        <f>SUM(O104,O108,O113)</f>
        <v>2456842</v>
      </c>
      <c r="P103" s="104">
        <f aca="true" t="shared" si="20" ref="P103:P115">IF(B103=0,0,O103/B103*100)</f>
        <v>51.62240728853571</v>
      </c>
      <c r="Q103"/>
      <c r="R103"/>
      <c r="S103"/>
      <c r="T103"/>
      <c r="U103"/>
      <c r="V103"/>
      <c r="W103"/>
      <c r="X103"/>
      <c r="Y103"/>
      <c r="Z103"/>
      <c r="AA103"/>
      <c r="AB103"/>
      <c r="AC103"/>
      <c r="AD103"/>
      <c r="AE103"/>
    </row>
    <row r="104" spans="1:31" s="17" customFormat="1" ht="21" customHeight="1">
      <c r="A104" s="9" t="s">
        <v>58</v>
      </c>
      <c r="B104" s="10">
        <f t="shared" si="18"/>
        <v>1281457</v>
      </c>
      <c r="C104" s="10">
        <f>SUM(C105:C107)</f>
        <v>0</v>
      </c>
      <c r="D104" s="10">
        <f>SUM(D105:D107)</f>
        <v>0</v>
      </c>
      <c r="E104" s="10">
        <f>SUM(E105:E107)</f>
        <v>1281457</v>
      </c>
      <c r="F104" s="10">
        <f>SUM(F105:F107)</f>
        <v>0</v>
      </c>
      <c r="G104" s="10">
        <f>SUM(G105:G107)</f>
        <v>0</v>
      </c>
      <c r="H104" s="54"/>
      <c r="I104" s="11"/>
      <c r="J104" s="10">
        <v>0</v>
      </c>
      <c r="K104" s="10">
        <v>0</v>
      </c>
      <c r="L104" s="10">
        <v>0</v>
      </c>
      <c r="M104" s="10">
        <f>SUM(M105:M107)</f>
        <v>126153</v>
      </c>
      <c r="N104" s="48">
        <f t="shared" si="19"/>
        <v>9.844497318286919</v>
      </c>
      <c r="O104" s="10">
        <f>SUM(O105:O107)</f>
        <v>126153</v>
      </c>
      <c r="P104" s="18">
        <f t="shared" si="20"/>
        <v>9.844497318286919</v>
      </c>
      <c r="Q104"/>
      <c r="R104"/>
      <c r="S104"/>
      <c r="T104"/>
      <c r="U104"/>
      <c r="V104"/>
      <c r="W104"/>
      <c r="X104"/>
      <c r="Y104"/>
      <c r="Z104"/>
      <c r="AA104"/>
      <c r="AB104"/>
      <c r="AC104"/>
      <c r="AD104"/>
      <c r="AE104"/>
    </row>
    <row r="105" spans="1:31" s="12" customFormat="1" ht="64.5" customHeight="1">
      <c r="A105" s="16" t="s">
        <v>132</v>
      </c>
      <c r="B105" s="10">
        <f t="shared" si="18"/>
        <v>118372</v>
      </c>
      <c r="C105" s="10">
        <v>0</v>
      </c>
      <c r="D105" s="10">
        <v>0</v>
      </c>
      <c r="E105" s="10">
        <v>118372</v>
      </c>
      <c r="F105" s="10">
        <v>0</v>
      </c>
      <c r="G105" s="70">
        <v>0</v>
      </c>
      <c r="H105" s="57" t="s">
        <v>134</v>
      </c>
      <c r="I105" s="11" t="s">
        <v>135</v>
      </c>
      <c r="J105" s="13">
        <v>5</v>
      </c>
      <c r="K105" s="10">
        <v>0</v>
      </c>
      <c r="L105" s="13">
        <v>55</v>
      </c>
      <c r="M105" s="10">
        <v>40000</v>
      </c>
      <c r="N105" s="48">
        <f t="shared" si="19"/>
        <v>33.791775081945055</v>
      </c>
      <c r="O105" s="10">
        <v>40000</v>
      </c>
      <c r="P105" s="18">
        <f t="shared" si="20"/>
        <v>33.791775081945055</v>
      </c>
      <c r="Q105"/>
      <c r="R105"/>
      <c r="S105"/>
      <c r="T105"/>
      <c r="U105"/>
      <c r="V105"/>
      <c r="W105"/>
      <c r="X105"/>
      <c r="Y105"/>
      <c r="Z105"/>
      <c r="AA105"/>
      <c r="AB105"/>
      <c r="AC105"/>
      <c r="AD105"/>
      <c r="AE105"/>
    </row>
    <row r="106" spans="1:31" s="12" customFormat="1" ht="96" customHeight="1">
      <c r="A106" s="16" t="s">
        <v>212</v>
      </c>
      <c r="B106" s="10">
        <f t="shared" si="18"/>
        <v>730500</v>
      </c>
      <c r="C106" s="10">
        <v>0</v>
      </c>
      <c r="D106" s="10">
        <v>0</v>
      </c>
      <c r="E106" s="10">
        <v>730500</v>
      </c>
      <c r="F106" s="10">
        <v>0</v>
      </c>
      <c r="G106" s="70">
        <v>0</v>
      </c>
      <c r="H106" s="57" t="s">
        <v>136</v>
      </c>
      <c r="I106" s="11" t="s">
        <v>137</v>
      </c>
      <c r="J106" s="13">
        <v>5</v>
      </c>
      <c r="K106" s="10">
        <v>0</v>
      </c>
      <c r="L106" s="13">
        <v>55</v>
      </c>
      <c r="M106" s="10">
        <v>26153</v>
      </c>
      <c r="N106" s="48">
        <f>IF(B106=0,0,M106/B106*100)</f>
        <v>3.580150581793292</v>
      </c>
      <c r="O106" s="10">
        <v>26153</v>
      </c>
      <c r="P106" s="18">
        <f>IF(B106=0,0,O106/B106*100)</f>
        <v>3.580150581793292</v>
      </c>
      <c r="Q106"/>
      <c r="R106"/>
      <c r="S106"/>
      <c r="T106"/>
      <c r="U106"/>
      <c r="V106"/>
      <c r="W106"/>
      <c r="X106"/>
      <c r="Y106"/>
      <c r="Z106"/>
      <c r="AA106"/>
      <c r="AB106"/>
      <c r="AC106"/>
      <c r="AD106"/>
      <c r="AE106"/>
    </row>
    <row r="107" spans="1:31" s="12" customFormat="1" ht="69" customHeight="1">
      <c r="A107" s="16" t="s">
        <v>133</v>
      </c>
      <c r="B107" s="10">
        <f t="shared" si="18"/>
        <v>432585</v>
      </c>
      <c r="C107" s="10">
        <v>0</v>
      </c>
      <c r="D107" s="10">
        <v>0</v>
      </c>
      <c r="E107" s="10">
        <v>432585</v>
      </c>
      <c r="F107" s="10">
        <v>0</v>
      </c>
      <c r="G107" s="70">
        <v>0</v>
      </c>
      <c r="H107" s="57" t="s">
        <v>138</v>
      </c>
      <c r="I107" s="11" t="s">
        <v>139</v>
      </c>
      <c r="J107" s="13">
        <v>5</v>
      </c>
      <c r="K107" s="10">
        <v>0</v>
      </c>
      <c r="L107" s="13">
        <v>55</v>
      </c>
      <c r="M107" s="10">
        <v>60000</v>
      </c>
      <c r="N107" s="48">
        <f>IF(B107=0,0,M107/B107*100)</f>
        <v>13.870106453067027</v>
      </c>
      <c r="O107" s="10">
        <v>60000</v>
      </c>
      <c r="P107" s="18">
        <f>IF(B107=0,0,O107/B107*100)</f>
        <v>13.870106453067027</v>
      </c>
      <c r="Q107"/>
      <c r="R107"/>
      <c r="S107"/>
      <c r="T107"/>
      <c r="U107"/>
      <c r="V107"/>
      <c r="W107"/>
      <c r="X107"/>
      <c r="Y107"/>
      <c r="Z107"/>
      <c r="AA107"/>
      <c r="AB107"/>
      <c r="AC107"/>
      <c r="AD107"/>
      <c r="AE107"/>
    </row>
    <row r="108" spans="1:31" s="17" customFormat="1" ht="21.75" customHeight="1">
      <c r="A108" s="9" t="s">
        <v>59</v>
      </c>
      <c r="B108" s="39">
        <f t="shared" si="18"/>
        <v>2408344</v>
      </c>
      <c r="C108" s="40">
        <f>SUM(C109:C112)</f>
        <v>0</v>
      </c>
      <c r="D108" s="40">
        <f>SUM(D109:D112)</f>
        <v>0</v>
      </c>
      <c r="E108" s="40">
        <f>SUM(E109:E112)</f>
        <v>2408344</v>
      </c>
      <c r="F108" s="40">
        <f>SUM(F109:F112)</f>
        <v>0</v>
      </c>
      <c r="G108" s="40">
        <f>SUM(G109:G112)</f>
        <v>0</v>
      </c>
      <c r="H108" s="54"/>
      <c r="I108" s="11"/>
      <c r="J108" s="39">
        <v>0</v>
      </c>
      <c r="K108" s="39">
        <v>0</v>
      </c>
      <c r="L108" s="39">
        <v>0</v>
      </c>
      <c r="M108" s="40">
        <f>SUM(M109:M112)</f>
        <v>380540</v>
      </c>
      <c r="N108" s="51">
        <f t="shared" si="19"/>
        <v>15.800898874911557</v>
      </c>
      <c r="O108" s="40">
        <f>SUM(O109:O112)</f>
        <v>1261235</v>
      </c>
      <c r="P108" s="45">
        <f t="shared" si="20"/>
        <v>52.369387429702726</v>
      </c>
      <c r="Q108"/>
      <c r="R108"/>
      <c r="S108"/>
      <c r="T108"/>
      <c r="U108"/>
      <c r="V108"/>
      <c r="W108"/>
      <c r="X108"/>
      <c r="Y108"/>
      <c r="Z108"/>
      <c r="AA108"/>
      <c r="AB108"/>
      <c r="AC108"/>
      <c r="AD108"/>
      <c r="AE108"/>
    </row>
    <row r="109" spans="1:31" s="12" customFormat="1" ht="95.25" customHeight="1">
      <c r="A109" s="16" t="s">
        <v>129</v>
      </c>
      <c r="B109" s="10">
        <f>SUM(C109:G109)</f>
        <v>934690</v>
      </c>
      <c r="C109" s="10">
        <v>0</v>
      </c>
      <c r="D109" s="10">
        <v>0</v>
      </c>
      <c r="E109" s="10">
        <v>934690</v>
      </c>
      <c r="F109" s="10">
        <v>0</v>
      </c>
      <c r="G109" s="70">
        <v>0</v>
      </c>
      <c r="H109" s="57" t="s">
        <v>38</v>
      </c>
      <c r="I109" s="11" t="s">
        <v>34</v>
      </c>
      <c r="J109" s="13">
        <v>5</v>
      </c>
      <c r="K109" s="10">
        <v>0</v>
      </c>
      <c r="L109" s="13">
        <v>60</v>
      </c>
      <c r="M109" s="10">
        <v>177198</v>
      </c>
      <c r="N109" s="48">
        <f>IF(B109=0,0,M109/B109*100)</f>
        <v>18.957943275310534</v>
      </c>
      <c r="O109" s="10">
        <v>383308</v>
      </c>
      <c r="P109" s="18">
        <f>IF(B109=0,0,O109/B109*100)</f>
        <v>41.00910462292311</v>
      </c>
      <c r="Q109"/>
      <c r="R109"/>
      <c r="S109"/>
      <c r="T109"/>
      <c r="U109"/>
      <c r="V109"/>
      <c r="W109"/>
      <c r="X109"/>
      <c r="Y109"/>
      <c r="Z109"/>
      <c r="AA109"/>
      <c r="AB109"/>
      <c r="AC109"/>
      <c r="AD109"/>
      <c r="AE109"/>
    </row>
    <row r="110" spans="1:31" s="12" customFormat="1" ht="48" customHeight="1">
      <c r="A110" s="16" t="s">
        <v>130</v>
      </c>
      <c r="B110" s="10">
        <f>SUM(C110:G110)</f>
        <v>294000</v>
      </c>
      <c r="C110" s="10">
        <v>0</v>
      </c>
      <c r="D110" s="10">
        <v>0</v>
      </c>
      <c r="E110" s="10">
        <v>294000</v>
      </c>
      <c r="F110" s="10">
        <v>0</v>
      </c>
      <c r="G110" s="70">
        <v>0</v>
      </c>
      <c r="H110" s="57" t="s">
        <v>39</v>
      </c>
      <c r="I110" s="11" t="s">
        <v>41</v>
      </c>
      <c r="J110" s="13">
        <v>5</v>
      </c>
      <c r="K110" s="10">
        <v>0</v>
      </c>
      <c r="L110" s="13">
        <v>41</v>
      </c>
      <c r="M110" s="10">
        <v>20000</v>
      </c>
      <c r="N110" s="48">
        <f>IF(B110=0,0,M110/B110*100)</f>
        <v>6.802721088435375</v>
      </c>
      <c r="O110" s="10">
        <v>32000</v>
      </c>
      <c r="P110" s="18">
        <f>IF(B110=0,0,O110/B110*100)</f>
        <v>10.884353741496598</v>
      </c>
      <c r="Q110"/>
      <c r="R110"/>
      <c r="S110"/>
      <c r="T110"/>
      <c r="U110"/>
      <c r="V110"/>
      <c r="W110"/>
      <c r="X110"/>
      <c r="Y110"/>
      <c r="Z110"/>
      <c r="AA110"/>
      <c r="AB110"/>
      <c r="AC110"/>
      <c r="AD110"/>
      <c r="AE110"/>
    </row>
    <row r="111" spans="1:31" s="12" customFormat="1" ht="34.5" customHeight="1">
      <c r="A111" s="16" t="s">
        <v>131</v>
      </c>
      <c r="B111" s="10">
        <f>SUM(C111:G111)</f>
        <v>295355</v>
      </c>
      <c r="C111" s="10">
        <v>0</v>
      </c>
      <c r="D111" s="10">
        <v>0</v>
      </c>
      <c r="E111" s="10">
        <v>295355</v>
      </c>
      <c r="F111" s="10">
        <v>0</v>
      </c>
      <c r="G111" s="70">
        <v>0</v>
      </c>
      <c r="H111" s="57" t="s">
        <v>49</v>
      </c>
      <c r="I111" s="11" t="s">
        <v>34</v>
      </c>
      <c r="J111" s="13">
        <v>5.15</v>
      </c>
      <c r="K111" s="10">
        <v>0</v>
      </c>
      <c r="L111" s="13">
        <v>55</v>
      </c>
      <c r="M111" s="10">
        <v>113342</v>
      </c>
      <c r="N111" s="48">
        <f>IF(B111=0,0,M111/B111*100)</f>
        <v>38.374837060486534</v>
      </c>
      <c r="O111" s="10">
        <v>125342</v>
      </c>
      <c r="P111" s="18">
        <f>IF(B111=0,0,O111/B111*100)</f>
        <v>42.4377444092702</v>
      </c>
      <c r="Q111"/>
      <c r="R111"/>
      <c r="S111"/>
      <c r="T111"/>
      <c r="U111"/>
      <c r="V111"/>
      <c r="W111"/>
      <c r="X111"/>
      <c r="Y111"/>
      <c r="Z111"/>
      <c r="AA111"/>
      <c r="AB111"/>
      <c r="AC111"/>
      <c r="AD111"/>
      <c r="AE111"/>
    </row>
    <row r="112" spans="1:16" ht="94.5">
      <c r="A112" s="16" t="s">
        <v>70</v>
      </c>
      <c r="B112" s="10">
        <f t="shared" si="18"/>
        <v>884299</v>
      </c>
      <c r="C112" s="10">
        <v>0</v>
      </c>
      <c r="D112" s="10">
        <v>0</v>
      </c>
      <c r="E112" s="10">
        <v>884299</v>
      </c>
      <c r="F112" s="10">
        <v>0</v>
      </c>
      <c r="G112" s="70">
        <v>0</v>
      </c>
      <c r="H112" s="24" t="s">
        <v>215</v>
      </c>
      <c r="I112" s="11" t="s">
        <v>140</v>
      </c>
      <c r="J112" s="13">
        <v>5</v>
      </c>
      <c r="K112" s="10">
        <v>0</v>
      </c>
      <c r="L112" s="13">
        <v>55</v>
      </c>
      <c r="M112" s="10">
        <v>70000</v>
      </c>
      <c r="N112" s="48">
        <f>IF(B112=0,0,M112/B112*100)</f>
        <v>7.915874608022852</v>
      </c>
      <c r="O112" s="10">
        <v>720585</v>
      </c>
      <c r="P112" s="18">
        <f>IF(B112=0,0,O112/B112*100)</f>
        <v>81.4865786346021</v>
      </c>
    </row>
    <row r="113" spans="1:31" s="17" customFormat="1" ht="20.25" customHeight="1">
      <c r="A113" s="9" t="s">
        <v>60</v>
      </c>
      <c r="B113" s="39">
        <f t="shared" si="18"/>
        <v>1069454</v>
      </c>
      <c r="C113" s="40">
        <v>1053776</v>
      </c>
      <c r="D113" s="39">
        <v>0</v>
      </c>
      <c r="E113" s="39">
        <v>15678</v>
      </c>
      <c r="F113" s="39">
        <v>0</v>
      </c>
      <c r="G113" s="39">
        <v>0</v>
      </c>
      <c r="H113" s="54"/>
      <c r="I113" s="11" t="s">
        <v>97</v>
      </c>
      <c r="J113" s="10">
        <v>0</v>
      </c>
      <c r="K113" s="10">
        <v>0</v>
      </c>
      <c r="L113" s="10">
        <v>0</v>
      </c>
      <c r="M113" s="39">
        <v>1069454</v>
      </c>
      <c r="N113" s="39">
        <f t="shared" si="19"/>
        <v>100</v>
      </c>
      <c r="O113" s="10">
        <f>M113</f>
        <v>1069454</v>
      </c>
      <c r="P113" s="78">
        <f t="shared" si="20"/>
        <v>100</v>
      </c>
      <c r="Q113"/>
      <c r="R113"/>
      <c r="S113"/>
      <c r="T113"/>
      <c r="U113"/>
      <c r="V113"/>
      <c r="W113"/>
      <c r="X113"/>
      <c r="Y113"/>
      <c r="Z113"/>
      <c r="AA113"/>
      <c r="AB113"/>
      <c r="AC113"/>
      <c r="AD113"/>
      <c r="AE113"/>
    </row>
    <row r="114" spans="1:31" s="17" customFormat="1" ht="20.25" customHeight="1">
      <c r="A114" s="91" t="s">
        <v>87</v>
      </c>
      <c r="B114" s="33">
        <f aca="true" t="shared" si="21" ref="B114:B129">SUM(C114:G114)</f>
        <v>13420</v>
      </c>
      <c r="C114" s="34">
        <f>C115</f>
        <v>13420</v>
      </c>
      <c r="D114" s="33">
        <f>D115</f>
        <v>0</v>
      </c>
      <c r="E114" s="33">
        <f>E115</f>
        <v>0</v>
      </c>
      <c r="F114" s="33">
        <f>F115</f>
        <v>0</v>
      </c>
      <c r="G114" s="33">
        <f>G115</f>
        <v>0</v>
      </c>
      <c r="H114" s="54"/>
      <c r="I114" s="11"/>
      <c r="J114" s="33">
        <v>0</v>
      </c>
      <c r="K114" s="33">
        <v>0</v>
      </c>
      <c r="L114" s="33">
        <v>0</v>
      </c>
      <c r="M114" s="33">
        <f>M115</f>
        <v>13420</v>
      </c>
      <c r="N114" s="33">
        <f t="shared" si="19"/>
        <v>100</v>
      </c>
      <c r="O114" s="33">
        <f>O115</f>
        <v>13420</v>
      </c>
      <c r="P114" s="36">
        <f t="shared" si="20"/>
        <v>100</v>
      </c>
      <c r="Q114"/>
      <c r="R114"/>
      <c r="S114"/>
      <c r="T114"/>
      <c r="U114"/>
      <c r="V114"/>
      <c r="W114"/>
      <c r="X114"/>
      <c r="Y114"/>
      <c r="Z114"/>
      <c r="AA114"/>
      <c r="AB114"/>
      <c r="AC114"/>
      <c r="AD114"/>
      <c r="AE114"/>
    </row>
    <row r="115" spans="1:31" s="17" customFormat="1" ht="20.25" customHeight="1">
      <c r="A115" s="9" t="s">
        <v>57</v>
      </c>
      <c r="B115" s="10">
        <f t="shared" si="21"/>
        <v>13420</v>
      </c>
      <c r="C115" s="10">
        <v>13420</v>
      </c>
      <c r="D115" s="10">
        <v>0</v>
      </c>
      <c r="E115" s="10">
        <v>0</v>
      </c>
      <c r="F115" s="10">
        <v>0</v>
      </c>
      <c r="G115" s="70">
        <v>0</v>
      </c>
      <c r="H115" s="54"/>
      <c r="I115" s="11" t="s">
        <v>97</v>
      </c>
      <c r="J115" s="10">
        <v>0</v>
      </c>
      <c r="K115" s="10">
        <v>0</v>
      </c>
      <c r="L115" s="10">
        <v>0</v>
      </c>
      <c r="M115" s="10">
        <v>13420</v>
      </c>
      <c r="N115" s="10">
        <f t="shared" si="19"/>
        <v>100</v>
      </c>
      <c r="O115" s="10">
        <f>M115</f>
        <v>13420</v>
      </c>
      <c r="P115" s="20">
        <f t="shared" si="20"/>
        <v>100</v>
      </c>
      <c r="Q115"/>
      <c r="R115"/>
      <c r="S115"/>
      <c r="T115"/>
      <c r="U115"/>
      <c r="V115"/>
      <c r="W115"/>
      <c r="X115"/>
      <c r="Y115"/>
      <c r="Z115"/>
      <c r="AA115"/>
      <c r="AB115"/>
      <c r="AC115"/>
      <c r="AD115"/>
      <c r="AE115"/>
    </row>
    <row r="116" spans="1:31" s="17" customFormat="1" ht="23.25" customHeight="1">
      <c r="A116" s="95" t="s">
        <v>178</v>
      </c>
      <c r="B116" s="30">
        <f t="shared" si="21"/>
        <v>14160</v>
      </c>
      <c r="C116" s="30">
        <f>SUM(C117,C119)</f>
        <v>14160</v>
      </c>
      <c r="D116" s="30">
        <f>SUM(D117,D119)</f>
        <v>0</v>
      </c>
      <c r="E116" s="30">
        <f>SUM(E117,E119)</f>
        <v>0</v>
      </c>
      <c r="F116" s="30">
        <f>SUM(F117,F119)</f>
        <v>0</v>
      </c>
      <c r="G116" s="30">
        <f>SUM(G117,G119)</f>
        <v>0</v>
      </c>
      <c r="H116" s="58"/>
      <c r="I116" s="11"/>
      <c r="J116" s="30">
        <v>0</v>
      </c>
      <c r="K116" s="30">
        <v>0</v>
      </c>
      <c r="L116" s="30">
        <v>0</v>
      </c>
      <c r="M116" s="30">
        <f>SUM(M117,M119)</f>
        <v>14160</v>
      </c>
      <c r="N116" s="30">
        <f aca="true" t="shared" si="22" ref="N116:N129">IF(B116=0,0,M116/B116*100)</f>
        <v>100</v>
      </c>
      <c r="O116" s="30">
        <f>SUM(O117,O119)</f>
        <v>14160</v>
      </c>
      <c r="P116" s="41">
        <f aca="true" t="shared" si="23" ref="P116:P129">IF(B116=0,0,O116/B116*100)</f>
        <v>100</v>
      </c>
      <c r="Q116"/>
      <c r="R116"/>
      <c r="S116"/>
      <c r="T116"/>
      <c r="U116"/>
      <c r="V116"/>
      <c r="W116"/>
      <c r="X116"/>
      <c r="Y116"/>
      <c r="Z116"/>
      <c r="AA116"/>
      <c r="AB116"/>
      <c r="AC116"/>
      <c r="AD116"/>
      <c r="AE116"/>
    </row>
    <row r="117" spans="1:31" s="17" customFormat="1" ht="20.25" customHeight="1">
      <c r="A117" s="91" t="s">
        <v>88</v>
      </c>
      <c r="B117" s="33">
        <f t="shared" si="21"/>
        <v>11100</v>
      </c>
      <c r="C117" s="34">
        <f>C118</f>
        <v>11100</v>
      </c>
      <c r="D117" s="33">
        <f>D118</f>
        <v>0</v>
      </c>
      <c r="E117" s="33">
        <f>E118</f>
        <v>0</v>
      </c>
      <c r="F117" s="33">
        <f>F118</f>
        <v>0</v>
      </c>
      <c r="G117" s="33">
        <f>G118</f>
        <v>0</v>
      </c>
      <c r="H117" s="54"/>
      <c r="I117" s="11"/>
      <c r="J117" s="33">
        <v>0</v>
      </c>
      <c r="K117" s="33">
        <v>0</v>
      </c>
      <c r="L117" s="33">
        <v>0</v>
      </c>
      <c r="M117" s="33">
        <f>M118</f>
        <v>11100</v>
      </c>
      <c r="N117" s="33">
        <f t="shared" si="22"/>
        <v>100</v>
      </c>
      <c r="O117" s="33">
        <f>O118</f>
        <v>11100</v>
      </c>
      <c r="P117" s="36">
        <f t="shared" si="23"/>
        <v>100</v>
      </c>
      <c r="Q117"/>
      <c r="R117"/>
      <c r="S117"/>
      <c r="T117"/>
      <c r="U117"/>
      <c r="V117"/>
      <c r="W117"/>
      <c r="X117"/>
      <c r="Y117"/>
      <c r="Z117"/>
      <c r="AA117"/>
      <c r="AB117"/>
      <c r="AC117"/>
      <c r="AD117"/>
      <c r="AE117"/>
    </row>
    <row r="118" spans="1:31" s="17" customFormat="1" ht="20.25" customHeight="1">
      <c r="A118" s="9" t="s">
        <v>57</v>
      </c>
      <c r="B118" s="10">
        <f t="shared" si="21"/>
        <v>11100</v>
      </c>
      <c r="C118" s="10">
        <v>11100</v>
      </c>
      <c r="D118" s="10">
        <v>0</v>
      </c>
      <c r="E118" s="10">
        <v>0</v>
      </c>
      <c r="F118" s="10">
        <v>0</v>
      </c>
      <c r="G118" s="70">
        <v>0</v>
      </c>
      <c r="H118" s="54"/>
      <c r="I118" s="11" t="s">
        <v>97</v>
      </c>
      <c r="J118" s="10">
        <v>0</v>
      </c>
      <c r="K118" s="10">
        <v>0</v>
      </c>
      <c r="L118" s="10">
        <v>0</v>
      </c>
      <c r="M118" s="10">
        <v>11100</v>
      </c>
      <c r="N118" s="10">
        <f t="shared" si="22"/>
        <v>100</v>
      </c>
      <c r="O118" s="10">
        <f>M118</f>
        <v>11100</v>
      </c>
      <c r="P118" s="20">
        <f t="shared" si="23"/>
        <v>100</v>
      </c>
      <c r="Q118"/>
      <c r="R118"/>
      <c r="S118"/>
      <c r="T118"/>
      <c r="U118"/>
      <c r="V118"/>
      <c r="W118"/>
      <c r="X118"/>
      <c r="Y118"/>
      <c r="Z118"/>
      <c r="AA118"/>
      <c r="AB118"/>
      <c r="AC118"/>
      <c r="AD118"/>
      <c r="AE118"/>
    </row>
    <row r="119" spans="1:31" s="17" customFormat="1" ht="20.25" customHeight="1">
      <c r="A119" s="91" t="s">
        <v>89</v>
      </c>
      <c r="B119" s="33">
        <f t="shared" si="21"/>
        <v>3060</v>
      </c>
      <c r="C119" s="34">
        <f>C120</f>
        <v>3060</v>
      </c>
      <c r="D119" s="33">
        <f>D120</f>
        <v>0</v>
      </c>
      <c r="E119" s="33">
        <f>E120</f>
        <v>0</v>
      </c>
      <c r="F119" s="33">
        <f>F120</f>
        <v>0</v>
      </c>
      <c r="G119" s="33">
        <f>G120</f>
        <v>0</v>
      </c>
      <c r="H119" s="54"/>
      <c r="I119" s="11"/>
      <c r="J119" s="33">
        <v>0</v>
      </c>
      <c r="K119" s="33">
        <v>0</v>
      </c>
      <c r="L119" s="33">
        <v>0</v>
      </c>
      <c r="M119" s="33">
        <f>M120</f>
        <v>3060</v>
      </c>
      <c r="N119" s="33">
        <f t="shared" si="22"/>
        <v>100</v>
      </c>
      <c r="O119" s="33">
        <f>O120</f>
        <v>3060</v>
      </c>
      <c r="P119" s="36">
        <f t="shared" si="23"/>
        <v>100</v>
      </c>
      <c r="Q119"/>
      <c r="R119"/>
      <c r="S119"/>
      <c r="T119"/>
      <c r="U119"/>
      <c r="V119"/>
      <c r="W119"/>
      <c r="X119"/>
      <c r="Y119"/>
      <c r="Z119"/>
      <c r="AA119"/>
      <c r="AB119"/>
      <c r="AC119"/>
      <c r="AD119"/>
      <c r="AE119"/>
    </row>
    <row r="120" spans="1:31" s="17" customFormat="1" ht="21" customHeight="1" thickBot="1">
      <c r="A120" s="79" t="s">
        <v>57</v>
      </c>
      <c r="B120" s="80">
        <f t="shared" si="21"/>
        <v>3060</v>
      </c>
      <c r="C120" s="80">
        <v>3060</v>
      </c>
      <c r="D120" s="80">
        <v>0</v>
      </c>
      <c r="E120" s="80">
        <v>0</v>
      </c>
      <c r="F120" s="80">
        <v>0</v>
      </c>
      <c r="G120" s="81">
        <v>0</v>
      </c>
      <c r="H120" s="82"/>
      <c r="I120" s="62" t="s">
        <v>97</v>
      </c>
      <c r="J120" s="80">
        <v>0</v>
      </c>
      <c r="K120" s="80">
        <v>0</v>
      </c>
      <c r="L120" s="80">
        <v>0</v>
      </c>
      <c r="M120" s="80">
        <v>3060</v>
      </c>
      <c r="N120" s="80">
        <f t="shared" si="22"/>
        <v>100</v>
      </c>
      <c r="O120" s="80">
        <f>M120</f>
        <v>3060</v>
      </c>
      <c r="P120" s="83">
        <f t="shared" si="23"/>
        <v>100</v>
      </c>
      <c r="Q120"/>
      <c r="R120"/>
      <c r="S120"/>
      <c r="T120"/>
      <c r="U120"/>
      <c r="V120"/>
      <c r="W120"/>
      <c r="X120"/>
      <c r="Y120"/>
      <c r="Z120"/>
      <c r="AA120"/>
      <c r="AB120"/>
      <c r="AC120"/>
      <c r="AD120"/>
      <c r="AE120"/>
    </row>
    <row r="121" spans="1:31" s="17" customFormat="1" ht="24" customHeight="1">
      <c r="A121" s="95" t="s">
        <v>103</v>
      </c>
      <c r="B121" s="30">
        <f t="shared" si="21"/>
        <v>414</v>
      </c>
      <c r="C121" s="31">
        <f aca="true" t="shared" si="24" ref="C121:G122">C122</f>
        <v>414</v>
      </c>
      <c r="D121" s="30">
        <f t="shared" si="24"/>
        <v>0</v>
      </c>
      <c r="E121" s="30">
        <f t="shared" si="24"/>
        <v>0</v>
      </c>
      <c r="F121" s="30">
        <f t="shared" si="24"/>
        <v>0</v>
      </c>
      <c r="G121" s="30">
        <f t="shared" si="24"/>
        <v>0</v>
      </c>
      <c r="H121" s="55"/>
      <c r="I121" s="61"/>
      <c r="J121" s="30">
        <v>0</v>
      </c>
      <c r="K121" s="30">
        <v>0</v>
      </c>
      <c r="L121" s="30">
        <v>0</v>
      </c>
      <c r="M121" s="30">
        <f>M122</f>
        <v>414</v>
      </c>
      <c r="N121" s="30">
        <f t="shared" si="22"/>
        <v>100</v>
      </c>
      <c r="O121" s="30">
        <f>O122</f>
        <v>414</v>
      </c>
      <c r="P121" s="41">
        <f t="shared" si="23"/>
        <v>100</v>
      </c>
      <c r="Q121"/>
      <c r="R121"/>
      <c r="S121"/>
      <c r="T121"/>
      <c r="U121"/>
      <c r="V121"/>
      <c r="W121"/>
      <c r="X121"/>
      <c r="Y121"/>
      <c r="Z121"/>
      <c r="AA121"/>
      <c r="AB121"/>
      <c r="AC121"/>
      <c r="AD121"/>
      <c r="AE121"/>
    </row>
    <row r="122" spans="1:31" s="17" customFormat="1" ht="21.75" customHeight="1">
      <c r="A122" s="91" t="s">
        <v>104</v>
      </c>
      <c r="B122" s="33">
        <f t="shared" si="21"/>
        <v>414</v>
      </c>
      <c r="C122" s="34">
        <f t="shared" si="24"/>
        <v>414</v>
      </c>
      <c r="D122" s="33">
        <f t="shared" si="24"/>
        <v>0</v>
      </c>
      <c r="E122" s="33">
        <f t="shared" si="24"/>
        <v>0</v>
      </c>
      <c r="F122" s="33">
        <f t="shared" si="24"/>
        <v>0</v>
      </c>
      <c r="G122" s="33">
        <f t="shared" si="24"/>
        <v>0</v>
      </c>
      <c r="H122" s="54"/>
      <c r="I122" s="11"/>
      <c r="J122" s="33">
        <v>0</v>
      </c>
      <c r="K122" s="33">
        <v>0</v>
      </c>
      <c r="L122" s="33">
        <v>0</v>
      </c>
      <c r="M122" s="33">
        <f>M123</f>
        <v>414</v>
      </c>
      <c r="N122" s="33">
        <f t="shared" si="22"/>
        <v>100</v>
      </c>
      <c r="O122" s="33">
        <f>O123</f>
        <v>414</v>
      </c>
      <c r="P122" s="36">
        <f t="shared" si="23"/>
        <v>100</v>
      </c>
      <c r="Q122"/>
      <c r="R122"/>
      <c r="S122"/>
      <c r="T122"/>
      <c r="U122"/>
      <c r="V122"/>
      <c r="W122"/>
      <c r="X122"/>
      <c r="Y122"/>
      <c r="Z122"/>
      <c r="AA122"/>
      <c r="AB122"/>
      <c r="AC122"/>
      <c r="AD122"/>
      <c r="AE122"/>
    </row>
    <row r="123" spans="1:31" s="17" customFormat="1" ht="21.75" customHeight="1">
      <c r="A123" s="9" t="s">
        <v>57</v>
      </c>
      <c r="B123" s="10">
        <f t="shared" si="21"/>
        <v>414</v>
      </c>
      <c r="C123" s="10">
        <v>414</v>
      </c>
      <c r="D123" s="10">
        <v>0</v>
      </c>
      <c r="E123" s="10">
        <v>0</v>
      </c>
      <c r="F123" s="10">
        <v>0</v>
      </c>
      <c r="G123" s="70">
        <v>0</v>
      </c>
      <c r="H123" s="54"/>
      <c r="I123" s="11" t="s">
        <v>97</v>
      </c>
      <c r="J123" s="10">
        <v>0</v>
      </c>
      <c r="K123" s="10">
        <v>0</v>
      </c>
      <c r="L123" s="10">
        <v>0</v>
      </c>
      <c r="M123" s="10">
        <v>414</v>
      </c>
      <c r="N123" s="10">
        <f t="shared" si="22"/>
        <v>100</v>
      </c>
      <c r="O123" s="10">
        <f>M123</f>
        <v>414</v>
      </c>
      <c r="P123" s="20">
        <f t="shared" si="23"/>
        <v>100</v>
      </c>
      <c r="Q123"/>
      <c r="R123"/>
      <c r="S123"/>
      <c r="T123"/>
      <c r="U123"/>
      <c r="V123"/>
      <c r="W123"/>
      <c r="X123"/>
      <c r="Y123"/>
      <c r="Z123"/>
      <c r="AA123"/>
      <c r="AB123"/>
      <c r="AC123"/>
      <c r="AD123"/>
      <c r="AE123"/>
    </row>
    <row r="124" spans="1:31" s="17" customFormat="1" ht="24" customHeight="1">
      <c r="A124" s="95" t="s">
        <v>150</v>
      </c>
      <c r="B124" s="30">
        <f>SUM(C124:G124)</f>
        <v>86595</v>
      </c>
      <c r="C124" s="31">
        <f>SUM(C125)</f>
        <v>45595</v>
      </c>
      <c r="D124" s="31">
        <f>SUM(D125)</f>
        <v>0</v>
      </c>
      <c r="E124" s="31">
        <f>SUM(E125)</f>
        <v>41000</v>
      </c>
      <c r="F124" s="31">
        <f>SUM(F125)</f>
        <v>0</v>
      </c>
      <c r="G124" s="31">
        <f>SUM(G125)</f>
        <v>0</v>
      </c>
      <c r="H124" s="58"/>
      <c r="I124" s="35"/>
      <c r="J124" s="30">
        <v>0</v>
      </c>
      <c r="K124" s="30">
        <v>0</v>
      </c>
      <c r="L124" s="30">
        <v>0</v>
      </c>
      <c r="M124" s="31">
        <f>SUM(M125)</f>
        <v>86595</v>
      </c>
      <c r="N124" s="42">
        <f>IF(B124=0,0,M124/B124*100)</f>
        <v>100</v>
      </c>
      <c r="O124" s="31">
        <f>SUM(O125)</f>
        <v>86595</v>
      </c>
      <c r="P124" s="43">
        <f>IF(B124=0,0,O124/B124*100)</f>
        <v>100</v>
      </c>
      <c r="Q124"/>
      <c r="R124"/>
      <c r="S124"/>
      <c r="T124"/>
      <c r="U124"/>
      <c r="V124"/>
      <c r="W124"/>
      <c r="X124"/>
      <c r="Y124"/>
      <c r="Z124"/>
      <c r="AA124"/>
      <c r="AB124"/>
      <c r="AC124"/>
      <c r="AD124"/>
      <c r="AE124"/>
    </row>
    <row r="125" spans="1:31" s="17" customFormat="1" ht="21.75" customHeight="1">
      <c r="A125" s="92" t="s">
        <v>161</v>
      </c>
      <c r="B125" s="33">
        <f>SUM(C125:G125)</f>
        <v>86595</v>
      </c>
      <c r="C125" s="34">
        <f>C126</f>
        <v>45595</v>
      </c>
      <c r="D125" s="33">
        <f>D126</f>
        <v>0</v>
      </c>
      <c r="E125" s="33">
        <f>E126</f>
        <v>41000</v>
      </c>
      <c r="F125" s="33">
        <f>F126</f>
        <v>0</v>
      </c>
      <c r="G125" s="33">
        <f>G126</f>
        <v>0</v>
      </c>
      <c r="H125" s="54"/>
      <c r="I125" s="35"/>
      <c r="J125" s="33">
        <v>0</v>
      </c>
      <c r="K125" s="33">
        <v>0</v>
      </c>
      <c r="L125" s="33">
        <v>0</v>
      </c>
      <c r="M125" s="33">
        <f>M126</f>
        <v>86595</v>
      </c>
      <c r="N125" s="33">
        <f>IF(B125=0,0,M125/B125*100)</f>
        <v>100</v>
      </c>
      <c r="O125" s="33">
        <f>O126</f>
        <v>86595</v>
      </c>
      <c r="P125" s="36">
        <f>IF(B125=0,0,O125/B125*100)</f>
        <v>100</v>
      </c>
      <c r="Q125"/>
      <c r="R125"/>
      <c r="S125"/>
      <c r="T125"/>
      <c r="U125"/>
      <c r="V125"/>
      <c r="W125"/>
      <c r="X125"/>
      <c r="Y125"/>
      <c r="Z125"/>
      <c r="AA125"/>
      <c r="AB125"/>
      <c r="AC125"/>
      <c r="AD125"/>
      <c r="AE125"/>
    </row>
    <row r="126" spans="1:31" s="17" customFormat="1" ht="21.75" customHeight="1">
      <c r="A126" s="9" t="s">
        <v>17</v>
      </c>
      <c r="B126" s="10">
        <f>SUM(C126:G126)</f>
        <v>86595</v>
      </c>
      <c r="C126" s="10">
        <v>45595</v>
      </c>
      <c r="D126" s="10">
        <v>0</v>
      </c>
      <c r="E126" s="10">
        <v>41000</v>
      </c>
      <c r="F126" s="10">
        <v>0</v>
      </c>
      <c r="G126" s="70">
        <v>0</v>
      </c>
      <c r="H126" s="54"/>
      <c r="I126" s="11" t="s">
        <v>97</v>
      </c>
      <c r="J126" s="10">
        <v>0</v>
      </c>
      <c r="K126" s="10">
        <v>0</v>
      </c>
      <c r="L126" s="10">
        <v>0</v>
      </c>
      <c r="M126" s="10">
        <v>86595</v>
      </c>
      <c r="N126" s="10">
        <f>IF(B126=0,0,M126/B126*100)</f>
        <v>100</v>
      </c>
      <c r="O126" s="25">
        <f>M126</f>
        <v>86595</v>
      </c>
      <c r="P126" s="20">
        <f>IF(B126=0,0,O126/B126*100)</f>
        <v>100</v>
      </c>
      <c r="Q126"/>
      <c r="R126"/>
      <c r="S126"/>
      <c r="T126"/>
      <c r="U126"/>
      <c r="V126"/>
      <c r="W126"/>
      <c r="X126"/>
      <c r="Y126"/>
      <c r="Z126"/>
      <c r="AA126"/>
      <c r="AB126"/>
      <c r="AC126"/>
      <c r="AD126"/>
      <c r="AE126"/>
    </row>
    <row r="127" spans="1:31" s="17" customFormat="1" ht="24" customHeight="1">
      <c r="A127" s="95" t="s">
        <v>100</v>
      </c>
      <c r="B127" s="30">
        <f t="shared" si="21"/>
        <v>540</v>
      </c>
      <c r="C127" s="31">
        <f aca="true" t="shared" si="25" ref="C127:G128">C128</f>
        <v>540</v>
      </c>
      <c r="D127" s="30">
        <f t="shared" si="25"/>
        <v>0</v>
      </c>
      <c r="E127" s="30">
        <f t="shared" si="25"/>
        <v>0</v>
      </c>
      <c r="F127" s="30">
        <f t="shared" si="25"/>
        <v>0</v>
      </c>
      <c r="G127" s="30">
        <f t="shared" si="25"/>
        <v>0</v>
      </c>
      <c r="H127" s="55"/>
      <c r="I127" s="61"/>
      <c r="J127" s="30">
        <v>0</v>
      </c>
      <c r="K127" s="30">
        <v>0</v>
      </c>
      <c r="L127" s="30">
        <v>0</v>
      </c>
      <c r="M127" s="30">
        <f>M128</f>
        <v>540</v>
      </c>
      <c r="N127" s="30">
        <f t="shared" si="22"/>
        <v>100</v>
      </c>
      <c r="O127" s="30">
        <f>O128</f>
        <v>540</v>
      </c>
      <c r="P127" s="41">
        <f t="shared" si="23"/>
        <v>100</v>
      </c>
      <c r="Q127"/>
      <c r="R127"/>
      <c r="S127"/>
      <c r="T127"/>
      <c r="U127"/>
      <c r="V127"/>
      <c r="W127"/>
      <c r="X127"/>
      <c r="Y127"/>
      <c r="Z127"/>
      <c r="AA127"/>
      <c r="AB127"/>
      <c r="AC127"/>
      <c r="AD127"/>
      <c r="AE127"/>
    </row>
    <row r="128" spans="1:31" s="17" customFormat="1" ht="21.75" customHeight="1">
      <c r="A128" s="91" t="s">
        <v>160</v>
      </c>
      <c r="B128" s="33">
        <f t="shared" si="21"/>
        <v>540</v>
      </c>
      <c r="C128" s="34">
        <f t="shared" si="25"/>
        <v>540</v>
      </c>
      <c r="D128" s="33">
        <f t="shared" si="25"/>
        <v>0</v>
      </c>
      <c r="E128" s="33">
        <f t="shared" si="25"/>
        <v>0</v>
      </c>
      <c r="F128" s="33">
        <f t="shared" si="25"/>
        <v>0</v>
      </c>
      <c r="G128" s="33">
        <f t="shared" si="25"/>
        <v>0</v>
      </c>
      <c r="H128" s="54"/>
      <c r="I128" s="11"/>
      <c r="J128" s="33">
        <v>0</v>
      </c>
      <c r="K128" s="33">
        <v>0</v>
      </c>
      <c r="L128" s="33">
        <v>0</v>
      </c>
      <c r="M128" s="33">
        <f>M129</f>
        <v>540</v>
      </c>
      <c r="N128" s="33">
        <f t="shared" si="22"/>
        <v>100</v>
      </c>
      <c r="O128" s="33">
        <f>O129</f>
        <v>540</v>
      </c>
      <c r="P128" s="36">
        <f t="shared" si="23"/>
        <v>100</v>
      </c>
      <c r="Q128"/>
      <c r="R128"/>
      <c r="S128"/>
      <c r="T128"/>
      <c r="U128"/>
      <c r="V128"/>
      <c r="W128"/>
      <c r="X128"/>
      <c r="Y128"/>
      <c r="Z128"/>
      <c r="AA128"/>
      <c r="AB128"/>
      <c r="AC128"/>
      <c r="AD128"/>
      <c r="AE128"/>
    </row>
    <row r="129" spans="1:31" s="17" customFormat="1" ht="21.75" customHeight="1">
      <c r="A129" s="9" t="s">
        <v>57</v>
      </c>
      <c r="B129" s="10">
        <f t="shared" si="21"/>
        <v>540</v>
      </c>
      <c r="C129" s="10">
        <v>540</v>
      </c>
      <c r="D129" s="10">
        <v>0</v>
      </c>
      <c r="E129" s="10">
        <v>0</v>
      </c>
      <c r="F129" s="10">
        <v>0</v>
      </c>
      <c r="G129" s="70">
        <v>0</v>
      </c>
      <c r="H129" s="54"/>
      <c r="I129" s="11" t="s">
        <v>97</v>
      </c>
      <c r="J129" s="10">
        <v>0</v>
      </c>
      <c r="K129" s="10">
        <v>0</v>
      </c>
      <c r="L129" s="10">
        <v>0</v>
      </c>
      <c r="M129" s="10">
        <v>540</v>
      </c>
      <c r="N129" s="10">
        <f t="shared" si="22"/>
        <v>100</v>
      </c>
      <c r="O129" s="10">
        <f>M129</f>
        <v>540</v>
      </c>
      <c r="P129" s="20">
        <f t="shared" si="23"/>
        <v>100</v>
      </c>
      <c r="Q129"/>
      <c r="R129"/>
      <c r="S129"/>
      <c r="T129"/>
      <c r="U129"/>
      <c r="V129"/>
      <c r="W129"/>
      <c r="X129"/>
      <c r="Y129"/>
      <c r="Z129"/>
      <c r="AA129"/>
      <c r="AB129"/>
      <c r="AC129"/>
      <c r="AD129"/>
      <c r="AE129"/>
    </row>
    <row r="130" spans="1:31" s="17" customFormat="1" ht="21.75" customHeight="1">
      <c r="A130" s="9"/>
      <c r="B130" s="10"/>
      <c r="C130" s="10"/>
      <c r="D130" s="10"/>
      <c r="E130" s="10"/>
      <c r="F130" s="10"/>
      <c r="G130" s="70"/>
      <c r="H130" s="54"/>
      <c r="I130" s="11"/>
      <c r="J130" s="10"/>
      <c r="K130" s="10"/>
      <c r="L130" s="10"/>
      <c r="M130" s="10"/>
      <c r="N130" s="10"/>
      <c r="O130" s="10"/>
      <c r="P130" s="20"/>
      <c r="Q130"/>
      <c r="R130"/>
      <c r="S130"/>
      <c r="T130"/>
      <c r="U130"/>
      <c r="V130"/>
      <c r="W130"/>
      <c r="X130"/>
      <c r="Y130"/>
      <c r="Z130"/>
      <c r="AA130"/>
      <c r="AB130"/>
      <c r="AC130"/>
      <c r="AD130"/>
      <c r="AE130"/>
    </row>
    <row r="131" spans="1:31" s="17" customFormat="1" ht="21.75" customHeight="1">
      <c r="A131" s="9"/>
      <c r="B131" s="10"/>
      <c r="C131" s="10"/>
      <c r="D131" s="10"/>
      <c r="E131" s="10"/>
      <c r="F131" s="10"/>
      <c r="G131" s="70"/>
      <c r="H131" s="54"/>
      <c r="I131" s="11"/>
      <c r="J131" s="10"/>
      <c r="K131" s="10"/>
      <c r="L131" s="10"/>
      <c r="M131" s="10"/>
      <c r="N131" s="10"/>
      <c r="O131" s="10"/>
      <c r="P131" s="20"/>
      <c r="Q131"/>
      <c r="R131"/>
      <c r="S131"/>
      <c r="T131"/>
      <c r="U131"/>
      <c r="V131"/>
      <c r="W131"/>
      <c r="X131"/>
      <c r="Y131"/>
      <c r="Z131"/>
      <c r="AA131"/>
      <c r="AB131"/>
      <c r="AC131"/>
      <c r="AD131"/>
      <c r="AE131"/>
    </row>
    <row r="132" spans="1:31" s="17" customFormat="1" ht="21.75" customHeight="1">
      <c r="A132" s="9"/>
      <c r="B132" s="10"/>
      <c r="C132" s="10"/>
      <c r="D132" s="10"/>
      <c r="E132" s="10"/>
      <c r="F132" s="10"/>
      <c r="G132" s="70"/>
      <c r="H132" s="54"/>
      <c r="I132" s="11"/>
      <c r="J132" s="10"/>
      <c r="K132" s="10"/>
      <c r="L132" s="10"/>
      <c r="M132" s="10"/>
      <c r="N132" s="10"/>
      <c r="O132" s="10"/>
      <c r="P132" s="20"/>
      <c r="Q132"/>
      <c r="R132"/>
      <c r="S132"/>
      <c r="T132"/>
      <c r="U132"/>
      <c r="V132"/>
      <c r="W132"/>
      <c r="X132"/>
      <c r="Y132"/>
      <c r="Z132"/>
      <c r="AA132"/>
      <c r="AB132"/>
      <c r="AC132"/>
      <c r="AD132"/>
      <c r="AE132"/>
    </row>
    <row r="133" spans="1:31" s="17" customFormat="1" ht="21.75" customHeight="1">
      <c r="A133" s="9"/>
      <c r="B133" s="10"/>
      <c r="C133" s="10"/>
      <c r="D133" s="10"/>
      <c r="E133" s="10"/>
      <c r="F133" s="10"/>
      <c r="G133" s="70"/>
      <c r="H133" s="54"/>
      <c r="I133" s="11"/>
      <c r="J133" s="10"/>
      <c r="K133" s="10"/>
      <c r="L133" s="10"/>
      <c r="M133" s="10"/>
      <c r="N133" s="10"/>
      <c r="O133" s="10"/>
      <c r="P133" s="20"/>
      <c r="Q133"/>
      <c r="R133"/>
      <c r="S133"/>
      <c r="T133"/>
      <c r="U133"/>
      <c r="V133"/>
      <c r="W133"/>
      <c r="X133"/>
      <c r="Y133"/>
      <c r="Z133"/>
      <c r="AA133"/>
      <c r="AB133"/>
      <c r="AC133"/>
      <c r="AD133"/>
      <c r="AE133"/>
    </row>
    <row r="134" spans="1:31" s="17" customFormat="1" ht="21.75" customHeight="1">
      <c r="A134" s="9"/>
      <c r="B134" s="10"/>
      <c r="C134" s="10"/>
      <c r="D134" s="10"/>
      <c r="E134" s="10"/>
      <c r="F134" s="10"/>
      <c r="G134" s="70"/>
      <c r="H134" s="54"/>
      <c r="I134" s="11"/>
      <c r="J134" s="10"/>
      <c r="K134" s="10"/>
      <c r="L134" s="10"/>
      <c r="M134" s="10"/>
      <c r="N134" s="10"/>
      <c r="O134" s="10"/>
      <c r="P134" s="20"/>
      <c r="Q134"/>
      <c r="R134"/>
      <c r="S134"/>
      <c r="T134"/>
      <c r="U134"/>
      <c r="V134"/>
      <c r="W134"/>
      <c r="X134"/>
      <c r="Y134"/>
      <c r="Z134"/>
      <c r="AA134"/>
      <c r="AB134"/>
      <c r="AC134"/>
      <c r="AD134"/>
      <c r="AE134"/>
    </row>
    <row r="135" spans="1:31" s="17" customFormat="1" ht="21.75" customHeight="1">
      <c r="A135" s="9"/>
      <c r="B135" s="10"/>
      <c r="C135" s="10"/>
      <c r="D135" s="10"/>
      <c r="E135" s="10"/>
      <c r="F135" s="10"/>
      <c r="G135" s="70"/>
      <c r="H135" s="54"/>
      <c r="I135" s="11"/>
      <c r="J135" s="10"/>
      <c r="K135" s="10"/>
      <c r="L135" s="10"/>
      <c r="M135" s="10"/>
      <c r="N135" s="10"/>
      <c r="O135" s="10"/>
      <c r="P135" s="20"/>
      <c r="Q135"/>
      <c r="R135"/>
      <c r="S135"/>
      <c r="T135"/>
      <c r="U135"/>
      <c r="V135"/>
      <c r="W135"/>
      <c r="X135"/>
      <c r="Y135"/>
      <c r="Z135"/>
      <c r="AA135"/>
      <c r="AB135"/>
      <c r="AC135"/>
      <c r="AD135"/>
      <c r="AE135"/>
    </row>
    <row r="136" spans="1:31" s="17" customFormat="1" ht="21.75" customHeight="1">
      <c r="A136" s="9"/>
      <c r="B136" s="10"/>
      <c r="C136" s="10"/>
      <c r="D136" s="10"/>
      <c r="E136" s="10"/>
      <c r="F136" s="10"/>
      <c r="G136" s="70"/>
      <c r="H136" s="54"/>
      <c r="I136" s="11"/>
      <c r="J136" s="10"/>
      <c r="K136" s="10"/>
      <c r="L136" s="10"/>
      <c r="M136" s="10"/>
      <c r="N136" s="10"/>
      <c r="O136" s="10"/>
      <c r="P136" s="20"/>
      <c r="Q136"/>
      <c r="R136"/>
      <c r="S136"/>
      <c r="T136"/>
      <c r="U136"/>
      <c r="V136"/>
      <c r="W136"/>
      <c r="X136"/>
      <c r="Y136"/>
      <c r="Z136"/>
      <c r="AA136"/>
      <c r="AB136"/>
      <c r="AC136"/>
      <c r="AD136"/>
      <c r="AE136"/>
    </row>
    <row r="137" spans="1:31" s="17" customFormat="1" ht="21.75" customHeight="1">
      <c r="A137" s="9"/>
      <c r="B137" s="10"/>
      <c r="C137" s="10"/>
      <c r="D137" s="10"/>
      <c r="E137" s="10"/>
      <c r="F137" s="10"/>
      <c r="G137" s="70"/>
      <c r="H137" s="54"/>
      <c r="I137" s="11"/>
      <c r="J137" s="10"/>
      <c r="K137" s="10"/>
      <c r="L137" s="10"/>
      <c r="M137" s="10"/>
      <c r="N137" s="10"/>
      <c r="O137" s="10"/>
      <c r="P137" s="20"/>
      <c r="Q137"/>
      <c r="R137"/>
      <c r="S137"/>
      <c r="T137"/>
      <c r="U137"/>
      <c r="V137"/>
      <c r="W137"/>
      <c r="X137"/>
      <c r="Y137"/>
      <c r="Z137"/>
      <c r="AA137"/>
      <c r="AB137"/>
      <c r="AC137"/>
      <c r="AD137"/>
      <c r="AE137"/>
    </row>
    <row r="138" spans="1:31" s="17" customFormat="1" ht="21.75" customHeight="1">
      <c r="A138" s="9"/>
      <c r="B138" s="10"/>
      <c r="C138" s="10"/>
      <c r="D138" s="10"/>
      <c r="E138" s="10"/>
      <c r="F138" s="10"/>
      <c r="G138" s="70"/>
      <c r="H138" s="54"/>
      <c r="I138" s="11"/>
      <c r="J138" s="10"/>
      <c r="K138" s="10"/>
      <c r="L138" s="10"/>
      <c r="M138" s="10"/>
      <c r="N138" s="10"/>
      <c r="O138" s="10"/>
      <c r="P138" s="20"/>
      <c r="Q138"/>
      <c r="R138"/>
      <c r="S138"/>
      <c r="T138"/>
      <c r="U138"/>
      <c r="V138"/>
      <c r="W138"/>
      <c r="X138"/>
      <c r="Y138"/>
      <c r="Z138"/>
      <c r="AA138"/>
      <c r="AB138"/>
      <c r="AC138"/>
      <c r="AD138"/>
      <c r="AE138"/>
    </row>
    <row r="139" spans="1:31" s="17" customFormat="1" ht="21.75" customHeight="1">
      <c r="A139" s="9"/>
      <c r="B139" s="10"/>
      <c r="C139" s="10"/>
      <c r="D139" s="10"/>
      <c r="E139" s="10"/>
      <c r="F139" s="10"/>
      <c r="G139" s="70"/>
      <c r="H139" s="54"/>
      <c r="I139" s="11"/>
      <c r="J139" s="10"/>
      <c r="K139" s="10"/>
      <c r="L139" s="10"/>
      <c r="M139" s="10"/>
      <c r="N139" s="10"/>
      <c r="O139" s="10"/>
      <c r="P139" s="20"/>
      <c r="Q139"/>
      <c r="R139"/>
      <c r="S139"/>
      <c r="T139"/>
      <c r="U139"/>
      <c r="V139"/>
      <c r="W139"/>
      <c r="X139"/>
      <c r="Y139"/>
      <c r="Z139"/>
      <c r="AA139"/>
      <c r="AB139"/>
      <c r="AC139"/>
      <c r="AD139"/>
      <c r="AE139"/>
    </row>
    <row r="140" spans="1:31" s="17" customFormat="1" ht="21.75" customHeight="1">
      <c r="A140" s="9"/>
      <c r="B140" s="10"/>
      <c r="C140" s="10"/>
      <c r="D140" s="10"/>
      <c r="E140" s="10"/>
      <c r="F140" s="10"/>
      <c r="G140" s="70"/>
      <c r="H140" s="54"/>
      <c r="I140" s="11"/>
      <c r="J140" s="10"/>
      <c r="K140" s="10"/>
      <c r="L140" s="10"/>
      <c r="M140" s="10"/>
      <c r="N140" s="10"/>
      <c r="O140" s="10"/>
      <c r="P140" s="20"/>
      <c r="Q140"/>
      <c r="R140"/>
      <c r="S140"/>
      <c r="T140"/>
      <c r="U140"/>
      <c r="V140"/>
      <c r="W140"/>
      <c r="X140"/>
      <c r="Y140"/>
      <c r="Z140"/>
      <c r="AA140"/>
      <c r="AB140"/>
      <c r="AC140"/>
      <c r="AD140"/>
      <c r="AE140"/>
    </row>
    <row r="141" spans="1:31" s="17" customFormat="1" ht="21.75" customHeight="1">
      <c r="A141" s="9"/>
      <c r="B141" s="10"/>
      <c r="C141" s="10"/>
      <c r="D141" s="10"/>
      <c r="E141" s="10"/>
      <c r="F141" s="10"/>
      <c r="G141" s="70"/>
      <c r="H141" s="54"/>
      <c r="I141" s="11"/>
      <c r="J141" s="10"/>
      <c r="K141" s="10"/>
      <c r="L141" s="10"/>
      <c r="M141" s="10"/>
      <c r="N141" s="10"/>
      <c r="O141" s="10"/>
      <c r="P141" s="20"/>
      <c r="Q141"/>
      <c r="R141"/>
      <c r="S141"/>
      <c r="T141"/>
      <c r="U141"/>
      <c r="V141"/>
      <c r="W141"/>
      <c r="X141"/>
      <c r="Y141"/>
      <c r="Z141"/>
      <c r="AA141"/>
      <c r="AB141"/>
      <c r="AC141"/>
      <c r="AD141"/>
      <c r="AE141"/>
    </row>
    <row r="142" spans="1:31" s="17" customFormat="1" ht="22.5" customHeight="1" thickBot="1">
      <c r="A142" s="72" t="s">
        <v>71</v>
      </c>
      <c r="B142" s="44">
        <f>SUM(C142:G142)</f>
        <v>621917278</v>
      </c>
      <c r="C142" s="44">
        <f>SUM(C7,C14,C17,C24,C31,C46,C49,C59,C80,C89,C96,C99,C102,C116,C121,C124,C127)</f>
        <v>195159004</v>
      </c>
      <c r="D142" s="44">
        <f>SUM(D7,D14,D17,D24,D31,D46,D49,D59,D80,D89,D96,D99,D102,D116,D121,D124,D127)</f>
        <v>725347</v>
      </c>
      <c r="E142" s="44">
        <f>SUM(E7,E14,E17,E24,E31,E46,E49,E59,E80,E89,E96,E99,E102,E116,E121,E124,E127)</f>
        <v>162903563</v>
      </c>
      <c r="F142" s="44">
        <f>SUM(F7,F14,F17,F24,F31,F46,F49,F59,F80,F89,F96,F99,F102,F116,F121,F124,F127)</f>
        <v>263104364</v>
      </c>
      <c r="G142" s="44">
        <f>SUM(G7,G14,G17,G24,G31,G46,G49,G59,G80,G89,G96,G99,G102,G116,G121,G124,G127)</f>
        <v>25000</v>
      </c>
      <c r="H142" s="59">
        <v>0</v>
      </c>
      <c r="I142" s="62"/>
      <c r="J142" s="44">
        <v>0</v>
      </c>
      <c r="K142" s="44">
        <v>0</v>
      </c>
      <c r="L142" s="44">
        <v>0</v>
      </c>
      <c r="M142" s="44">
        <f>SUM(M7,M14,M17,M24,M31,M46,M49,M59,M80,M89,M96,M99,M102,M116,M121,M124,M127)</f>
        <v>84501757</v>
      </c>
      <c r="N142" s="52">
        <f>IF(B142=0,0,M142/B142*100)</f>
        <v>13.587298502422376</v>
      </c>
      <c r="O142" s="44">
        <f>SUM(O7,O14,O17,O24,O31,O46,O49,O59,O80,O89,O96,O99,O102,O116,O121,O124,O127)</f>
        <v>473231668</v>
      </c>
      <c r="P142" s="46">
        <f>IF(B142=0,0,O142/B142*100)</f>
        <v>76.09238153373832</v>
      </c>
      <c r="Q142"/>
      <c r="R142"/>
      <c r="S142"/>
      <c r="T142"/>
      <c r="U142"/>
      <c r="V142"/>
      <c r="W142"/>
      <c r="X142"/>
      <c r="Y142"/>
      <c r="Z142"/>
      <c r="AA142"/>
      <c r="AB142"/>
      <c r="AC142"/>
      <c r="AD142"/>
      <c r="AE142"/>
    </row>
    <row r="143" spans="1:31" s="17" customFormat="1" ht="15.75" customHeight="1">
      <c r="A143" s="111" t="s">
        <v>217</v>
      </c>
      <c r="B143" s="111"/>
      <c r="C143" s="111"/>
      <c r="D143" s="111"/>
      <c r="E143" s="111"/>
      <c r="F143" s="111"/>
      <c r="G143" s="111"/>
      <c r="H143" s="137" t="s">
        <v>142</v>
      </c>
      <c r="I143" s="138"/>
      <c r="J143" s="138"/>
      <c r="K143" s="138"/>
      <c r="L143" s="138"/>
      <c r="M143" s="138"/>
      <c r="N143" s="138"/>
      <c r="O143" s="138"/>
      <c r="P143" s="138"/>
      <c r="Q143"/>
      <c r="R143"/>
      <c r="S143"/>
      <c r="T143"/>
      <c r="U143"/>
      <c r="V143"/>
      <c r="W143"/>
      <c r="X143"/>
      <c r="Y143"/>
      <c r="Z143"/>
      <c r="AA143"/>
      <c r="AB143"/>
      <c r="AC143"/>
      <c r="AD143"/>
      <c r="AE143"/>
    </row>
    <row r="144" spans="1:31" s="17" customFormat="1" ht="15.75" customHeight="1">
      <c r="A144" s="106" t="s">
        <v>143</v>
      </c>
      <c r="B144" s="106"/>
      <c r="C144" s="106"/>
      <c r="D144" s="106"/>
      <c r="E144" s="106"/>
      <c r="F144" s="106"/>
      <c r="G144" s="106"/>
      <c r="H144" s="114" t="s">
        <v>202</v>
      </c>
      <c r="I144" s="115"/>
      <c r="J144" s="115"/>
      <c r="K144" s="115"/>
      <c r="L144" s="115"/>
      <c r="M144" s="115"/>
      <c r="N144" s="115"/>
      <c r="O144" s="115"/>
      <c r="P144" s="115"/>
      <c r="Q144"/>
      <c r="R144"/>
      <c r="S144"/>
      <c r="T144"/>
      <c r="U144"/>
      <c r="V144"/>
      <c r="W144"/>
      <c r="X144"/>
      <c r="Y144"/>
      <c r="Z144"/>
      <c r="AA144"/>
      <c r="AB144"/>
      <c r="AC144"/>
      <c r="AD144"/>
      <c r="AE144"/>
    </row>
    <row r="145" spans="1:31" s="17" customFormat="1" ht="15.75" customHeight="1">
      <c r="A145" s="112" t="s">
        <v>148</v>
      </c>
      <c r="B145" s="112"/>
      <c r="C145" s="112"/>
      <c r="D145" s="112"/>
      <c r="E145" s="112"/>
      <c r="F145" s="112"/>
      <c r="G145" s="112"/>
      <c r="H145" s="136" t="s">
        <v>149</v>
      </c>
      <c r="I145" s="115"/>
      <c r="J145" s="115"/>
      <c r="K145" s="115"/>
      <c r="L145" s="115"/>
      <c r="M145" s="115"/>
      <c r="N145" s="115"/>
      <c r="O145" s="115"/>
      <c r="P145" s="115"/>
      <c r="Q145"/>
      <c r="R145"/>
      <c r="S145"/>
      <c r="T145"/>
      <c r="U145"/>
      <c r="V145"/>
      <c r="W145"/>
      <c r="X145"/>
      <c r="Y145"/>
      <c r="Z145"/>
      <c r="AA145"/>
      <c r="AB145"/>
      <c r="AC145"/>
      <c r="AD145"/>
      <c r="AE145"/>
    </row>
    <row r="146" spans="1:31" s="17" customFormat="1" ht="15.75" customHeight="1">
      <c r="A146" s="106" t="s">
        <v>190</v>
      </c>
      <c r="B146" s="106"/>
      <c r="C146" s="106"/>
      <c r="D146" s="106"/>
      <c r="E146" s="106"/>
      <c r="F146" s="106"/>
      <c r="G146" s="106"/>
      <c r="H146" s="114" t="s">
        <v>210</v>
      </c>
      <c r="I146" s="115"/>
      <c r="J146" s="115"/>
      <c r="K146" s="115"/>
      <c r="L146" s="115"/>
      <c r="M146" s="115"/>
      <c r="N146" s="115"/>
      <c r="O146" s="115"/>
      <c r="P146" s="115"/>
      <c r="Q146"/>
      <c r="R146"/>
      <c r="S146"/>
      <c r="T146"/>
      <c r="U146"/>
      <c r="V146"/>
      <c r="W146"/>
      <c r="X146"/>
      <c r="Y146"/>
      <c r="Z146"/>
      <c r="AA146"/>
      <c r="AB146"/>
      <c r="AC146"/>
      <c r="AD146"/>
      <c r="AE146"/>
    </row>
    <row r="147" spans="1:31" s="17" customFormat="1" ht="15.75" customHeight="1">
      <c r="A147" s="106" t="s">
        <v>191</v>
      </c>
      <c r="B147" s="106"/>
      <c r="C147" s="106"/>
      <c r="D147" s="106"/>
      <c r="E147" s="106"/>
      <c r="F147" s="106"/>
      <c r="G147" s="106"/>
      <c r="H147" s="114" t="s">
        <v>192</v>
      </c>
      <c r="I147" s="115"/>
      <c r="J147" s="115"/>
      <c r="K147" s="115"/>
      <c r="L147" s="115"/>
      <c r="M147" s="115"/>
      <c r="N147" s="115"/>
      <c r="O147" s="115"/>
      <c r="P147" s="115"/>
      <c r="Q147"/>
      <c r="R147"/>
      <c r="S147"/>
      <c r="T147"/>
      <c r="U147"/>
      <c r="V147"/>
      <c r="W147"/>
      <c r="X147"/>
      <c r="Y147"/>
      <c r="Z147"/>
      <c r="AA147"/>
      <c r="AB147"/>
      <c r="AC147"/>
      <c r="AD147"/>
      <c r="AE147"/>
    </row>
    <row r="148" spans="1:31" s="17" customFormat="1" ht="15.75" customHeight="1">
      <c r="A148" s="106" t="s">
        <v>203</v>
      </c>
      <c r="B148" s="106"/>
      <c r="C148" s="106"/>
      <c r="D148" s="106"/>
      <c r="E148" s="106"/>
      <c r="F148" s="106"/>
      <c r="G148" s="106"/>
      <c r="H148" s="114" t="s">
        <v>193</v>
      </c>
      <c r="I148" s="115"/>
      <c r="J148" s="115"/>
      <c r="K148" s="115"/>
      <c r="L148" s="115"/>
      <c r="M148" s="115"/>
      <c r="N148" s="115"/>
      <c r="O148" s="115"/>
      <c r="P148" s="115"/>
      <c r="Q148"/>
      <c r="R148"/>
      <c r="S148"/>
      <c r="T148"/>
      <c r="U148"/>
      <c r="V148"/>
      <c r="W148"/>
      <c r="X148"/>
      <c r="Y148"/>
      <c r="Z148"/>
      <c r="AA148"/>
      <c r="AB148"/>
      <c r="AC148"/>
      <c r="AD148"/>
      <c r="AE148"/>
    </row>
    <row r="149" spans="1:31" s="17" customFormat="1" ht="15.75" customHeight="1">
      <c r="A149" s="106" t="s">
        <v>194</v>
      </c>
      <c r="B149" s="106"/>
      <c r="C149" s="106"/>
      <c r="D149" s="106"/>
      <c r="E149" s="106"/>
      <c r="F149" s="106"/>
      <c r="G149" s="106"/>
      <c r="H149" s="114" t="s">
        <v>195</v>
      </c>
      <c r="I149" s="115"/>
      <c r="J149" s="115"/>
      <c r="K149" s="115"/>
      <c r="L149" s="115"/>
      <c r="M149" s="115"/>
      <c r="N149" s="115"/>
      <c r="O149" s="115"/>
      <c r="P149" s="115"/>
      <c r="Q149"/>
      <c r="R149"/>
      <c r="S149"/>
      <c r="T149"/>
      <c r="U149"/>
      <c r="V149"/>
      <c r="W149"/>
      <c r="X149"/>
      <c r="Y149"/>
      <c r="Z149"/>
      <c r="AA149"/>
      <c r="AB149"/>
      <c r="AC149"/>
      <c r="AD149"/>
      <c r="AE149"/>
    </row>
    <row r="150" spans="1:31" s="17" customFormat="1" ht="17.25" customHeight="1">
      <c r="A150" s="106" t="s">
        <v>196</v>
      </c>
      <c r="B150" s="106"/>
      <c r="C150" s="106"/>
      <c r="D150" s="106"/>
      <c r="E150" s="106"/>
      <c r="F150" s="106"/>
      <c r="G150" s="106"/>
      <c r="H150" s="107" t="s">
        <v>197</v>
      </c>
      <c r="I150" s="108"/>
      <c r="J150" s="108"/>
      <c r="K150" s="108"/>
      <c r="L150" s="108"/>
      <c r="M150" s="108"/>
      <c r="N150" s="108"/>
      <c r="O150" s="108"/>
      <c r="P150" s="108"/>
      <c r="Q150"/>
      <c r="R150"/>
      <c r="S150"/>
      <c r="T150"/>
      <c r="U150"/>
      <c r="V150"/>
      <c r="W150"/>
      <c r="X150"/>
      <c r="Y150"/>
      <c r="Z150"/>
      <c r="AA150"/>
      <c r="AB150"/>
      <c r="AC150"/>
      <c r="AD150"/>
      <c r="AE150"/>
    </row>
    <row r="151" spans="1:31" s="17" customFormat="1" ht="15.75" customHeight="1">
      <c r="A151" s="106" t="s">
        <v>187</v>
      </c>
      <c r="B151" s="106"/>
      <c r="C151" s="106"/>
      <c r="D151" s="106"/>
      <c r="E151" s="106"/>
      <c r="F151" s="106"/>
      <c r="G151" s="106"/>
      <c r="H151" s="114" t="s">
        <v>188</v>
      </c>
      <c r="I151" s="115"/>
      <c r="J151" s="115"/>
      <c r="K151" s="115"/>
      <c r="L151" s="115"/>
      <c r="M151" s="115"/>
      <c r="N151" s="115"/>
      <c r="O151" s="115"/>
      <c r="P151" s="115"/>
      <c r="Q151"/>
      <c r="R151"/>
      <c r="S151"/>
      <c r="T151"/>
      <c r="U151"/>
      <c r="V151"/>
      <c r="W151"/>
      <c r="X151"/>
      <c r="Y151"/>
      <c r="Z151"/>
      <c r="AA151"/>
      <c r="AB151"/>
      <c r="AC151"/>
      <c r="AD151"/>
      <c r="AE151"/>
    </row>
    <row r="152" spans="1:31" s="17" customFormat="1" ht="18.75" customHeight="1">
      <c r="A152" s="109" t="s">
        <v>189</v>
      </c>
      <c r="B152" s="110"/>
      <c r="C152" s="110"/>
      <c r="D152" s="110"/>
      <c r="E152" s="110"/>
      <c r="F152" s="110"/>
      <c r="G152" s="110"/>
      <c r="H152" s="23"/>
      <c r="I152" s="22"/>
      <c r="J152" s="21"/>
      <c r="K152" s="21"/>
      <c r="L152" s="21"/>
      <c r="M152" s="21"/>
      <c r="N152" s="21"/>
      <c r="O152" s="21"/>
      <c r="P152" s="21"/>
      <c r="Q152"/>
      <c r="R152"/>
      <c r="S152"/>
      <c r="T152"/>
      <c r="U152"/>
      <c r="V152"/>
      <c r="W152"/>
      <c r="X152"/>
      <c r="Y152"/>
      <c r="Z152"/>
      <c r="AA152"/>
      <c r="AB152"/>
      <c r="AC152"/>
      <c r="AD152"/>
      <c r="AE152"/>
    </row>
    <row r="153" spans="1:31" s="17" customFormat="1" ht="15.75" customHeight="1">
      <c r="A153" s="106" t="s">
        <v>208</v>
      </c>
      <c r="B153" s="106"/>
      <c r="C153" s="106"/>
      <c r="D153" s="106"/>
      <c r="E153" s="106"/>
      <c r="F153" s="106"/>
      <c r="G153" s="106"/>
      <c r="H153" s="107" t="s">
        <v>207</v>
      </c>
      <c r="I153" s="108"/>
      <c r="J153" s="108"/>
      <c r="K153" s="108"/>
      <c r="L153" s="108"/>
      <c r="M153" s="108"/>
      <c r="N153" s="108"/>
      <c r="O153" s="108"/>
      <c r="P153" s="108"/>
      <c r="Q153"/>
      <c r="R153"/>
      <c r="S153"/>
      <c r="T153"/>
      <c r="U153"/>
      <c r="V153"/>
      <c r="W153"/>
      <c r="X153"/>
      <c r="Y153"/>
      <c r="Z153"/>
      <c r="AA153"/>
      <c r="AB153"/>
      <c r="AC153"/>
      <c r="AD153"/>
      <c r="AE153"/>
    </row>
    <row r="154" spans="1:7" ht="15.75">
      <c r="A154" s="110" t="s">
        <v>209</v>
      </c>
      <c r="B154" s="110"/>
      <c r="C154" s="110"/>
      <c r="D154" s="110"/>
      <c r="E154" s="110"/>
      <c r="F154" s="110"/>
      <c r="G154" s="110"/>
    </row>
    <row r="155" spans="1:7" ht="15.75">
      <c r="A155" s="110" t="s">
        <v>198</v>
      </c>
      <c r="B155" s="110"/>
      <c r="C155" s="110"/>
      <c r="D155" s="110"/>
      <c r="E155" s="110"/>
      <c r="F155" s="110"/>
      <c r="G155" s="110"/>
    </row>
    <row r="156" ht="15.75">
      <c r="A156" s="2"/>
    </row>
    <row r="157" ht="15.75">
      <c r="A157" s="2"/>
    </row>
    <row r="158" ht="15.75">
      <c r="A158" s="2"/>
    </row>
    <row r="159" ht="15.75">
      <c r="A159" s="2"/>
    </row>
    <row r="160" ht="15.75">
      <c r="A160" s="2"/>
    </row>
    <row r="161" ht="15.75">
      <c r="A161" s="2"/>
    </row>
    <row r="162" ht="15.75">
      <c r="A162" s="2"/>
    </row>
    <row r="163" ht="15.75">
      <c r="A163" s="2"/>
    </row>
    <row r="164" ht="15.75">
      <c r="A164" s="2"/>
    </row>
    <row r="165" ht="15.75">
      <c r="A165" s="2"/>
    </row>
    <row r="166" ht="15.75">
      <c r="A166" s="2"/>
    </row>
    <row r="167" ht="15.75">
      <c r="A167" s="2"/>
    </row>
    <row r="168" ht="15.75">
      <c r="A168" s="2"/>
    </row>
    <row r="169" ht="15.75">
      <c r="A169" s="2"/>
    </row>
    <row r="170" ht="15.75">
      <c r="A170" s="2"/>
    </row>
    <row r="171" ht="15.75">
      <c r="A171" s="2"/>
    </row>
    <row r="172" ht="15.75">
      <c r="A172" s="2"/>
    </row>
    <row r="173" ht="15.75">
      <c r="A173" s="2"/>
    </row>
    <row r="174" ht="15.75">
      <c r="A174" s="2"/>
    </row>
    <row r="175" ht="15.75">
      <c r="A175" s="2"/>
    </row>
    <row r="176" ht="15.75">
      <c r="A176" s="2"/>
    </row>
    <row r="177" ht="15.75">
      <c r="A177" s="2"/>
    </row>
    <row r="178" ht="15.75">
      <c r="A178" s="2"/>
    </row>
    <row r="179" ht="15.75">
      <c r="A179" s="2"/>
    </row>
    <row r="180" ht="15.75">
      <c r="A180" s="2"/>
    </row>
    <row r="181" ht="15.75">
      <c r="A181" s="2"/>
    </row>
    <row r="182" ht="15.75">
      <c r="A182" s="2"/>
    </row>
    <row r="183" ht="15.75">
      <c r="A183" s="2"/>
    </row>
    <row r="184" ht="15.75">
      <c r="A184" s="2"/>
    </row>
    <row r="185" ht="15.75">
      <c r="A185" s="2"/>
    </row>
    <row r="186" ht="15.75">
      <c r="A186" s="2"/>
    </row>
    <row r="187" ht="15.75">
      <c r="A187" s="2"/>
    </row>
    <row r="188" ht="15.75">
      <c r="A188" s="2"/>
    </row>
    <row r="189" ht="15.75">
      <c r="A189" s="2"/>
    </row>
    <row r="190" ht="15.75">
      <c r="A190" s="2"/>
    </row>
    <row r="191" ht="15.75">
      <c r="A191" s="2"/>
    </row>
    <row r="192" ht="15.75">
      <c r="A192" s="2"/>
    </row>
    <row r="193" ht="15.75">
      <c r="A193" s="2"/>
    </row>
  </sheetData>
  <mergeCells count="43">
    <mergeCell ref="A155:G155"/>
    <mergeCell ref="A3:A6"/>
    <mergeCell ref="H151:P151"/>
    <mergeCell ref="M4:N4"/>
    <mergeCell ref="H144:P144"/>
    <mergeCell ref="H145:P145"/>
    <mergeCell ref="M5:M6"/>
    <mergeCell ref="H143:P143"/>
    <mergeCell ref="H4:H6"/>
    <mergeCell ref="B3:F3"/>
    <mergeCell ref="B4:B6"/>
    <mergeCell ref="C5:E5"/>
    <mergeCell ref="C4:G4"/>
    <mergeCell ref="G5:G6"/>
    <mergeCell ref="M3:P3"/>
    <mergeCell ref="O4:P4"/>
    <mergeCell ref="H3:L3"/>
    <mergeCell ref="F5:F6"/>
    <mergeCell ref="K4:K6"/>
    <mergeCell ref="L4:L6"/>
    <mergeCell ref="I4:I6"/>
    <mergeCell ref="J4:J6"/>
    <mergeCell ref="P5:P6"/>
    <mergeCell ref="N5:N6"/>
    <mergeCell ref="O5:O6"/>
    <mergeCell ref="H150:P150"/>
    <mergeCell ref="H149:P149"/>
    <mergeCell ref="H146:P146"/>
    <mergeCell ref="H147:P147"/>
    <mergeCell ref="H148:P148"/>
    <mergeCell ref="A151:G151"/>
    <mergeCell ref="A143:G143"/>
    <mergeCell ref="A144:G144"/>
    <mergeCell ref="A146:G146"/>
    <mergeCell ref="A145:G145"/>
    <mergeCell ref="A150:G150"/>
    <mergeCell ref="A147:G147"/>
    <mergeCell ref="A148:G148"/>
    <mergeCell ref="A149:G149"/>
    <mergeCell ref="A153:G153"/>
    <mergeCell ref="H153:P153"/>
    <mergeCell ref="A152:G152"/>
    <mergeCell ref="A154:G154"/>
  </mergeCells>
  <printOptions horizontalCentered="1"/>
  <pageMargins left="0.31496062992125984" right="0.31496062992125984" top="0.7874015748031497" bottom="0.7874015748031497" header="0.5118110236220472" footer="0.3937007874015748"/>
  <pageSetup horizontalDpi="600" verticalDpi="600" orientation="portrait" pageOrder="overThenDown" paperSize="9" scale="90" r:id="rId1"/>
  <headerFooter alignWithMargins="0">
    <oddHeader>&amp;L-&amp;R-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dc:title>
  <dc:subject>07</dc:subject>
  <dc:creator>行政院主計處</dc:creator>
  <cp:keywords/>
  <dc:description> </dc:description>
  <cp:lastModifiedBy>Administrator</cp:lastModifiedBy>
  <cp:lastPrinted>2001-08-20T10:01:00Z</cp:lastPrinted>
  <dcterms:created xsi:type="dcterms:W3CDTF">1998-02-13T08:10:04Z</dcterms:created>
  <dcterms:modified xsi:type="dcterms:W3CDTF">2008-11-11T04:20:16Z</dcterms:modified>
  <cp:category>I13</cp:category>
  <cp:version/>
  <cp:contentType/>
  <cp:contentStatus/>
</cp:coreProperties>
</file>