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90" windowHeight="6330" activeTab="0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<sst xmlns="http://schemas.openxmlformats.org/spreadsheetml/2006/main" count="120" uniqueCount="101">
  <si>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</si>
  <si>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</si>
  <si>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</si>
  <si>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</si>
  <si>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</si>
  <si>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</si>
  <si>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</si>
  <si>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</si>
  <si>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</si>
  <si>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</si>
  <si>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</si>
  <si>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</si>
  <si>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</si>
  <si>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</si>
  <si>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</si>
  <si>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</si>
  <si>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</si>
  <si>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</si>
  <si>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</si>
  <si>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</si>
  <si>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</si>
  <si>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</si>
  <si>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</si>
  <si>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</si>
  <si>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</si>
  <si>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</si>
  <si>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</si>
  <si>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</si>
  <si>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</si>
  <si>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</si>
  <si>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</si>
  <si>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</si>
  <si>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</si>
  <si>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</si>
  <si>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</si>
  <si>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</si>
  <si>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</si>
  <si>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</si>
  <si>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</si>
  <si>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</si>
  <si>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</si>
  <si>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</si>
  <si>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</si>
  <si>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</si>
  <si>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</si>
  <si>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九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二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震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災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社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重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更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新</t>
    </r>
  </si>
  <si>
    <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</si>
  <si>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</si>
  <si>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九二一震災社區重建更新基金餘絀撥補預算表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</si>
  <si>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</si>
  <si>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</si>
  <si>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</si>
  <si>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</si>
  <si>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</si>
  <si>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</si>
  <si>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</si>
  <si>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</si>
  <si>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</si>
  <si>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</si>
  <si>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</si>
  <si>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</si>
  <si>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</si>
  <si>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</si>
  <si>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</si>
  <si>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</si>
  <si>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</si>
  <si>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</si>
  <si>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</si>
  <si>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</si>
  <si>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</si>
  <si>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九二一震災社區重建更新基金資金運用預算表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</si>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</sst>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11"/>
      <name val="絡遺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3" fillId="0" borderId="5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81" fontId="3" fillId="0" borderId="5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3" fillId="0" borderId="5" xfId="0" applyNumberFormat="1" applyFont="1" applyBorder="1" applyAlignment="1" applyProtection="1">
      <alignment vertical="center"/>
      <protection locked="0"/>
    </xf>
    <xf numFmtId="179" fontId="3" fillId="0" borderId="5" xfId="0" applyNumberFormat="1" applyFont="1" applyBorder="1" applyAlignment="1" applyProtection="1">
      <alignment vertical="center"/>
      <protection locked="0"/>
    </xf>
    <xf numFmtId="182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2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0"/>
  <dimension ref="A1:J40"/>
  <sheetViews>
    <sheetView tabSelected="1" zoomScale="75" zoomScaleNormal="75" workbookViewId="0" topLeftCell="A1">
      <pane xSplit="1" ySplit="4" topLeftCell="B5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B27" sqref="B27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16499876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16499876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/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16499876</v>
      </c>
      <c r="C15" s="19">
        <f t="shared" si="0"/>
        <v>100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16499876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16484588</v>
      </c>
      <c r="C16" s="12">
        <f t="shared" si="0"/>
        <v>99.91</v>
      </c>
      <c r="D16" s="11">
        <f>IF(SUM(D17:D29)=0,0,SUM(D17:D29))</f>
        <v>0</v>
      </c>
      <c r="E16" s="12">
        <f t="shared" si="1"/>
        <v>0</v>
      </c>
      <c r="F16" s="13">
        <f>IF(SUM(F17:F29)=0,0,SUM(F17:F29))</f>
        <v>0</v>
      </c>
      <c r="G16" s="12">
        <f t="shared" si="2"/>
        <v>0</v>
      </c>
      <c r="H16" s="14">
        <f t="shared" si="3"/>
        <v>16484588</v>
      </c>
      <c r="I16" s="15">
        <f t="shared" si="4"/>
        <v>0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50000</v>
      </c>
      <c r="C21" s="19">
        <f t="shared" si="0"/>
        <v>0.3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50000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555984</v>
      </c>
      <c r="C25" s="19">
        <f t="shared" si="0"/>
        <v>3.37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555984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316244</v>
      </c>
      <c r="C26" s="19">
        <f t="shared" si="0"/>
        <v>1.92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316244</v>
      </c>
      <c r="I26" s="22">
        <f t="shared" si="4"/>
        <v>0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15562360</v>
      </c>
      <c r="C29" s="19">
        <f t="shared" si="0"/>
        <v>94.32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15562360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15288</v>
      </c>
      <c r="C30" s="12">
        <f t="shared" si="0"/>
        <v>0.09</v>
      </c>
      <c r="D30" s="11">
        <f>IF((D5-D16)=0,0,D5-D16)</f>
        <v>0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IF(AND(D30&lt;0,B30&gt;=0),0,B30-D30)</f>
        <v>15288</v>
      </c>
      <c r="I30" s="15">
        <f t="shared" si="4"/>
        <v>0</v>
      </c>
      <c r="J30" s="16"/>
    </row>
    <row r="31" spans="1:10" ht="19.5" customHeight="1">
      <c r="A31" s="10" t="s">
        <v>36</v>
      </c>
      <c r="B31" s="11">
        <f>IF(SUM(B32:B33)=0,0,SUM(B32:B33))</f>
        <v>29411</v>
      </c>
      <c r="C31" s="12">
        <f t="shared" si="0"/>
        <v>0.18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29411</v>
      </c>
      <c r="I31" s="15">
        <f t="shared" si="4"/>
        <v>0</v>
      </c>
      <c r="J31" s="16"/>
    </row>
    <row r="32" spans="1:10" ht="18.75" customHeight="1">
      <c r="A32" s="17" t="s">
        <v>37</v>
      </c>
      <c r="B32" s="18">
        <v>23677</v>
      </c>
      <c r="C32" s="19">
        <f t="shared" si="0"/>
        <v>0.14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23677</v>
      </c>
      <c r="I32" s="22">
        <f t="shared" si="4"/>
        <v>0</v>
      </c>
      <c r="J32" s="16"/>
    </row>
    <row r="33" spans="1:10" ht="18.75" customHeight="1">
      <c r="A33" s="17" t="s">
        <v>38</v>
      </c>
      <c r="B33" s="18">
        <v>5734</v>
      </c>
      <c r="C33" s="19">
        <f t="shared" si="0"/>
        <v>0.03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5734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29411</v>
      </c>
      <c r="C37" s="12">
        <f t="shared" si="0"/>
        <v>0.18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IF(AND(D37&lt;0,B37&gt;=0),0,B37-D37)</f>
        <v>29411</v>
      </c>
      <c r="I37" s="15">
        <f t="shared" si="4"/>
        <v>0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44699</v>
      </c>
      <c r="C39" s="27">
        <f t="shared" si="0"/>
        <v>0.27</v>
      </c>
      <c r="D39" s="26">
        <f>IF(D30+D37+D38=0,0,D30+D37+D38)</f>
        <v>0</v>
      </c>
      <c r="E39" s="27">
        <f t="shared" si="1"/>
        <v>0</v>
      </c>
      <c r="F39" s="28">
        <f>IF(F30+F37+F38=0,0,F30+F37+F38)</f>
        <v>0</v>
      </c>
      <c r="G39" s="27">
        <f t="shared" si="2"/>
        <v>0</v>
      </c>
      <c r="H39" s="29">
        <f>IF(AND(D39&lt;0,B39&gt;=0),0,B39-D39)</f>
        <v>44699</v>
      </c>
      <c r="I39" s="30">
        <f t="shared" si="4"/>
        <v>0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64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"/>
  <dimension ref="A1:H23"/>
  <sheetViews>
    <sheetView workbookViewId="0" topLeftCell="A1">
      <pane xSplit="1" ySplit="4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4" sqref="B14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44699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0</v>
      </c>
      <c r="E5" s="15">
        <f aca="true" t="shared" si="1" ref="E5:E14">IF(OR(D5=0,$D$5=0),0,IF(ROUND(D5/$D$5*10000,0)=0,0,ROUND(D5/$D$5*100,2)))</f>
        <v>0</v>
      </c>
      <c r="F5" s="40">
        <f>IF(SUM(F6:F7)=0,0,SUM(F6:F7))</f>
        <v>44699</v>
      </c>
      <c r="G5" s="41">
        <f aca="true" t="shared" si="2" ref="G5:G23">IF(OR(D5=0,F5=0),0,IF(ROUND(F5/D5*10000,0)=0,0,ABS(ROUND(F5/D5*100,2))))</f>
        <v>0</v>
      </c>
    </row>
    <row r="6" spans="1:7" ht="30.75" customHeight="1">
      <c r="A6" s="17" t="s">
        <v>51</v>
      </c>
      <c r="B6" s="42">
        <f>'收支預算表'!B39</f>
        <v>44699</v>
      </c>
      <c r="C6" s="22">
        <f t="shared" si="0"/>
        <v>100</v>
      </c>
      <c r="D6" s="43">
        <f>'收支預算表'!D39</f>
        <v>0</v>
      </c>
      <c r="E6" s="22">
        <f t="shared" si="1"/>
        <v>0</v>
      </c>
      <c r="F6" s="44">
        <f>IF((B6-D6)=0,0,(B6-D6))</f>
        <v>44699</v>
      </c>
      <c r="G6" s="45">
        <f t="shared" si="2"/>
        <v>0</v>
      </c>
    </row>
    <row r="7" spans="1:7" ht="30.75" customHeight="1">
      <c r="A7" s="17" t="s">
        <v>52</v>
      </c>
      <c r="B7" s="42">
        <v>0</v>
      </c>
      <c r="C7" s="22">
        <f t="shared" si="0"/>
        <v>0</v>
      </c>
      <c r="D7" s="43">
        <v>0</v>
      </c>
      <c r="E7" s="22">
        <f t="shared" si="1"/>
        <v>0</v>
      </c>
      <c r="F7" s="44">
        <f>IF((B7-D7)=0,0,(B7-D7))</f>
        <v>0</v>
      </c>
      <c r="G7" s="45">
        <f t="shared" si="2"/>
        <v>0</v>
      </c>
    </row>
    <row r="8" spans="1:7" ht="45" customHeight="1">
      <c r="A8" s="10" t="s">
        <v>53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44699</v>
      </c>
      <c r="C14" s="15">
        <f t="shared" si="0"/>
        <v>100</v>
      </c>
      <c r="D14" s="39">
        <f>IF((D5-D8)=0,0,(D5-D8))</f>
        <v>0</v>
      </c>
      <c r="E14" s="15">
        <f t="shared" si="1"/>
        <v>0</v>
      </c>
      <c r="F14" s="40">
        <f>IF((F5-F8)=0,0,(F5-F8))</f>
        <v>44699</v>
      </c>
      <c r="G14" s="41">
        <f t="shared" si="2"/>
        <v>0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workbookViewId="0" topLeftCell="A1">
      <selection activeCell="B6" sqref="B6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77" t="s">
        <v>98</v>
      </c>
      <c r="B2" s="77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8" t="s">
        <v>4</v>
      </c>
      <c r="C3" s="79"/>
    </row>
    <row r="4" spans="1:3" ht="19.5" customHeight="1">
      <c r="A4" s="68"/>
      <c r="B4" s="80"/>
      <c r="C4" s="81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44699</v>
      </c>
      <c r="C6" s="55"/>
    </row>
    <row r="7" spans="1:3" ht="21.75" customHeight="1">
      <c r="A7" s="53" t="s">
        <v>73</v>
      </c>
      <c r="B7" s="54">
        <v>1329</v>
      </c>
      <c r="C7" s="55"/>
    </row>
    <row r="8" spans="1:3" ht="22.5" customHeight="1">
      <c r="A8" s="56" t="s">
        <v>74</v>
      </c>
      <c r="B8" s="57"/>
      <c r="C8" s="57">
        <f>IF(SUM(B6:B7)=0,0,SUM(B6:B7))</f>
        <v>46028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-26561000</v>
      </c>
      <c r="C15" s="55"/>
    </row>
    <row r="16" spans="1:3" ht="21" customHeight="1">
      <c r="A16" s="53" t="s">
        <v>82</v>
      </c>
      <c r="B16" s="54">
        <v>-15960</v>
      </c>
      <c r="C16" s="55"/>
    </row>
    <row r="17" spans="1:3" ht="21" customHeight="1">
      <c r="A17" s="53" t="s">
        <v>83</v>
      </c>
      <c r="B17" s="54">
        <v>-1800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-26578760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26574430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26574430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41698</v>
      </c>
    </row>
    <row r="30" spans="1:4" ht="21.75" customHeight="1">
      <c r="A30" s="58" t="s">
        <v>96</v>
      </c>
      <c r="B30" s="57"/>
      <c r="C30" s="60">
        <v>0</v>
      </c>
      <c r="D30" s="61"/>
    </row>
    <row r="31" spans="1:3" ht="21.75" customHeight="1">
      <c r="A31" s="58" t="s">
        <v>97</v>
      </c>
      <c r="B31" s="62"/>
      <c r="C31" s="62">
        <f>C30+C29</f>
        <v>41698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33:C33"/>
    <mergeCell ref="A34:C34"/>
    <mergeCell ref="A1:C1"/>
    <mergeCell ref="A2:B2"/>
    <mergeCell ref="A3:A4"/>
    <mergeCell ref="B3:C4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>04</dc:subject>
  <dc:creator>行政院主計處</dc:creator>
  <cp:keywords/>
  <dc:description> </dc:description>
  <cp:lastModifiedBy>Administrator</cp:lastModifiedBy>
  <cp:lastPrinted>2001-07-08T07:26:41Z</cp:lastPrinted>
  <dcterms:created xsi:type="dcterms:W3CDTF">2001-04-25T09:47:27Z</dcterms:created>
  <dcterms:modified xsi:type="dcterms:W3CDTF">2008-11-11T04:16:49Z</dcterms:modified>
  <cp:category>I13</cp:category>
  <cp:version/>
  <cp:contentType/>
  <cp:contentStatus/>
</cp:coreProperties>
</file>