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95" yWindow="15" windowWidth="9270" windowHeight="4980" firstSheet="1" activeTab="1"/>
  </bookViews>
  <sheets>
    <sheet name="000000" sheetId="1" state="veryHidden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1">'Sheet1'!$A$1:$G$445</definedName>
    <definedName name="_xlnm.Print_Titles" localSheetId="1">'Sheet1'!$1:$8</definedName>
  </definedNames>
  <calcPr fullCalcOnLoad="1"/>
</workbook>
</file>

<file path=xl/sharedStrings.xml><?xml version="1.0" encoding="utf-8"?>
<sst xmlns="http://schemas.openxmlformats.org/spreadsheetml/2006/main" count="233" uniqueCount="175">
  <si>
    <r>
      <t xml:space="preserve">１３７ </t>
    </r>
    <r>
      <rPr>
        <b/>
        <sz val="24"/>
        <rFont val="華康粗明體"/>
        <family val="3"/>
      </rPr>
      <t>資金轉投資及其盈虧綜計表</t>
    </r>
    <r>
      <rPr>
        <b/>
        <sz val="14"/>
        <rFont val="華康粗明體"/>
        <family val="3"/>
      </rPr>
      <t>（續）</t>
    </r>
  </si>
  <si>
    <t xml:space="preserve">  單位：新臺幣千元</t>
  </si>
  <si>
    <t>資      金      轉      投      資</t>
  </si>
  <si>
    <t>現金股利或採權益法</t>
  </si>
  <si>
    <t>機關名稱</t>
  </si>
  <si>
    <t>投資名稱</t>
  </si>
  <si>
    <t>以前年度</t>
  </si>
  <si>
    <t>投資淨額</t>
  </si>
  <si>
    <t>認列之投資收益預計</t>
  </si>
  <si>
    <t>已投資</t>
  </si>
  <si>
    <t>減(－)投資</t>
  </si>
  <si>
    <t>每股(元)</t>
  </si>
  <si>
    <t xml:space="preserve"> 總   額</t>
  </si>
  <si>
    <t>行　政　院　主　管</t>
  </si>
  <si>
    <t>中央銀行</t>
  </si>
  <si>
    <t>中央存款保險公司</t>
  </si>
  <si>
    <t>經　濟　部　主　管</t>
  </si>
  <si>
    <t>臺灣糖業股份有限公司</t>
  </si>
  <si>
    <t>臺灣證券交易所</t>
  </si>
  <si>
    <t>臺灣土地開發信託投資公司</t>
  </si>
  <si>
    <t>中美嘉吉公司</t>
  </si>
  <si>
    <t>中宇環保工程公司</t>
  </si>
  <si>
    <t>越臺糖業有限責任公司</t>
  </si>
  <si>
    <t>伊聯公司</t>
  </si>
  <si>
    <t>臺澳肉牛公司</t>
  </si>
  <si>
    <t>生物科技發展基金</t>
  </si>
  <si>
    <t>臺灣神隆公司</t>
  </si>
  <si>
    <t>亞洲農牧公司</t>
  </si>
  <si>
    <t>臺灣花卉生物技術公司</t>
  </si>
  <si>
    <t>臺鹽實業股份有限公司</t>
  </si>
  <si>
    <t>澳洲麥克勞湖鹽業公司</t>
  </si>
  <si>
    <t>花東電力公司</t>
  </si>
  <si>
    <t>中國石油股份有限公司</t>
  </si>
  <si>
    <t>中美和石油化學公司</t>
  </si>
  <si>
    <t>中國造船公司</t>
  </si>
  <si>
    <t>中殼潤滑油公司</t>
  </si>
  <si>
    <t>海外投資開發公司</t>
  </si>
  <si>
    <t>卡達燃油添加劑公司</t>
  </si>
  <si>
    <t>臺海石油公司</t>
  </si>
  <si>
    <t>臺灣電力股份有限公司</t>
  </si>
  <si>
    <t>臺灣汽電共生公司</t>
  </si>
  <si>
    <t>班卡拉礦業公司</t>
  </si>
  <si>
    <t>班卡拉銷售公司</t>
  </si>
  <si>
    <t>班卡拉農業公司</t>
  </si>
  <si>
    <t>和信電訊公司</t>
  </si>
  <si>
    <t>漢翔航空工業股份有限公司</t>
  </si>
  <si>
    <t>國際渦輪引擎公司</t>
  </si>
  <si>
    <t>利翔航太電子公司</t>
  </si>
  <si>
    <t>財　政　部　主　管</t>
  </si>
  <si>
    <t>中國輸出入銀行</t>
  </si>
  <si>
    <t>臺北外匯經紀公司</t>
  </si>
  <si>
    <t>世華聯合商業銀行</t>
  </si>
  <si>
    <t>臺灣期貨交易所</t>
  </si>
  <si>
    <t>國際證券投資信託公司</t>
  </si>
  <si>
    <t>中央信託局</t>
  </si>
  <si>
    <t>中央再保險公司</t>
  </si>
  <si>
    <t>中國航聯產物保險公司</t>
  </si>
  <si>
    <t>國際建築經理公司</t>
  </si>
  <si>
    <t>交　通　部　主　管</t>
  </si>
  <si>
    <t>交通部郵政總局</t>
  </si>
  <si>
    <t>中華快遞公司</t>
  </si>
  <si>
    <t>中華電信股份有限公司</t>
  </si>
  <si>
    <t>美臺電訊公司</t>
  </si>
  <si>
    <t>臺灣國際標準電子公司</t>
  </si>
  <si>
    <t>臺灣吉悌電信公司</t>
  </si>
  <si>
    <t>國際電信開發公司</t>
  </si>
  <si>
    <t>中華電信投資公司</t>
  </si>
  <si>
    <t>榮民工程股份有限公司</t>
  </si>
  <si>
    <t>聯合大地公司</t>
  </si>
  <si>
    <t>泛亞工程公司</t>
  </si>
  <si>
    <t>欣欣水泥公司</t>
  </si>
  <si>
    <t>中國鋼鐵結構公司</t>
  </si>
  <si>
    <t>世正開發公司</t>
  </si>
  <si>
    <t>榮泰公司</t>
  </si>
  <si>
    <t>總計</t>
  </si>
  <si>
    <r>
      <t>科學城物流</t>
    </r>
    <r>
      <rPr>
        <sz val="12"/>
        <rFont val="細明體"/>
        <family val="3"/>
      </rPr>
      <t>公司</t>
    </r>
  </si>
  <si>
    <t>亞洲航空公司</t>
  </si>
  <si>
    <t>臺灣高速鐵路公司</t>
  </si>
  <si>
    <t>聯亞生技開發公司</t>
  </si>
  <si>
    <t>立方實業公司</t>
  </si>
  <si>
    <t>華威天然氣航運公司</t>
  </si>
  <si>
    <t>財金資訊公司</t>
  </si>
  <si>
    <t>臺灣銀行</t>
  </si>
  <si>
    <t>臺灣糖業公司</t>
  </si>
  <si>
    <t>臺灣電力公司</t>
  </si>
  <si>
    <t>臺灣證券交易所</t>
  </si>
  <si>
    <t>第一商業銀行</t>
  </si>
  <si>
    <t>彰化商業銀行</t>
  </si>
  <si>
    <t>華南商業銀行</t>
  </si>
  <si>
    <t>臺灣中小企業銀行</t>
  </si>
  <si>
    <t>華僑商業銀行</t>
  </si>
  <si>
    <t>臺灣航業公司</t>
  </si>
  <si>
    <t>中興票券金融公司</t>
  </si>
  <si>
    <t>臺灣農林公司</t>
  </si>
  <si>
    <t>臺灣人壽保險公司</t>
  </si>
  <si>
    <t>臺灣產物保險公司</t>
  </si>
  <si>
    <t>唐榮鐵工廠公司</t>
  </si>
  <si>
    <t>臺灣土地開發信託投資公司</t>
  </si>
  <si>
    <t>高雄硫酸錏公司</t>
  </si>
  <si>
    <t>臺灣新生報業公司</t>
  </si>
  <si>
    <t>中華貿易開發公司</t>
  </si>
  <si>
    <t>中國造船公司</t>
  </si>
  <si>
    <t>中央電影事業公司</t>
  </si>
  <si>
    <t>復華證券金融公司</t>
  </si>
  <si>
    <t>臺灣汽車客運公司</t>
  </si>
  <si>
    <t>國際證券投資信託公司</t>
  </si>
  <si>
    <t>臺北外匯經紀公司</t>
  </si>
  <si>
    <t>臺灣機械公司</t>
  </si>
  <si>
    <t>臺億建築經理公司</t>
  </si>
  <si>
    <t>臺灣土地銀行</t>
  </si>
  <si>
    <t>中國石油化學工業開發公司</t>
  </si>
  <si>
    <t>臺灣期貨交易所</t>
  </si>
  <si>
    <t>中國建築經理公司</t>
  </si>
  <si>
    <t>臺灣聯合銀行</t>
  </si>
  <si>
    <r>
      <t>國際票券金</t>
    </r>
    <r>
      <rPr>
        <sz val="12"/>
        <rFont val="細明體"/>
        <family val="3"/>
      </rPr>
      <t>融公司</t>
    </r>
  </si>
  <si>
    <t>合眾建築經理公司</t>
  </si>
  <si>
    <t>聯安服務公司</t>
  </si>
  <si>
    <t>慶豐商業銀行</t>
  </si>
  <si>
    <t>榮電公司</t>
  </si>
  <si>
    <t>高雄硫酸錏股份有限公司</t>
  </si>
  <si>
    <t>臺儒文化事業公司</t>
  </si>
  <si>
    <t>臺灣省農工企業</t>
  </si>
  <si>
    <t>遠東倉儲公司</t>
  </si>
  <si>
    <t>中國國貨推廣中心</t>
  </si>
  <si>
    <t>臺灣肥料公司</t>
  </si>
  <si>
    <t>中國國貨推廣中心</t>
  </si>
  <si>
    <t>中國鋼鐵公司</t>
  </si>
  <si>
    <t>臺北大眾捷運公司</t>
  </si>
  <si>
    <t>臺灣省農工企業公司</t>
  </si>
  <si>
    <t>臺灣中興紙業股份有限公司</t>
  </si>
  <si>
    <t>股份有限公司</t>
  </si>
  <si>
    <t>唐榮鐵工廠股份有限公司</t>
  </si>
  <si>
    <t>臺灣鐵路管理局</t>
  </si>
  <si>
    <t>元富證券投資信託公司</t>
  </si>
  <si>
    <t>臺灣電視事業公司</t>
  </si>
  <si>
    <t>中華日報社</t>
  </si>
  <si>
    <t>臺灣中小企業銀行</t>
  </si>
  <si>
    <t>臺灣汽車客運股份有限公司</t>
  </si>
  <si>
    <r>
      <t xml:space="preserve">    </t>
    </r>
    <r>
      <rPr>
        <b/>
        <sz val="12"/>
        <rFont val="華康中黑體"/>
        <family val="3"/>
      </rPr>
      <t>輔導委員會主管　　　</t>
    </r>
  </si>
  <si>
    <r>
      <t xml:space="preserve">    </t>
    </r>
    <r>
      <rPr>
        <b/>
        <sz val="12"/>
        <rFont val="華康中黑體"/>
        <family val="3"/>
      </rPr>
      <t>行政院國軍退除役官兵</t>
    </r>
  </si>
  <si>
    <t>月眉國際開發公司</t>
  </si>
  <si>
    <t>中央再保險股份有限公司</t>
  </si>
  <si>
    <t>亞洲船險聯營公司</t>
  </si>
  <si>
    <t>中國電視公司</t>
  </si>
  <si>
    <t>中南美開發公司</t>
  </si>
  <si>
    <t>臺灣固網公司</t>
  </si>
  <si>
    <t>國光電力公司</t>
  </si>
  <si>
    <t>淳品實業公司</t>
  </si>
  <si>
    <t>新世紀資通公司</t>
  </si>
  <si>
    <t>金昌砂石開發公司</t>
  </si>
  <si>
    <t>聯成航太科技公司</t>
  </si>
  <si>
    <r>
      <t>中捷</t>
    </r>
    <r>
      <rPr>
        <sz val="12"/>
        <rFont val="細明體"/>
        <family val="3"/>
      </rPr>
      <t>航太公司</t>
    </r>
  </si>
  <si>
    <t>義典科技公司</t>
  </si>
  <si>
    <t>中華開發工業銀行</t>
  </si>
  <si>
    <r>
      <t>中華貿易開發</t>
    </r>
    <r>
      <rPr>
        <sz val="12"/>
        <rFont val="細明體"/>
        <family val="3"/>
      </rPr>
      <t>公司</t>
    </r>
  </si>
  <si>
    <t>臺灣氰胺公司</t>
  </si>
  <si>
    <t>臺灣證券集中保管公司</t>
  </si>
  <si>
    <t>合作金庫銀行股份有限公司</t>
  </si>
  <si>
    <r>
      <t>行</t>
    </r>
    <r>
      <rPr>
        <b/>
        <sz val="12"/>
        <rFont val="華康中黑體"/>
        <family val="3"/>
      </rPr>
      <t>政</t>
    </r>
    <r>
      <rPr>
        <b/>
        <sz val="12"/>
        <rFont val="華康中黑體"/>
        <family val="3"/>
      </rPr>
      <t>院</t>
    </r>
    <r>
      <rPr>
        <b/>
        <sz val="12"/>
        <rFont val="華康中黑體"/>
        <family val="3"/>
      </rPr>
      <t>新</t>
    </r>
    <r>
      <rPr>
        <b/>
        <sz val="12"/>
        <rFont val="華康中黑體"/>
        <family val="3"/>
      </rPr>
      <t>聞</t>
    </r>
    <r>
      <rPr>
        <b/>
        <sz val="12"/>
        <rFont val="華康中黑體"/>
        <family val="3"/>
      </rPr>
      <t>局</t>
    </r>
    <r>
      <rPr>
        <b/>
        <sz val="12"/>
        <rFont val="華康中黑體"/>
        <family val="3"/>
      </rPr>
      <t>主</t>
    </r>
    <r>
      <rPr>
        <b/>
        <sz val="12"/>
        <rFont val="華康中黑體"/>
        <family val="3"/>
      </rPr>
      <t>管</t>
    </r>
  </si>
  <si>
    <t>臺灣新生報業股份有限公司</t>
  </si>
  <si>
    <t>日本電通社</t>
  </si>
  <si>
    <t>本年度增</t>
  </si>
  <si>
    <t>森霸電力公司</t>
  </si>
  <si>
    <r>
      <t>預備支應上列轉投資公司增資預計不足數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對象未定</t>
    </r>
    <r>
      <rPr>
        <sz val="12"/>
        <rFont val="Times New Roman"/>
        <family val="1"/>
      </rPr>
      <t>)</t>
    </r>
  </si>
  <si>
    <t>臺北金融大樓公司</t>
  </si>
  <si>
    <t>東森寬頻電信公司</t>
  </si>
  <si>
    <t>舜億砂石開發公司</t>
  </si>
  <si>
    <t>花蓮溪砂石開發公司</t>
  </si>
  <si>
    <t>木瓜溪砂石開發公司</t>
  </si>
  <si>
    <t>荖濃溪砂石開發公司</t>
  </si>
  <si>
    <t>漢本砂石開發公司</t>
  </si>
  <si>
    <t>和平溪砂石開發公司</t>
  </si>
  <si>
    <r>
      <t>表內以前年度已投資額包含部分事業奉准依預算法第八十八條規定，於以前年度先行辦理，並於本年度補辦預算之項目增加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1,468,807</t>
    </r>
    <r>
      <rPr>
        <sz val="12"/>
        <rFont val="細明體"/>
        <family val="3"/>
      </rPr>
      <t>千元，包括臺灣糖業公司轉投資中南美開發公司增加</t>
    </r>
    <r>
      <rPr>
        <sz val="12"/>
        <rFont val="細明體"/>
        <family val="3"/>
      </rPr>
      <t>27,794</t>
    </r>
    <r>
      <rPr>
        <sz val="12"/>
        <rFont val="細明體"/>
        <family val="3"/>
      </rPr>
      <t>千元、義典科技公司增加</t>
    </r>
    <r>
      <rPr>
        <sz val="12"/>
        <rFont val="細明體"/>
        <family val="3"/>
      </rPr>
      <t>69,120</t>
    </r>
    <r>
      <rPr>
        <sz val="12"/>
        <rFont val="細明體"/>
        <family val="3"/>
      </rPr>
      <t>千元、臺灣氰胺公司減少18,480千元、中宇環保工程公司減少2,355千元，中國石油公司轉投資國光電力公司增加360,000千元，臺灣電力公司轉投資和信電訊公司增加351,258千元，中央再保險公司轉投資亞洲船險聯營公司增加178千元、中國電視公司增加83,751千元，臺灣土地銀行轉投資臺灣中小企業銀行增加575,974千元、中興票券金融公司增加52,702千元，臺灣鐵路管理局轉投資中國貨櫃運輸公司減少18,152千元，基隆港務局轉投資中國貨櫃運輸公司減少18,148千元，榮民工程公司轉投資金昌砂石公司增加880千元、舜億砂石公司增加600千元、花蓮溪砂石公司增加1,135千元、木瓜溪砂石公司增加257千元、荖濃溪砂石公司增加1,000千元、漢本砂石公司增加500千元、和平溪砂石公司增加793千元，增減互抵所致。</t>
    </r>
  </si>
  <si>
    <r>
      <t>中國造船公司轉投資陽明海運公司、中國產物保險公司本年度各減少120元及100元</t>
    </r>
    <r>
      <rPr>
        <sz val="12"/>
        <rFont val="細明體"/>
        <family val="3"/>
      </rPr>
      <t>，由於金額太小，未於表內表達。</t>
    </r>
  </si>
  <si>
    <r>
      <t>臺灣糖業公司、臺鹽實業公司、中國造船公司、中國石油公司、臺灣電力公司及漢翔航空工業公司等六單位各轉投資榮民工程公司10元，臺灣糖業公司、臺鹽實業公司、中國造船公司、中國石油公司及臺灣電力公司等五單位各轉投資中華電信公司34元，臺灣糖業公司、臺鹽實業公司、中國造船公司、中國石油公司及臺灣電力公司等五單位各轉投資漢翔航空工業公司 10 元</t>
    </r>
    <r>
      <rPr>
        <sz val="12"/>
        <rFont val="細明體"/>
        <family val="3"/>
      </rPr>
      <t>，</t>
    </r>
    <r>
      <rPr>
        <sz val="12"/>
        <rFont val="細明體"/>
        <family val="3"/>
      </rPr>
      <t>臺灣糖業公司</t>
    </r>
    <r>
      <rPr>
        <sz val="12"/>
        <rFont val="細明體"/>
        <family val="3"/>
      </rPr>
      <t>、</t>
    </r>
    <r>
      <rPr>
        <sz val="12"/>
        <rFont val="細明體"/>
        <family val="3"/>
      </rPr>
      <t>中國造船公司</t>
    </r>
    <r>
      <rPr>
        <sz val="12"/>
        <rFont val="細明體"/>
        <family val="3"/>
      </rPr>
      <t>、</t>
    </r>
    <r>
      <rPr>
        <sz val="12"/>
        <rFont val="細明體"/>
        <family val="3"/>
      </rPr>
      <t>中國石油公司及臺灣電力公司等四單位各轉投資臺鹽實業公司12元，臺灣糖業公司轉投資中國產物保險公司 100元，臺灣中興紙業公司轉投資高雄硫酸錏公司440元，臺灣鐵路管理局轉投資臺灣人壽保險公司10元，臺灣汽車客運公司轉投資唐榮鐵工廠公司390元，由於金額太小，未於表內表達。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</si>
</sst>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-#,##0_)"/>
    <numFmt numFmtId="181" formatCode="_-&quot;NT$&quot;* #,##0_-;&quot;\&quot;&quot;\&quot;\-&quot;NT$&quot;* #,##0_-;_-&quot;NT$&quot;* &quot;-&quot;_-;_-@_-"/>
    <numFmt numFmtId="182" formatCode="_-&quot;NT$&quot;* #,##0.00_-;&quot;\&quot;&quot;\&quot;\-&quot;NT$&quot;* #,##0.00_-;_-&quot;NT$&quot;* &quot;-&quot;??_-;_-@_-"/>
    <numFmt numFmtId="183" formatCode="_-* #,##0.00_-;&quot;\&quot;&quot;\&quot;\-* #,##0.00_-;_-* &quot;-&quot;??_-;_-@_-"/>
    <numFmt numFmtId="184" formatCode="_ &quot;\&quot;* #,##0_ ;_ &quot;\&quot;* &quot;\&quot;&quot;\&quot;&quot;\&quot;\-#,##0_ ;_ &quot;\&quot;* &quot;-&quot;_ ;_ @_ "/>
    <numFmt numFmtId="185" formatCode="_ * #,##0_ ;_ * &quot;\&quot;&quot;\&quot;&quot;\&quot;\-#,##0_ ;_ * &quot;-&quot;_ ;_ @_ "/>
    <numFmt numFmtId="186" formatCode="_ &quot;\&quot;* #,##0.00_ ;_ &quot;\&quot;* &quot;\&quot;&quot;\&quot;&quot;\&quot;\-#,##0.00_ ;_ &quot;\&quot;* &quot;-&quot;??_ ;_ @_ "/>
    <numFmt numFmtId="187" formatCode="_ * #,##0.00_ ;_ * &quot;\&quot;&quot;\&quot;&quot;\&quot;\-#,##0.00_ ;_ * &quot;-&quot;??_ ;_ @_ 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b/>
      <sz val="20"/>
      <name val="華康中黑體"/>
      <family val="3"/>
    </font>
    <font>
      <b/>
      <sz val="40"/>
      <name val="華康中楷體"/>
      <family val="3"/>
    </font>
    <font>
      <b/>
      <sz val="12"/>
      <name val="華康中黑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22"/>
      <name val="華康粗明體"/>
      <family val="3"/>
    </font>
    <font>
      <b/>
      <sz val="24"/>
      <name val="華康粗明體"/>
      <family val="3"/>
    </font>
    <font>
      <b/>
      <sz val="14"/>
      <name val="華康粗明體"/>
      <family val="3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掉葡羹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6" fillId="0" borderId="0">
      <alignment/>
      <protection/>
    </xf>
  </cellStyleXfs>
  <cellXfs count="66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4" fillId="0" borderId="1" xfId="0" applyFont="1" applyBorder="1" applyAlignment="1">
      <alignment horizontal="centerContinuous" vertical="center"/>
    </xf>
    <xf numFmtId="180" fontId="4" fillId="0" borderId="0" xfId="0" applyFont="1" applyAlignment="1">
      <alignment/>
    </xf>
    <xf numFmtId="180" fontId="4" fillId="0" borderId="0" xfId="0" applyFont="1" applyAlignment="1" quotePrefix="1">
      <alignment horizontal="left"/>
    </xf>
    <xf numFmtId="180" fontId="4" fillId="0" borderId="2" xfId="0" applyFont="1" applyBorder="1" applyAlignment="1">
      <alignment/>
    </xf>
    <xf numFmtId="180" fontId="4" fillId="0" borderId="3" xfId="0" applyFont="1" applyBorder="1" applyAlignment="1">
      <alignment/>
    </xf>
    <xf numFmtId="180" fontId="4" fillId="0" borderId="4" xfId="0" applyFont="1" applyBorder="1" applyAlignment="1">
      <alignment horizontal="centerContinuous" vertical="center"/>
    </xf>
    <xf numFmtId="180" fontId="0" fillId="0" borderId="5" xfId="0" applyFont="1" applyBorder="1" applyAlignment="1">
      <alignment horizontal="distributed" vertical="center"/>
    </xf>
    <xf numFmtId="180" fontId="4" fillId="0" borderId="0" xfId="0" applyFont="1" applyBorder="1" applyAlignment="1">
      <alignment/>
    </xf>
    <xf numFmtId="180" fontId="4" fillId="0" borderId="0" xfId="0" applyFont="1" applyBorder="1" applyAlignment="1">
      <alignment horizontal="distributed"/>
    </xf>
    <xf numFmtId="180" fontId="4" fillId="0" borderId="0" xfId="0" applyFont="1" applyBorder="1" applyAlignment="1" quotePrefix="1">
      <alignment horizontal="center" vertical="center"/>
    </xf>
    <xf numFmtId="180" fontId="4" fillId="0" borderId="0" xfId="0" applyFont="1" applyBorder="1" applyAlignment="1" quotePrefix="1">
      <alignment horizontal="distributed" vertical="center"/>
    </xf>
    <xf numFmtId="180" fontId="6" fillId="0" borderId="0" xfId="0" applyFont="1" applyAlignment="1" quotePrefix="1">
      <alignment horizontal="center"/>
    </xf>
    <xf numFmtId="180" fontId="0" fillId="0" borderId="0" xfId="0" applyFont="1" applyBorder="1" applyAlignment="1">
      <alignment/>
    </xf>
    <xf numFmtId="180" fontId="0" fillId="0" borderId="0" xfId="0" applyFont="1" applyBorder="1" applyAlignment="1">
      <alignment horizontal="distributed"/>
    </xf>
    <xf numFmtId="180" fontId="6" fillId="0" borderId="0" xfId="0" applyFont="1" applyAlignment="1" quotePrefix="1">
      <alignment horizontal="center"/>
    </xf>
    <xf numFmtId="180" fontId="0" fillId="0" borderId="0" xfId="0" applyFont="1" applyBorder="1" applyAlignment="1">
      <alignment horizontal="distributed"/>
    </xf>
    <xf numFmtId="180" fontId="1" fillId="0" borderId="0" xfId="0" applyFont="1" applyAlignment="1" quotePrefix="1">
      <alignment horizontal="center"/>
    </xf>
    <xf numFmtId="180" fontId="0" fillId="0" borderId="6" xfId="0" applyFont="1" applyBorder="1" applyAlignment="1">
      <alignment horizontal="centerContinuous" vertical="center"/>
    </xf>
    <xf numFmtId="180" fontId="0" fillId="0" borderId="7" xfId="0" applyFont="1" applyBorder="1" applyAlignment="1">
      <alignment horizontal="distributed"/>
    </xf>
    <xf numFmtId="180" fontId="0" fillId="0" borderId="2" xfId="0" applyFont="1" applyBorder="1" applyAlignment="1">
      <alignment horizontal="distributed"/>
    </xf>
    <xf numFmtId="180" fontId="0" fillId="0" borderId="2" xfId="0" applyFont="1" applyBorder="1" applyAlignment="1" quotePrefix="1">
      <alignment horizontal="center" vertical="center"/>
    </xf>
    <xf numFmtId="180" fontId="0" fillId="0" borderId="8" xfId="0" applyFont="1" applyBorder="1" applyAlignment="1">
      <alignment horizontal="centerContinuous"/>
    </xf>
    <xf numFmtId="180" fontId="0" fillId="0" borderId="9" xfId="0" applyFont="1" applyBorder="1" applyAlignment="1">
      <alignment horizontal="centerContinuous" vertical="center"/>
    </xf>
    <xf numFmtId="180" fontId="0" fillId="0" borderId="0" xfId="0" applyFont="1" applyAlignment="1" quotePrefix="1">
      <alignment horizontal="left"/>
    </xf>
    <xf numFmtId="180" fontId="0" fillId="0" borderId="1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/>
    </xf>
    <xf numFmtId="180" fontId="0" fillId="0" borderId="11" xfId="0" applyFont="1" applyBorder="1" applyAlignment="1" quotePrefix="1">
      <alignment horizontal="centerContinuous"/>
    </xf>
    <xf numFmtId="180" fontId="0" fillId="0" borderId="12" xfId="0" applyFont="1" applyBorder="1" applyAlignment="1" quotePrefix="1">
      <alignment horizontal="centerContinuous" vertical="center"/>
    </xf>
    <xf numFmtId="3" fontId="7" fillId="0" borderId="0" xfId="0" applyNumberFormat="1" applyFont="1" applyBorder="1" applyAlignment="1">
      <alignment/>
    </xf>
    <xf numFmtId="180" fontId="0" fillId="0" borderId="0" xfId="0" applyAlignment="1" quotePrefix="1">
      <alignment horizontal="left"/>
    </xf>
    <xf numFmtId="180" fontId="4" fillId="0" borderId="13" xfId="0" applyFont="1" applyBorder="1" applyAlignment="1">
      <alignment/>
    </xf>
    <xf numFmtId="180" fontId="0" fillId="0" borderId="14" xfId="0" applyFont="1" applyBorder="1" applyAlignment="1">
      <alignment horizontal="distributed" vertical="center"/>
    </xf>
    <xf numFmtId="180" fontId="4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80" fontId="0" fillId="0" borderId="0" xfId="0" applyFont="1" applyBorder="1" applyAlignment="1" quotePrefix="1">
      <alignment horizontal="distributed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180" fontId="0" fillId="0" borderId="16" xfId="0" applyFont="1" applyBorder="1" applyAlignment="1">
      <alignment/>
    </xf>
    <xf numFmtId="180" fontId="0" fillId="0" borderId="17" xfId="0" applyFont="1" applyBorder="1" applyAlignment="1" quotePrefix="1">
      <alignment horizontal="left" vertical="center"/>
    </xf>
    <xf numFmtId="180" fontId="5" fillId="0" borderId="0" xfId="0" applyFont="1" applyAlignment="1">
      <alignment horizontal="centerContinuous" vertical="center"/>
    </xf>
    <xf numFmtId="180" fontId="5" fillId="0" borderId="0" xfId="0" applyFont="1" applyAlignment="1">
      <alignment vertical="center"/>
    </xf>
    <xf numFmtId="180" fontId="0" fillId="0" borderId="0" xfId="0" applyBorder="1" applyAlignment="1">
      <alignment horizontal="distributed"/>
    </xf>
    <xf numFmtId="180" fontId="10" fillId="0" borderId="0" xfId="0" applyFont="1" applyAlignment="1">
      <alignment horizontal="centerContinuous" vertical="center"/>
    </xf>
    <xf numFmtId="180" fontId="6" fillId="0" borderId="16" xfId="0" applyFont="1" applyBorder="1" applyAlignment="1" quotePrefix="1">
      <alignment horizontal="distributed"/>
    </xf>
    <xf numFmtId="3" fontId="8" fillId="0" borderId="16" xfId="0" applyNumberFormat="1" applyFont="1" applyBorder="1" applyAlignment="1">
      <alignment/>
    </xf>
    <xf numFmtId="180" fontId="0" fillId="0" borderId="0" xfId="0" applyFont="1" applyAlignment="1">
      <alignment horizontal="distributed"/>
    </xf>
    <xf numFmtId="180" fontId="1" fillId="0" borderId="0" xfId="0" applyFont="1" applyAlignment="1" quotePrefix="1">
      <alignment horizontal="center"/>
    </xf>
    <xf numFmtId="180" fontId="0" fillId="0" borderId="0" xfId="0" applyFont="1" applyAlignment="1">
      <alignment horizontal="distributed"/>
    </xf>
    <xf numFmtId="180" fontId="0" fillId="0" borderId="0" xfId="0" applyFont="1" applyBorder="1" applyAlignment="1">
      <alignment/>
    </xf>
    <xf numFmtId="180" fontId="1" fillId="0" borderId="0" xfId="0" applyFont="1" applyBorder="1" applyAlignment="1" quotePrefix="1">
      <alignment horizontal="center"/>
    </xf>
    <xf numFmtId="180" fontId="8" fillId="0" borderId="0" xfId="0" applyFont="1" applyAlignment="1">
      <alignment horizontal="left"/>
    </xf>
    <xf numFmtId="180" fontId="0" fillId="0" borderId="16" xfId="0" applyFont="1" applyBorder="1" applyAlignment="1">
      <alignment horizontal="distributed"/>
    </xf>
    <xf numFmtId="3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180" fontId="0" fillId="0" borderId="16" xfId="0" applyFont="1" applyBorder="1" applyAlignment="1">
      <alignment horizontal="distributed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/>
    </xf>
    <xf numFmtId="180" fontId="1" fillId="0" borderId="0" xfId="0" applyFont="1" applyAlignment="1">
      <alignment/>
    </xf>
    <xf numFmtId="180" fontId="0" fillId="0" borderId="0" xfId="0" applyAlignment="1">
      <alignment horizontal="left" vertical="top" wrapText="1" indent="2"/>
    </xf>
    <xf numFmtId="180" fontId="0" fillId="0" borderId="11" xfId="0" applyBorder="1" applyAlignment="1">
      <alignment horizontal="left" vertical="top" wrapText="1" indent="2"/>
    </xf>
  </cellXfs>
  <cellStyles count="12">
    <cellStyle name="Normal" xfId="0"/>
    <cellStyle name="Normal_Certs Q2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443</xdr:row>
      <xdr:rowOff>0</xdr:rowOff>
    </xdr:from>
    <xdr:ext cx="571500" cy="266700"/>
    <xdr:sp>
      <xdr:nvSpPr>
        <xdr:cNvPr id="1" name="TextBox 4"/>
        <xdr:cNvSpPr txBox="1">
          <a:spLocks noChangeArrowheads="1"/>
        </xdr:cNvSpPr>
      </xdr:nvSpPr>
      <xdr:spPr>
        <a:xfrm>
          <a:off x="28575" y="10278427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　　</a:t>
          </a:r>
        </a:p>
      </xdr:txBody>
    </xdr:sp>
    <xdr:clientData/>
  </xdr:oneCellAnchor>
  <xdr:oneCellAnchor>
    <xdr:from>
      <xdr:col>0</xdr:col>
      <xdr:colOff>28575</xdr:colOff>
      <xdr:row>442</xdr:row>
      <xdr:rowOff>0</xdr:rowOff>
    </xdr:from>
    <xdr:ext cx="552450" cy="485775"/>
    <xdr:sp>
      <xdr:nvSpPr>
        <xdr:cNvPr id="2" name="TextBox 5"/>
        <xdr:cNvSpPr txBox="1">
          <a:spLocks noChangeArrowheads="1"/>
        </xdr:cNvSpPr>
      </xdr:nvSpPr>
      <xdr:spPr>
        <a:xfrm>
          <a:off x="28575" y="100850700"/>
          <a:ext cx="552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註：
</a:t>
          </a:r>
        </a:p>
      </xdr:txBody>
    </xdr:sp>
    <xdr:clientData/>
  </xdr:oneCellAnchor>
  <xdr:oneCellAnchor>
    <xdr:from>
      <xdr:col>0</xdr:col>
      <xdr:colOff>28575</xdr:colOff>
      <xdr:row>443</xdr:row>
      <xdr:rowOff>0</xdr:rowOff>
    </xdr:from>
    <xdr:ext cx="571500" cy="266700"/>
    <xdr:sp>
      <xdr:nvSpPr>
        <xdr:cNvPr id="3" name="TextBox 7"/>
        <xdr:cNvSpPr txBox="1">
          <a:spLocks noChangeArrowheads="1"/>
        </xdr:cNvSpPr>
      </xdr:nvSpPr>
      <xdr:spPr>
        <a:xfrm>
          <a:off x="28575" y="10278427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　　</a:t>
          </a:r>
        </a:p>
      </xdr:txBody>
    </xdr:sp>
    <xdr:clientData/>
  </xdr:oneCellAnchor>
  <xdr:oneCellAnchor>
    <xdr:from>
      <xdr:col>0</xdr:col>
      <xdr:colOff>28575</xdr:colOff>
      <xdr:row>444</xdr:row>
      <xdr:rowOff>0</xdr:rowOff>
    </xdr:from>
    <xdr:ext cx="571500" cy="266700"/>
    <xdr:sp>
      <xdr:nvSpPr>
        <xdr:cNvPr id="4" name="TextBox 8"/>
        <xdr:cNvSpPr txBox="1">
          <a:spLocks noChangeArrowheads="1"/>
        </xdr:cNvSpPr>
      </xdr:nvSpPr>
      <xdr:spPr>
        <a:xfrm>
          <a:off x="28575" y="10427970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　　</a:t>
          </a:r>
        </a:p>
      </xdr:txBody>
    </xdr:sp>
    <xdr:clientData/>
  </xdr:oneCellAnchor>
  <xdr:oneCellAnchor>
    <xdr:from>
      <xdr:col>0</xdr:col>
      <xdr:colOff>342900</xdr:colOff>
      <xdr:row>446</xdr:row>
      <xdr:rowOff>76200</xdr:rowOff>
    </xdr:from>
    <xdr:ext cx="571500" cy="266700"/>
    <xdr:sp>
      <xdr:nvSpPr>
        <xdr:cNvPr id="5" name="TextBox 9"/>
        <xdr:cNvSpPr txBox="1">
          <a:spLocks noChangeArrowheads="1"/>
        </xdr:cNvSpPr>
      </xdr:nvSpPr>
      <xdr:spPr>
        <a:xfrm>
          <a:off x="342900" y="10525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2"/>
  <sheetViews>
    <sheetView showZeros="0" tabSelected="1" zoomScale="75" zoomScaleNormal="75" workbookViewId="0" topLeftCell="A1">
      <selection activeCell="A3" sqref="A3"/>
    </sheetView>
  </sheetViews>
  <sheetFormatPr defaultColWidth="9.00390625" defaultRowHeight="35.25" customHeight="1"/>
  <cols>
    <col min="1" max="1" width="25.50390625" style="0" customWidth="1"/>
    <col min="2" max="2" width="24.875" style="0" customWidth="1"/>
    <col min="3" max="3" width="11.875" style="0" customWidth="1"/>
    <col min="4" max="4" width="11.375" style="0" customWidth="1"/>
    <col min="5" max="5" width="11.875" style="0" customWidth="1"/>
    <col min="6" max="6" width="9.625" style="0" customWidth="1"/>
    <col min="7" max="7" width="9.375" style="0" customWidth="1"/>
  </cols>
  <sheetData>
    <row r="1" ht="15" customHeight="1">
      <c r="F1" s="31"/>
    </row>
    <row r="2" ht="9.75" customHeight="1">
      <c r="F2" s="31"/>
    </row>
    <row r="3" spans="1:7" s="46" customFormat="1" ht="30.75" customHeight="1">
      <c r="A3" s="48" t="s">
        <v>0</v>
      </c>
      <c r="B3" s="45"/>
      <c r="C3" s="45"/>
      <c r="D3" s="45"/>
      <c r="E3" s="45"/>
      <c r="F3" s="45"/>
      <c r="G3" s="45"/>
    </row>
    <row r="4" spans="6:7" s="3" customFormat="1" ht="17.25" customHeight="1" thickBot="1">
      <c r="F4" s="25" t="s">
        <v>1</v>
      </c>
      <c r="G4" s="4"/>
    </row>
    <row r="5" spans="1:7" s="3" customFormat="1" ht="21" customHeight="1">
      <c r="A5" s="32"/>
      <c r="B5" s="6"/>
      <c r="C5" s="19" t="s">
        <v>2</v>
      </c>
      <c r="D5" s="7"/>
      <c r="E5" s="2"/>
      <c r="F5" s="23" t="s">
        <v>3</v>
      </c>
      <c r="G5" s="28"/>
    </row>
    <row r="6" spans="1:7" s="3" customFormat="1" ht="19.5" customHeight="1">
      <c r="A6" s="33" t="s">
        <v>4</v>
      </c>
      <c r="B6" s="8" t="s">
        <v>5</v>
      </c>
      <c r="C6" s="20" t="s">
        <v>6</v>
      </c>
      <c r="D6" s="20" t="s">
        <v>161</v>
      </c>
      <c r="E6" s="20" t="s">
        <v>7</v>
      </c>
      <c r="F6" s="24" t="s">
        <v>8</v>
      </c>
      <c r="G6" s="29"/>
    </row>
    <row r="7" spans="1:7" s="3" customFormat="1" ht="24" customHeight="1" thickBot="1">
      <c r="A7" s="34"/>
      <c r="B7" s="5"/>
      <c r="C7" s="21" t="s">
        <v>9</v>
      </c>
      <c r="D7" s="21" t="s">
        <v>10</v>
      </c>
      <c r="E7" s="22"/>
      <c r="F7" s="26" t="s">
        <v>11</v>
      </c>
      <c r="G7" s="44" t="s">
        <v>12</v>
      </c>
    </row>
    <row r="8" spans="1:7" s="3" customFormat="1" ht="18" customHeight="1">
      <c r="A8" s="9"/>
      <c r="B8" s="10"/>
      <c r="C8" s="10"/>
      <c r="D8" s="11"/>
      <c r="E8" s="11"/>
      <c r="F8" s="11"/>
      <c r="G8" s="12"/>
    </row>
    <row r="9" spans="1:7" s="1" customFormat="1" ht="18" customHeight="1">
      <c r="A9" s="13" t="s">
        <v>13</v>
      </c>
      <c r="B9" s="47"/>
      <c r="C9" s="35">
        <f>+C11</f>
        <v>4904731</v>
      </c>
      <c r="D9" s="35">
        <f>+D11</f>
        <v>0</v>
      </c>
      <c r="E9" s="35">
        <f>C9+D9</f>
        <v>4904731</v>
      </c>
      <c r="F9" s="36"/>
      <c r="G9" s="35">
        <f>+G11</f>
        <v>13611</v>
      </c>
    </row>
    <row r="10" spans="1:7" s="1" customFormat="1" ht="18" customHeight="1">
      <c r="A10" s="13"/>
      <c r="B10" s="47"/>
      <c r="C10" s="35"/>
      <c r="D10" s="35"/>
      <c r="E10" s="35"/>
      <c r="F10" s="36"/>
      <c r="G10" s="35"/>
    </row>
    <row r="11" spans="1:7" s="1" customFormat="1" ht="18" customHeight="1">
      <c r="A11" s="15" t="s">
        <v>14</v>
      </c>
      <c r="B11" s="17"/>
      <c r="C11" s="30">
        <f>+C13</f>
        <v>4904731</v>
      </c>
      <c r="D11" s="30">
        <f>+D13</f>
        <v>0</v>
      </c>
      <c r="E11" s="30">
        <f>+E13</f>
        <v>4904731</v>
      </c>
      <c r="F11" s="27"/>
      <c r="G11" s="30">
        <f>+G13</f>
        <v>13611</v>
      </c>
    </row>
    <row r="12" spans="1:7" s="1" customFormat="1" ht="18" customHeight="1">
      <c r="A12" s="15"/>
      <c r="B12" s="17"/>
      <c r="C12" s="30"/>
      <c r="D12" s="30"/>
      <c r="E12" s="30"/>
      <c r="F12" s="27"/>
      <c r="G12" s="30"/>
    </row>
    <row r="13" spans="2:7" s="1" customFormat="1" ht="18" customHeight="1">
      <c r="B13" s="17" t="s">
        <v>15</v>
      </c>
      <c r="C13" s="30">
        <v>4904731</v>
      </c>
      <c r="D13" s="30"/>
      <c r="E13" s="30">
        <f>C13+D13</f>
        <v>4904731</v>
      </c>
      <c r="F13" s="27">
        <v>0</v>
      </c>
      <c r="G13" s="30">
        <v>13611</v>
      </c>
    </row>
    <row r="14" spans="2:7" s="1" customFormat="1" ht="18" customHeight="1">
      <c r="B14" s="17"/>
      <c r="C14" s="30"/>
      <c r="D14" s="30"/>
      <c r="E14" s="30">
        <f>C14+D14</f>
        <v>0</v>
      </c>
      <c r="F14" s="27"/>
      <c r="G14" s="30"/>
    </row>
    <row r="15" spans="1:7" s="1" customFormat="1" ht="18" customHeight="1">
      <c r="A15" s="16" t="s">
        <v>16</v>
      </c>
      <c r="B15" s="17"/>
      <c r="C15" s="35">
        <f>C17+C61+C69+C91+C109+C119+C123+C129+C147</f>
        <v>20270727</v>
      </c>
      <c r="D15" s="35">
        <f>D17+D61+D69+D91+D109+D119+D123+D129+D147</f>
        <v>19639997</v>
      </c>
      <c r="E15" s="35">
        <f>E17+E61+E69+E91+E109+E119+E123+E129+E147</f>
        <v>39910724</v>
      </c>
      <c r="F15" s="27"/>
      <c r="G15" s="35">
        <f>G17+G61+G69+G91+G109+G119+G123+G129+G147</f>
        <v>970789</v>
      </c>
    </row>
    <row r="16" spans="1:7" s="1" customFormat="1" ht="18" customHeight="1">
      <c r="A16" s="16"/>
      <c r="B16" s="17"/>
      <c r="C16" s="30"/>
      <c r="D16" s="30"/>
      <c r="E16" s="30">
        <f aca="true" t="shared" si="0" ref="E16:E23">C16+D16</f>
        <v>0</v>
      </c>
      <c r="F16" s="27"/>
      <c r="G16" s="30"/>
    </row>
    <row r="17" spans="1:7" s="1" customFormat="1" ht="18" customHeight="1">
      <c r="A17" s="17" t="s">
        <v>17</v>
      </c>
      <c r="B17" s="17"/>
      <c r="C17" s="42">
        <f>SUM(C19:C59)</f>
        <v>9195223</v>
      </c>
      <c r="D17" s="42">
        <f>SUM(D19:D59)</f>
        <v>6197630</v>
      </c>
      <c r="E17" s="42">
        <f>SUM(E19:E59)</f>
        <v>15392853</v>
      </c>
      <c r="F17" s="42"/>
      <c r="G17" s="42">
        <f>SUM(G19:G59)</f>
        <v>242172</v>
      </c>
    </row>
    <row r="18" spans="1:7" s="1" customFormat="1" ht="18" customHeight="1">
      <c r="A18" s="17"/>
      <c r="B18" s="17"/>
      <c r="C18" s="30"/>
      <c r="D18" s="30"/>
      <c r="E18" s="30">
        <f t="shared" si="0"/>
        <v>0</v>
      </c>
      <c r="F18" s="27"/>
      <c r="G18" s="30"/>
    </row>
    <row r="19" spans="1:7" s="1" customFormat="1" ht="18" customHeight="1">
      <c r="A19" s="14"/>
      <c r="B19" s="17" t="s">
        <v>155</v>
      </c>
      <c r="C19" s="30">
        <v>36960</v>
      </c>
      <c r="D19" s="30"/>
      <c r="E19" s="30">
        <f t="shared" si="0"/>
        <v>36960</v>
      </c>
      <c r="F19" s="27"/>
      <c r="G19" s="30">
        <v>197152</v>
      </c>
    </row>
    <row r="20" spans="1:7" s="1" customFormat="1" ht="18" customHeight="1">
      <c r="A20" s="14"/>
      <c r="B20" s="17"/>
      <c r="C20" s="30"/>
      <c r="D20" s="30"/>
      <c r="E20" s="30"/>
      <c r="F20" s="27"/>
      <c r="G20" s="30"/>
    </row>
    <row r="21" spans="1:7" s="1" customFormat="1" ht="18" customHeight="1">
      <c r="A21" s="14"/>
      <c r="B21" s="17" t="s">
        <v>18</v>
      </c>
      <c r="C21" s="30">
        <v>79200</v>
      </c>
      <c r="D21" s="30"/>
      <c r="E21" s="30">
        <f t="shared" si="0"/>
        <v>79200</v>
      </c>
      <c r="F21" s="27">
        <v>250</v>
      </c>
      <c r="G21" s="30">
        <v>3261</v>
      </c>
    </row>
    <row r="22" spans="1:7" s="1" customFormat="1" ht="18" customHeight="1">
      <c r="A22" s="14"/>
      <c r="B22" s="17"/>
      <c r="C22" s="30"/>
      <c r="D22" s="30"/>
      <c r="E22" s="30"/>
      <c r="F22" s="27"/>
      <c r="G22" s="30"/>
    </row>
    <row r="23" spans="1:7" s="1" customFormat="1" ht="18" customHeight="1">
      <c r="A23" s="14"/>
      <c r="B23" s="17" t="s">
        <v>19</v>
      </c>
      <c r="C23" s="30">
        <v>280500</v>
      </c>
      <c r="D23" s="30"/>
      <c r="E23" s="30">
        <f t="shared" si="0"/>
        <v>280500</v>
      </c>
      <c r="F23" s="27"/>
      <c r="G23" s="30"/>
    </row>
    <row r="24" spans="1:7" s="1" customFormat="1" ht="18" customHeight="1">
      <c r="A24" s="14"/>
      <c r="B24" s="17"/>
      <c r="C24" s="30"/>
      <c r="D24" s="30"/>
      <c r="E24" s="30">
        <f aca="true" t="shared" si="1" ref="E24:E31">C24+D24</f>
        <v>0</v>
      </c>
      <c r="F24" s="27"/>
      <c r="G24" s="30"/>
    </row>
    <row r="25" spans="1:7" s="1" customFormat="1" ht="18" customHeight="1">
      <c r="A25" s="14"/>
      <c r="B25" s="17" t="s">
        <v>20</v>
      </c>
      <c r="C25" s="30">
        <v>56000</v>
      </c>
      <c r="D25" s="30"/>
      <c r="E25" s="30">
        <f t="shared" si="1"/>
        <v>56000</v>
      </c>
      <c r="F25" s="27"/>
      <c r="G25" s="30">
        <v>50984</v>
      </c>
    </row>
    <row r="26" spans="1:7" s="1" customFormat="1" ht="18" customHeight="1">
      <c r="A26" s="14"/>
      <c r="B26" s="17"/>
      <c r="C26" s="30"/>
      <c r="D26" s="30"/>
      <c r="E26" s="30">
        <f t="shared" si="1"/>
        <v>0</v>
      </c>
      <c r="F26" s="27"/>
      <c r="G26" s="30"/>
    </row>
    <row r="27" spans="1:7" s="1" customFormat="1" ht="18" customHeight="1">
      <c r="A27" s="14"/>
      <c r="B27" s="17" t="s">
        <v>21</v>
      </c>
      <c r="C27" s="30">
        <v>19445</v>
      </c>
      <c r="D27" s="30"/>
      <c r="E27" s="30">
        <f t="shared" si="1"/>
        <v>19445</v>
      </c>
      <c r="F27" s="27">
        <v>0.8</v>
      </c>
      <c r="G27" s="30">
        <v>2095</v>
      </c>
    </row>
    <row r="28" spans="1:7" s="1" customFormat="1" ht="18" customHeight="1">
      <c r="A28" s="14"/>
      <c r="B28" s="17"/>
      <c r="C28" s="30"/>
      <c r="D28" s="30"/>
      <c r="E28" s="30">
        <f t="shared" si="1"/>
        <v>0</v>
      </c>
      <c r="F28" s="27"/>
      <c r="G28" s="30"/>
    </row>
    <row r="29" spans="1:7" s="1" customFormat="1" ht="18" customHeight="1">
      <c r="A29" s="14"/>
      <c r="B29" s="37" t="s">
        <v>22</v>
      </c>
      <c r="C29" s="30">
        <v>282776</v>
      </c>
      <c r="D29" s="30">
        <v>0</v>
      </c>
      <c r="E29" s="30">
        <f t="shared" si="1"/>
        <v>282776</v>
      </c>
      <c r="F29" s="27"/>
      <c r="G29" s="30">
        <v>-26158</v>
      </c>
    </row>
    <row r="30" spans="1:7" s="1" customFormat="1" ht="18" customHeight="1">
      <c r="A30" s="14"/>
      <c r="B30" s="37"/>
      <c r="C30" s="30"/>
      <c r="D30" s="30"/>
      <c r="E30" s="30">
        <f t="shared" si="1"/>
        <v>0</v>
      </c>
      <c r="F30" s="27"/>
      <c r="G30" s="30"/>
    </row>
    <row r="31" spans="1:7" s="1" customFormat="1" ht="18" customHeight="1">
      <c r="A31" s="14"/>
      <c r="B31" s="17" t="s">
        <v>23</v>
      </c>
      <c r="C31" s="30">
        <v>72654</v>
      </c>
      <c r="D31" s="30"/>
      <c r="E31" s="30">
        <f t="shared" si="1"/>
        <v>72654</v>
      </c>
      <c r="F31" s="27"/>
      <c r="G31" s="30"/>
    </row>
    <row r="32" spans="1:7" s="1" customFormat="1" ht="18" customHeight="1">
      <c r="A32" s="14"/>
      <c r="B32" s="17"/>
      <c r="C32" s="30"/>
      <c r="D32" s="30"/>
      <c r="E32" s="30"/>
      <c r="F32" s="27"/>
      <c r="G32" s="30"/>
    </row>
    <row r="33" spans="1:7" s="1" customFormat="1" ht="18" customHeight="1">
      <c r="A33" s="14"/>
      <c r="B33" s="37" t="s">
        <v>24</v>
      </c>
      <c r="C33" s="30">
        <v>71306</v>
      </c>
      <c r="D33" s="30"/>
      <c r="E33" s="30">
        <f aca="true" t="shared" si="2" ref="E33:E59">C33+D33</f>
        <v>71306</v>
      </c>
      <c r="F33" s="27"/>
      <c r="G33" s="30"/>
    </row>
    <row r="34" spans="1:7" s="1" customFormat="1" ht="18" customHeight="1">
      <c r="A34" s="14"/>
      <c r="B34" s="17"/>
      <c r="C34" s="30"/>
      <c r="D34" s="30"/>
      <c r="E34" s="30">
        <f t="shared" si="2"/>
        <v>0</v>
      </c>
      <c r="F34" s="27"/>
      <c r="G34" s="30"/>
    </row>
    <row r="35" spans="1:7" s="1" customFormat="1" ht="18" customHeight="1">
      <c r="A35" s="14"/>
      <c r="B35" s="17" t="s">
        <v>25</v>
      </c>
      <c r="C35" s="30">
        <v>676203</v>
      </c>
      <c r="D35" s="30"/>
      <c r="E35" s="30">
        <f t="shared" si="2"/>
        <v>676203</v>
      </c>
      <c r="F35" s="27"/>
      <c r="G35" s="30"/>
    </row>
    <row r="36" spans="1:7" s="1" customFormat="1" ht="18" customHeight="1">
      <c r="A36" s="14"/>
      <c r="B36" s="37"/>
      <c r="C36" s="30"/>
      <c r="D36" s="30"/>
      <c r="E36" s="30"/>
      <c r="F36" s="27"/>
      <c r="G36" s="30"/>
    </row>
    <row r="37" spans="1:7" s="1" customFormat="1" ht="18" customHeight="1">
      <c r="A37" s="14"/>
      <c r="B37" s="37" t="s">
        <v>26</v>
      </c>
      <c r="C37" s="30">
        <v>260000</v>
      </c>
      <c r="D37" s="30"/>
      <c r="E37" s="30">
        <f t="shared" si="2"/>
        <v>260000</v>
      </c>
      <c r="F37" s="27"/>
      <c r="G37" s="30"/>
    </row>
    <row r="38" spans="1:7" s="1" customFormat="1" ht="18" customHeight="1">
      <c r="A38" s="14"/>
      <c r="B38" s="37"/>
      <c r="C38" s="30"/>
      <c r="D38" s="30"/>
      <c r="E38" s="30"/>
      <c r="F38" s="27"/>
      <c r="G38" s="30"/>
    </row>
    <row r="39" spans="1:7" s="1" customFormat="1" ht="18" customHeight="1">
      <c r="A39" s="14"/>
      <c r="B39" s="17" t="s">
        <v>140</v>
      </c>
      <c r="C39" s="30">
        <v>600000</v>
      </c>
      <c r="D39" s="30"/>
      <c r="E39" s="30">
        <f t="shared" si="2"/>
        <v>600000</v>
      </c>
      <c r="F39" s="27"/>
      <c r="G39" s="30"/>
    </row>
    <row r="40" spans="1:7" s="1" customFormat="1" ht="18" customHeight="1">
      <c r="A40" s="14"/>
      <c r="B40" s="37"/>
      <c r="C40" s="30"/>
      <c r="D40" s="30"/>
      <c r="E40" s="30"/>
      <c r="F40" s="27"/>
      <c r="G40" s="30"/>
    </row>
    <row r="41" spans="1:7" s="1" customFormat="1" ht="18" customHeight="1">
      <c r="A41" s="14"/>
      <c r="B41" s="17" t="s">
        <v>75</v>
      </c>
      <c r="C41" s="30">
        <v>114300</v>
      </c>
      <c r="D41" s="30">
        <v>18630</v>
      </c>
      <c r="E41" s="30">
        <f t="shared" si="2"/>
        <v>132930</v>
      </c>
      <c r="F41" s="27"/>
      <c r="G41" s="30"/>
    </row>
    <row r="42" spans="1:7" s="1" customFormat="1" ht="18" customHeight="1">
      <c r="A42" s="14"/>
      <c r="B42" s="37"/>
      <c r="C42" s="30"/>
      <c r="D42" s="30"/>
      <c r="E42" s="30"/>
      <c r="F42" s="27"/>
      <c r="G42" s="30"/>
    </row>
    <row r="43" spans="1:7" s="1" customFormat="1" ht="18" customHeight="1">
      <c r="A43" s="14"/>
      <c r="B43" s="17" t="s">
        <v>27</v>
      </c>
      <c r="C43" s="30">
        <v>232042</v>
      </c>
      <c r="D43" s="30"/>
      <c r="E43" s="30">
        <f t="shared" si="2"/>
        <v>232042</v>
      </c>
      <c r="F43" s="27"/>
      <c r="G43" s="30">
        <v>-162</v>
      </c>
    </row>
    <row r="44" spans="1:7" s="1" customFormat="1" ht="18" customHeight="1">
      <c r="A44" s="14"/>
      <c r="B44" s="37"/>
      <c r="C44" s="30"/>
      <c r="D44" s="30"/>
      <c r="E44" s="30"/>
      <c r="F44" s="27"/>
      <c r="G44" s="30"/>
    </row>
    <row r="45" spans="1:7" s="1" customFormat="1" ht="18" customHeight="1">
      <c r="A45" s="14"/>
      <c r="B45" s="17" t="s">
        <v>28</v>
      </c>
      <c r="C45" s="30">
        <v>270000</v>
      </c>
      <c r="D45" s="30"/>
      <c r="E45" s="30">
        <f t="shared" si="2"/>
        <v>270000</v>
      </c>
      <c r="F45" s="27"/>
      <c r="G45" s="30"/>
    </row>
    <row r="46" spans="1:7" s="1" customFormat="1" ht="18" customHeight="1">
      <c r="A46" s="14"/>
      <c r="B46" s="17"/>
      <c r="C46" s="30"/>
      <c r="D46" s="30"/>
      <c r="E46" s="30"/>
      <c r="F46" s="27"/>
      <c r="G46" s="30"/>
    </row>
    <row r="47" spans="1:7" s="1" customFormat="1" ht="18" customHeight="1">
      <c r="A47" s="14"/>
      <c r="B47" s="17" t="s">
        <v>76</v>
      </c>
      <c r="C47" s="30">
        <v>673120</v>
      </c>
      <c r="D47" s="30"/>
      <c r="E47" s="30">
        <f t="shared" si="2"/>
        <v>673120</v>
      </c>
      <c r="F47" s="27"/>
      <c r="G47" s="30">
        <v>15000</v>
      </c>
    </row>
    <row r="48" spans="1:7" s="1" customFormat="1" ht="18" customHeight="1">
      <c r="A48" s="14"/>
      <c r="B48" s="17"/>
      <c r="C48" s="30"/>
      <c r="D48" s="30"/>
      <c r="E48" s="30"/>
      <c r="F48" s="27"/>
      <c r="G48" s="30"/>
    </row>
    <row r="49" spans="1:7" s="1" customFormat="1" ht="18" customHeight="1" thickBot="1">
      <c r="A49" s="43"/>
      <c r="B49" s="57" t="s">
        <v>77</v>
      </c>
      <c r="C49" s="58">
        <v>5000000</v>
      </c>
      <c r="D49" s="58"/>
      <c r="E49" s="58">
        <f t="shared" si="2"/>
        <v>5000000</v>
      </c>
      <c r="F49" s="59"/>
      <c r="G49" s="58"/>
    </row>
    <row r="50" spans="1:7" s="1" customFormat="1" ht="18" customHeight="1" hidden="1">
      <c r="A50" s="14"/>
      <c r="B50" s="17"/>
      <c r="C50" s="30"/>
      <c r="D50" s="30"/>
      <c r="E50" s="30"/>
      <c r="F50" s="27"/>
      <c r="G50" s="30"/>
    </row>
    <row r="51" spans="1:7" s="1" customFormat="1" ht="18" customHeight="1">
      <c r="A51" s="14"/>
      <c r="B51" s="17" t="s">
        <v>78</v>
      </c>
      <c r="C51" s="30">
        <v>373803</v>
      </c>
      <c r="D51" s="30"/>
      <c r="E51" s="30">
        <f t="shared" si="2"/>
        <v>373803</v>
      </c>
      <c r="F51" s="27"/>
      <c r="G51" s="30"/>
    </row>
    <row r="52" spans="1:7" s="1" customFormat="1" ht="18" customHeight="1">
      <c r="A52" s="14"/>
      <c r="B52" s="17"/>
      <c r="C52" s="30"/>
      <c r="D52" s="30"/>
      <c r="E52" s="30"/>
      <c r="F52" s="27"/>
      <c r="G52" s="30"/>
    </row>
    <row r="53" spans="1:7" s="1" customFormat="1" ht="18" customHeight="1">
      <c r="A53" s="14"/>
      <c r="B53" s="17" t="s">
        <v>144</v>
      </c>
      <c r="C53" s="30">
        <v>27794</v>
      </c>
      <c r="D53" s="30">
        <v>75000</v>
      </c>
      <c r="E53" s="30">
        <f t="shared" si="2"/>
        <v>102794</v>
      </c>
      <c r="F53" s="27"/>
      <c r="G53" s="30"/>
    </row>
    <row r="54" spans="1:7" s="1" customFormat="1" ht="18" customHeight="1">
      <c r="A54" s="14"/>
      <c r="B54" s="17"/>
      <c r="C54" s="30"/>
      <c r="D54" s="30"/>
      <c r="E54" s="30">
        <f t="shared" si="2"/>
        <v>0</v>
      </c>
      <c r="F54" s="27"/>
      <c r="G54" s="30"/>
    </row>
    <row r="55" spans="1:7" s="1" customFormat="1" ht="18" customHeight="1">
      <c r="A55" s="14"/>
      <c r="B55" s="17" t="s">
        <v>152</v>
      </c>
      <c r="C55" s="30">
        <v>69120</v>
      </c>
      <c r="D55" s="30"/>
      <c r="E55" s="30">
        <f t="shared" si="2"/>
        <v>69120</v>
      </c>
      <c r="F55" s="27"/>
      <c r="G55" s="30"/>
    </row>
    <row r="56" spans="1:7" s="1" customFormat="1" ht="18" customHeight="1">
      <c r="A56" s="14"/>
      <c r="B56" s="17"/>
      <c r="C56" s="30"/>
      <c r="D56" s="30"/>
      <c r="E56" s="30"/>
      <c r="F56" s="27"/>
      <c r="G56" s="30"/>
    </row>
    <row r="57" spans="1:7" s="1" customFormat="1" ht="18" customHeight="1">
      <c r="A57" s="14"/>
      <c r="B57" s="17" t="s">
        <v>162</v>
      </c>
      <c r="C57" s="30"/>
      <c r="D57" s="30">
        <v>1560000</v>
      </c>
      <c r="E57" s="30">
        <f t="shared" si="2"/>
        <v>1560000</v>
      </c>
      <c r="F57" s="27"/>
      <c r="G57" s="30"/>
    </row>
    <row r="58" spans="1:7" s="1" customFormat="1" ht="18" customHeight="1">
      <c r="A58" s="14"/>
      <c r="B58" s="17"/>
      <c r="C58" s="30"/>
      <c r="D58" s="30"/>
      <c r="E58" s="30"/>
      <c r="F58" s="27"/>
      <c r="G58" s="30"/>
    </row>
    <row r="59" spans="1:7" s="1" customFormat="1" ht="18" customHeight="1">
      <c r="A59" s="14"/>
      <c r="B59" s="17" t="s">
        <v>145</v>
      </c>
      <c r="C59" s="30"/>
      <c r="D59" s="30">
        <v>4544000</v>
      </c>
      <c r="E59" s="30">
        <f t="shared" si="2"/>
        <v>4544000</v>
      </c>
      <c r="F59" s="27"/>
      <c r="G59" s="30"/>
    </row>
    <row r="60" spans="1:7" s="1" customFormat="1" ht="18" customHeight="1">
      <c r="A60" s="14"/>
      <c r="B60" s="17"/>
      <c r="C60" s="30"/>
      <c r="D60" s="30"/>
      <c r="E60" s="30"/>
      <c r="F60" s="27"/>
      <c r="G60" s="30"/>
    </row>
    <row r="61" spans="1:7" s="1" customFormat="1" ht="18" customHeight="1">
      <c r="A61" s="17" t="s">
        <v>29</v>
      </c>
      <c r="B61" s="37"/>
      <c r="C61" s="30">
        <f>+C63+C65+C67</f>
        <v>318675</v>
      </c>
      <c r="D61" s="30">
        <f>+D63+D65+D67</f>
        <v>0</v>
      </c>
      <c r="E61" s="30">
        <f>+E63+E65+E67</f>
        <v>318675</v>
      </c>
      <c r="F61" s="27"/>
      <c r="G61" s="30">
        <f>+G63</f>
        <v>0</v>
      </c>
    </row>
    <row r="62" spans="1:7" s="1" customFormat="1" ht="18" customHeight="1">
      <c r="A62" s="14"/>
      <c r="B62" s="37"/>
      <c r="C62" s="30"/>
      <c r="D62" s="30"/>
      <c r="E62" s="30">
        <f>C62+D62</f>
        <v>0</v>
      </c>
      <c r="F62" s="27"/>
      <c r="G62" s="30"/>
    </row>
    <row r="63" spans="1:7" s="1" customFormat="1" ht="18" customHeight="1">
      <c r="A63" s="14"/>
      <c r="B63" s="17" t="s">
        <v>30</v>
      </c>
      <c r="C63" s="30">
        <v>111767</v>
      </c>
      <c r="D63" s="30"/>
      <c r="E63" s="30">
        <f>C63+D63</f>
        <v>111767</v>
      </c>
      <c r="F63" s="27"/>
      <c r="G63" s="30"/>
    </row>
    <row r="64" spans="1:7" s="1" customFormat="1" ht="18" customHeight="1">
      <c r="A64" s="14"/>
      <c r="B64" s="37"/>
      <c r="C64" s="30"/>
      <c r="D64" s="30"/>
      <c r="E64" s="30">
        <f>C64+D64</f>
        <v>0</v>
      </c>
      <c r="F64" s="27"/>
      <c r="G64" s="30"/>
    </row>
    <row r="65" spans="1:7" s="1" customFormat="1" ht="18" customHeight="1">
      <c r="A65" s="14"/>
      <c r="B65" s="17" t="s">
        <v>31</v>
      </c>
      <c r="C65" s="30">
        <v>181558</v>
      </c>
      <c r="D65" s="30"/>
      <c r="E65" s="30">
        <f>C65+D65</f>
        <v>181558</v>
      </c>
      <c r="F65" s="27"/>
      <c r="G65" s="30"/>
    </row>
    <row r="66" spans="1:7" s="1" customFormat="1" ht="18" customHeight="1">
      <c r="A66" s="14"/>
      <c r="B66" s="17"/>
      <c r="C66" s="30"/>
      <c r="D66" s="30"/>
      <c r="E66" s="30"/>
      <c r="F66" s="27"/>
      <c r="G66" s="30"/>
    </row>
    <row r="67" spans="1:7" s="1" customFormat="1" ht="18" customHeight="1">
      <c r="A67" s="14"/>
      <c r="B67" s="17" t="s">
        <v>79</v>
      </c>
      <c r="C67" s="30">
        <v>25350</v>
      </c>
      <c r="D67" s="30"/>
      <c r="E67" s="30">
        <f>C67+D67</f>
        <v>25350</v>
      </c>
      <c r="F67" s="27"/>
      <c r="G67" s="30"/>
    </row>
    <row r="68" spans="1:7" s="1" customFormat="1" ht="18" customHeight="1">
      <c r="A68" s="14"/>
      <c r="B68" s="37"/>
      <c r="C68" s="30"/>
      <c r="D68" s="30"/>
      <c r="E68" s="30"/>
      <c r="F68" s="27"/>
      <c r="G68" s="30"/>
    </row>
    <row r="69" spans="1:7" s="1" customFormat="1" ht="18" customHeight="1">
      <c r="A69" s="17" t="s">
        <v>32</v>
      </c>
      <c r="B69" s="17"/>
      <c r="C69" s="30">
        <f>SUM(C70:C90)</f>
        <v>8371226</v>
      </c>
      <c r="D69" s="30">
        <f>SUM(D70:D90)</f>
        <v>1215543</v>
      </c>
      <c r="E69" s="30">
        <f>SUM(E70:E90)</f>
        <v>9586769</v>
      </c>
      <c r="F69" s="30"/>
      <c r="G69" s="30">
        <f>SUM(G70:G90)</f>
        <v>676628</v>
      </c>
    </row>
    <row r="70" spans="1:7" s="1" customFormat="1" ht="18" customHeight="1">
      <c r="A70"/>
      <c r="B70"/>
      <c r="C70"/>
      <c r="D70"/>
      <c r="E70"/>
      <c r="F70"/>
      <c r="G70"/>
    </row>
    <row r="71" spans="1:7" s="1" customFormat="1" ht="18" customHeight="1">
      <c r="A71" s="14"/>
      <c r="B71" s="17" t="s">
        <v>33</v>
      </c>
      <c r="C71" s="30">
        <v>689319</v>
      </c>
      <c r="D71" s="30"/>
      <c r="E71" s="30">
        <f>C71+D71</f>
        <v>689319</v>
      </c>
      <c r="F71" s="27"/>
      <c r="G71" s="30">
        <v>466648</v>
      </c>
    </row>
    <row r="72" spans="1:7" s="1" customFormat="1" ht="18" customHeight="1">
      <c r="A72" s="14"/>
      <c r="B72" s="17"/>
      <c r="C72" s="30"/>
      <c r="D72" s="30"/>
      <c r="E72" s="30">
        <f>C72+D72</f>
        <v>0</v>
      </c>
      <c r="F72" s="27"/>
      <c r="G72" s="30"/>
    </row>
    <row r="73" spans="1:7" s="1" customFormat="1" ht="18" customHeight="1">
      <c r="A73" s="14"/>
      <c r="B73" s="17" t="s">
        <v>34</v>
      </c>
      <c r="C73" s="30">
        <v>1149885</v>
      </c>
      <c r="D73" s="30"/>
      <c r="E73" s="30">
        <f>C73+D73</f>
        <v>1149885</v>
      </c>
      <c r="F73" s="27"/>
      <c r="G73" s="30"/>
    </row>
    <row r="74" spans="1:7" s="1" customFormat="1" ht="18" customHeight="1">
      <c r="A74" s="14"/>
      <c r="B74" s="17"/>
      <c r="C74" s="30"/>
      <c r="D74" s="30"/>
      <c r="E74" s="30"/>
      <c r="F74" s="27"/>
      <c r="G74" s="30"/>
    </row>
    <row r="75" spans="1:7" s="1" customFormat="1" ht="18" customHeight="1">
      <c r="A75" s="14"/>
      <c r="B75" s="17" t="s">
        <v>18</v>
      </c>
      <c r="C75" s="30">
        <v>79200</v>
      </c>
      <c r="D75" s="30"/>
      <c r="E75" s="30">
        <f>C75+D75</f>
        <v>79200</v>
      </c>
      <c r="F75" s="27">
        <v>250</v>
      </c>
      <c r="G75" s="30">
        <v>3261</v>
      </c>
    </row>
    <row r="76" spans="1:7" s="1" customFormat="1" ht="18" customHeight="1">
      <c r="A76" s="14"/>
      <c r="B76" s="17"/>
      <c r="C76" s="30"/>
      <c r="D76" s="30"/>
      <c r="E76" s="30"/>
      <c r="F76" s="27"/>
      <c r="G76" s="30"/>
    </row>
    <row r="77" spans="1:7" s="1" customFormat="1" ht="18" customHeight="1">
      <c r="A77" s="14"/>
      <c r="B77" s="17" t="s">
        <v>35</v>
      </c>
      <c r="C77" s="30">
        <v>1084860</v>
      </c>
      <c r="D77" s="30"/>
      <c r="E77" s="30">
        <f>C77+D77</f>
        <v>1084860</v>
      </c>
      <c r="F77" s="27"/>
      <c r="G77" s="30">
        <v>95475</v>
      </c>
    </row>
    <row r="78" spans="1:7" s="1" customFormat="1" ht="18" customHeight="1">
      <c r="A78" s="14"/>
      <c r="B78" s="17"/>
      <c r="C78" s="30"/>
      <c r="D78" s="30"/>
      <c r="E78" s="30"/>
      <c r="F78" s="27"/>
      <c r="G78" s="30"/>
    </row>
    <row r="79" spans="1:7" s="1" customFormat="1" ht="18" customHeight="1">
      <c r="A79" s="14"/>
      <c r="B79" s="17" t="s">
        <v>36</v>
      </c>
      <c r="C79" s="30">
        <v>52000</v>
      </c>
      <c r="D79" s="30"/>
      <c r="E79" s="30">
        <f>C79+D79</f>
        <v>52000</v>
      </c>
      <c r="F79" s="27"/>
      <c r="G79" s="30"/>
    </row>
    <row r="80" spans="1:7" s="1" customFormat="1" ht="18" customHeight="1">
      <c r="A80" s="14"/>
      <c r="B80" s="17"/>
      <c r="C80" s="30"/>
      <c r="D80" s="30"/>
      <c r="E80" s="30"/>
      <c r="F80" s="27"/>
      <c r="G80" s="30"/>
    </row>
    <row r="81" spans="1:7" s="1" customFormat="1" ht="18" customHeight="1">
      <c r="A81" s="14"/>
      <c r="B81" s="17" t="s">
        <v>37</v>
      </c>
      <c r="C81" s="30">
        <v>4121000</v>
      </c>
      <c r="D81" s="30"/>
      <c r="E81" s="30">
        <f>C81+D81</f>
        <v>4121000</v>
      </c>
      <c r="F81" s="27"/>
      <c r="G81" s="30"/>
    </row>
    <row r="82" spans="1:7" s="1" customFormat="1" ht="18" customHeight="1">
      <c r="A82" s="14"/>
      <c r="B82" s="17"/>
      <c r="C82" s="30"/>
      <c r="D82" s="30"/>
      <c r="E82" s="30">
        <f>C82+D82</f>
        <v>0</v>
      </c>
      <c r="F82" s="27"/>
      <c r="G82" s="30"/>
    </row>
    <row r="83" spans="1:7" s="1" customFormat="1" ht="18" customHeight="1">
      <c r="A83" s="14"/>
      <c r="B83" s="17" t="s">
        <v>38</v>
      </c>
      <c r="C83" s="30">
        <v>105277</v>
      </c>
      <c r="D83" s="30"/>
      <c r="E83" s="30">
        <f>C83+D83</f>
        <v>105277</v>
      </c>
      <c r="F83" s="27"/>
      <c r="G83" s="30"/>
    </row>
    <row r="84" spans="1:7" s="1" customFormat="1" ht="18" customHeight="1">
      <c r="A84" s="14"/>
      <c r="B84" s="17"/>
      <c r="C84" s="30"/>
      <c r="D84" s="30"/>
      <c r="E84" s="30">
        <f>C84+D84</f>
        <v>0</v>
      </c>
      <c r="F84" s="27"/>
      <c r="G84" s="30"/>
    </row>
    <row r="85" spans="1:7" s="1" customFormat="1" ht="18" customHeight="1">
      <c r="A85" s="14"/>
      <c r="B85" s="37" t="s">
        <v>80</v>
      </c>
      <c r="C85" s="30">
        <v>729685</v>
      </c>
      <c r="D85" s="30"/>
      <c r="E85" s="30">
        <f>C85+D85</f>
        <v>729685</v>
      </c>
      <c r="F85" s="27"/>
      <c r="G85" s="30">
        <v>111244</v>
      </c>
    </row>
    <row r="86" spans="1:7" s="1" customFormat="1" ht="18" customHeight="1">
      <c r="A86" s="14"/>
      <c r="B86" s="37"/>
      <c r="C86" s="30"/>
      <c r="D86" s="30"/>
      <c r="E86" s="30"/>
      <c r="F86" s="27"/>
      <c r="G86" s="30"/>
    </row>
    <row r="87" spans="1:7" s="1" customFormat="1" ht="18" customHeight="1">
      <c r="A87" s="14"/>
      <c r="B87" s="17" t="s">
        <v>146</v>
      </c>
      <c r="C87" s="30">
        <v>360000</v>
      </c>
      <c r="D87" s="30">
        <v>900000</v>
      </c>
      <c r="E87" s="30">
        <f>C87+D87</f>
        <v>1260000</v>
      </c>
      <c r="F87" s="27"/>
      <c r="G87" s="30"/>
    </row>
    <row r="88" spans="1:7" s="1" customFormat="1" ht="18" customHeight="1">
      <c r="A88" s="14"/>
      <c r="B88" s="37"/>
      <c r="C88" s="30"/>
      <c r="D88" s="30"/>
      <c r="E88" s="30"/>
      <c r="F88" s="27"/>
      <c r="G88" s="30"/>
    </row>
    <row r="89" spans="1:7" s="1" customFormat="1" ht="18" customHeight="1">
      <c r="A89" s="14"/>
      <c r="B89" s="17" t="s">
        <v>147</v>
      </c>
      <c r="C89" s="30"/>
      <c r="D89" s="30">
        <v>315543</v>
      </c>
      <c r="E89" s="30">
        <f>C89+D89</f>
        <v>315543</v>
      </c>
      <c r="F89" s="27"/>
      <c r="G89" s="30"/>
    </row>
    <row r="90" spans="1:7" s="1" customFormat="1" ht="18" customHeight="1">
      <c r="A90" s="14"/>
      <c r="B90" s="37"/>
      <c r="C90" s="30"/>
      <c r="D90" s="30"/>
      <c r="E90" s="30"/>
      <c r="F90" s="27"/>
      <c r="G90" s="30"/>
    </row>
    <row r="91" spans="1:7" s="1" customFormat="1" ht="18" customHeight="1" thickBot="1">
      <c r="A91" s="57" t="s">
        <v>39</v>
      </c>
      <c r="B91" s="57"/>
      <c r="C91" s="58">
        <f>SUM(C93:C107)</f>
        <v>1448664</v>
      </c>
      <c r="D91" s="58">
        <f>SUM(D93:D107)</f>
        <v>12063974</v>
      </c>
      <c r="E91" s="58">
        <f>+C91+D91</f>
        <v>13512638</v>
      </c>
      <c r="F91" s="59"/>
      <c r="G91" s="58">
        <f>SUM(G93:G103)</f>
        <v>47178</v>
      </c>
    </row>
    <row r="92" spans="1:7" s="1" customFormat="1" ht="18" customHeight="1" hidden="1">
      <c r="A92" s="17"/>
      <c r="B92" s="17"/>
      <c r="C92" s="30"/>
      <c r="D92" s="30"/>
      <c r="E92" s="30"/>
      <c r="F92" s="27"/>
      <c r="G92" s="30"/>
    </row>
    <row r="93" spans="1:7" s="1" customFormat="1" ht="18" customHeight="1">
      <c r="A93" s="14"/>
      <c r="B93" s="17" t="s">
        <v>18</v>
      </c>
      <c r="C93" s="30">
        <v>79200</v>
      </c>
      <c r="D93" s="30"/>
      <c r="E93" s="30">
        <f>C93+D93</f>
        <v>79200</v>
      </c>
      <c r="F93" s="27">
        <v>250</v>
      </c>
      <c r="G93" s="30">
        <v>3261</v>
      </c>
    </row>
    <row r="94" spans="1:7" s="1" customFormat="1" ht="18" customHeight="1">
      <c r="A94"/>
      <c r="B94" s="17"/>
      <c r="C94" s="30"/>
      <c r="D94" s="30"/>
      <c r="E94" s="30">
        <f>C94+D94</f>
        <v>0</v>
      </c>
      <c r="F94" s="27"/>
      <c r="G94" s="30"/>
    </row>
    <row r="95" spans="1:7" s="1" customFormat="1" ht="18" customHeight="1">
      <c r="A95" s="14"/>
      <c r="B95" s="17" t="s">
        <v>40</v>
      </c>
      <c r="C95" s="30">
        <v>418200</v>
      </c>
      <c r="D95" s="30"/>
      <c r="E95" s="30">
        <f>C95+D95</f>
        <v>418200</v>
      </c>
      <c r="F95" s="27"/>
      <c r="G95" s="30">
        <v>43917</v>
      </c>
    </row>
    <row r="96" s="1" customFormat="1" ht="18" customHeight="1"/>
    <row r="97" spans="1:7" s="1" customFormat="1" ht="18" customHeight="1">
      <c r="A97" s="14"/>
      <c r="B97" s="17" t="s">
        <v>41</v>
      </c>
      <c r="C97" s="30">
        <v>2</v>
      </c>
      <c r="D97" s="30"/>
      <c r="E97" s="30">
        <f>C97+D97</f>
        <v>2</v>
      </c>
      <c r="F97" s="27"/>
      <c r="G97" s="30"/>
    </row>
    <row r="98" spans="1:7" s="1" customFormat="1" ht="18" customHeight="1">
      <c r="A98" s="14"/>
      <c r="B98" s="17"/>
      <c r="C98" s="30"/>
      <c r="D98" s="30"/>
      <c r="E98" s="30">
        <f>C98+D98</f>
        <v>0</v>
      </c>
      <c r="F98" s="27"/>
      <c r="G98" s="30"/>
    </row>
    <row r="99" spans="1:7" s="1" customFormat="1" ht="18" customHeight="1">
      <c r="A99" s="14"/>
      <c r="B99" s="37" t="s">
        <v>42</v>
      </c>
      <c r="C99" s="30">
        <v>2</v>
      </c>
      <c r="D99" s="30"/>
      <c r="E99" s="30">
        <f>C99+D99</f>
        <v>2</v>
      </c>
      <c r="F99" s="27"/>
      <c r="G99" s="30"/>
    </row>
    <row r="100" spans="1:7" s="1" customFormat="1" ht="18" customHeight="1">
      <c r="A100" s="14"/>
      <c r="B100" s="17"/>
      <c r="C100" s="30"/>
      <c r="D100" s="30"/>
      <c r="E100" s="30">
        <f>C100+D100</f>
        <v>0</v>
      </c>
      <c r="F100" s="27"/>
      <c r="G100" s="30"/>
    </row>
    <row r="101" spans="1:7" s="1" customFormat="1" ht="18" customHeight="1">
      <c r="A101" s="14"/>
      <c r="B101" s="37" t="s">
        <v>43</v>
      </c>
      <c r="C101" s="30">
        <v>2</v>
      </c>
      <c r="D101" s="30"/>
      <c r="E101" s="30">
        <f>C101+D101</f>
        <v>2</v>
      </c>
      <c r="F101" s="27"/>
      <c r="G101" s="30"/>
    </row>
    <row r="102" spans="1:7" s="1" customFormat="1" ht="18" customHeight="1">
      <c r="A102" s="14"/>
      <c r="B102" s="17"/>
      <c r="C102" s="30"/>
      <c r="D102" s="30"/>
      <c r="E102" s="30"/>
      <c r="F102" s="27"/>
      <c r="G102" s="30"/>
    </row>
    <row r="103" spans="1:7" s="1" customFormat="1" ht="18" customHeight="1">
      <c r="A103" s="14"/>
      <c r="B103" s="47" t="s">
        <v>44</v>
      </c>
      <c r="C103" s="30">
        <v>951258</v>
      </c>
      <c r="D103" s="30">
        <v>1460161</v>
      </c>
      <c r="E103" s="30">
        <f>C103+D103</f>
        <v>2411419</v>
      </c>
      <c r="F103" s="27"/>
      <c r="G103" s="30"/>
    </row>
    <row r="104" spans="1:7" s="1" customFormat="1" ht="18" customHeight="1">
      <c r="A104" s="14"/>
      <c r="B104" s="47"/>
      <c r="C104" s="30"/>
      <c r="D104" s="30"/>
      <c r="E104" s="30"/>
      <c r="F104" s="27"/>
      <c r="G104" s="30"/>
    </row>
    <row r="105" spans="1:7" s="1" customFormat="1" ht="18" customHeight="1">
      <c r="A105" s="14"/>
      <c r="B105" s="47" t="s">
        <v>148</v>
      </c>
      <c r="C105" s="30"/>
      <c r="D105" s="30">
        <v>6059813</v>
      </c>
      <c r="E105" s="30">
        <f>C105+D105</f>
        <v>6059813</v>
      </c>
      <c r="F105" s="27"/>
      <c r="G105" s="30"/>
    </row>
    <row r="106" spans="1:7" s="1" customFormat="1" ht="18" customHeight="1">
      <c r="A106" s="14"/>
      <c r="B106" s="47"/>
      <c r="C106" s="30"/>
      <c r="D106" s="30"/>
      <c r="E106" s="30"/>
      <c r="F106" s="27"/>
      <c r="G106" s="30"/>
    </row>
    <row r="107" spans="1:7" s="1" customFormat="1" ht="18" customHeight="1">
      <c r="A107" s="14"/>
      <c r="B107" s="47" t="s">
        <v>145</v>
      </c>
      <c r="C107" s="30"/>
      <c r="D107" s="30">
        <v>4544000</v>
      </c>
      <c r="E107" s="30">
        <f>C107+D107</f>
        <v>4544000</v>
      </c>
      <c r="F107" s="27"/>
      <c r="G107" s="30"/>
    </row>
    <row r="108" spans="1:7" s="1" customFormat="1" ht="18" customHeight="1">
      <c r="A108" s="14"/>
      <c r="B108" s="47"/>
      <c r="C108" s="30"/>
      <c r="D108" s="30"/>
      <c r="E108" s="30"/>
      <c r="F108" s="27"/>
      <c r="G108" s="30"/>
    </row>
    <row r="109" spans="1:7" s="1" customFormat="1" ht="18" customHeight="1">
      <c r="A109" s="37" t="s">
        <v>45</v>
      </c>
      <c r="B109" s="17"/>
      <c r="C109" s="30">
        <f>SUM(C111:C117)</f>
        <v>864161</v>
      </c>
      <c r="D109" s="30">
        <f>SUM(D111:D117)</f>
        <v>162850</v>
      </c>
      <c r="E109" s="38">
        <f>C109+D109</f>
        <v>1027011</v>
      </c>
      <c r="F109"/>
      <c r="G109" s="30">
        <f>SUM(G111:G115)</f>
        <v>0</v>
      </c>
    </row>
    <row r="110" spans="1:7" s="1" customFormat="1" ht="18" customHeight="1">
      <c r="A110" s="17"/>
      <c r="B110" s="17"/>
      <c r="C110" s="30"/>
      <c r="D110" s="30"/>
      <c r="E110" s="30">
        <f>C110+D110</f>
        <v>0</v>
      </c>
      <c r="F110" s="27"/>
      <c r="G110" s="30"/>
    </row>
    <row r="111" spans="1:7" s="1" customFormat="1" ht="18" customHeight="1">
      <c r="A111"/>
      <c r="B111" s="17" t="s">
        <v>46</v>
      </c>
      <c r="C111" s="30">
        <v>728</v>
      </c>
      <c r="D111" s="30"/>
      <c r="E111" s="30">
        <f>C111+D111</f>
        <v>728</v>
      </c>
      <c r="F111" s="40">
        <v>0</v>
      </c>
      <c r="G111" s="38">
        <v>0</v>
      </c>
    </row>
    <row r="112" spans="1:7" s="1" customFormat="1" ht="18" customHeight="1">
      <c r="A112"/>
      <c r="B112" s="17"/>
      <c r="C112" s="30"/>
      <c r="D112" s="30"/>
      <c r="E112" s="30"/>
      <c r="F112" s="40"/>
      <c r="G112" s="38"/>
    </row>
    <row r="113" spans="1:7" s="1" customFormat="1" ht="18" customHeight="1">
      <c r="A113"/>
      <c r="B113" s="47" t="s">
        <v>151</v>
      </c>
      <c r="C113" s="30">
        <v>743433</v>
      </c>
      <c r="D113" s="30">
        <v>154350</v>
      </c>
      <c r="E113" s="30">
        <f>C113+D113</f>
        <v>897783</v>
      </c>
      <c r="F113" s="40"/>
      <c r="G113" s="38"/>
    </row>
    <row r="114" spans="1:7" s="1" customFormat="1" ht="18" customHeight="1">
      <c r="A114"/>
      <c r="B114" s="17"/>
      <c r="C114" s="30"/>
      <c r="D114" s="30"/>
      <c r="E114" s="30"/>
      <c r="F114" s="40"/>
      <c r="G114" s="38"/>
    </row>
    <row r="115" spans="1:7" s="1" customFormat="1" ht="18" customHeight="1">
      <c r="A115"/>
      <c r="B115" s="17" t="s">
        <v>47</v>
      </c>
      <c r="C115" s="30">
        <v>120000</v>
      </c>
      <c r="D115" s="30"/>
      <c r="E115" s="30">
        <f>C115+D115</f>
        <v>120000</v>
      </c>
      <c r="F115" s="40"/>
      <c r="G115" s="38"/>
    </row>
    <row r="116" spans="1:7" s="1" customFormat="1" ht="18" customHeight="1">
      <c r="A116"/>
      <c r="B116" s="17"/>
      <c r="C116" s="30"/>
      <c r="D116" s="30"/>
      <c r="E116" s="30"/>
      <c r="F116" s="40"/>
      <c r="G116" s="38"/>
    </row>
    <row r="117" spans="1:7" s="1" customFormat="1" ht="18" customHeight="1">
      <c r="A117"/>
      <c r="B117" s="17" t="s">
        <v>150</v>
      </c>
      <c r="C117" s="30"/>
      <c r="D117" s="30">
        <v>8500</v>
      </c>
      <c r="E117" s="30">
        <f>C117+D117</f>
        <v>8500</v>
      </c>
      <c r="F117" s="40"/>
      <c r="G117" s="38"/>
    </row>
    <row r="118" spans="1:7" s="1" customFormat="1" ht="18" customHeight="1">
      <c r="A118"/>
      <c r="B118" s="17"/>
      <c r="C118" s="30"/>
      <c r="D118" s="30"/>
      <c r="E118" s="30"/>
      <c r="F118" s="40"/>
      <c r="G118" s="38"/>
    </row>
    <row r="119" spans="1:7" ht="18" customHeight="1">
      <c r="A119" s="17" t="s">
        <v>119</v>
      </c>
      <c r="B119" s="17"/>
      <c r="C119" s="38">
        <f>SUM(C121)</f>
        <v>10</v>
      </c>
      <c r="D119" s="38">
        <f>SUM(D121)</f>
        <v>0</v>
      </c>
      <c r="E119" s="38">
        <f>SUM(E121)</f>
        <v>10</v>
      </c>
      <c r="F119" s="40"/>
      <c r="G119" s="38"/>
    </row>
    <row r="120" spans="1:7" ht="18" customHeight="1">
      <c r="A120" s="13"/>
      <c r="B120" s="17"/>
      <c r="C120" s="38"/>
      <c r="D120" s="38"/>
      <c r="E120" s="38"/>
      <c r="F120" s="40"/>
      <c r="G120" s="38"/>
    </row>
    <row r="121" spans="1:7" ht="18" customHeight="1">
      <c r="A121" s="13"/>
      <c r="B121" s="17" t="s">
        <v>120</v>
      </c>
      <c r="C121" s="38">
        <v>10</v>
      </c>
      <c r="D121" s="38"/>
      <c r="E121" s="38">
        <f>C121+D121</f>
        <v>10</v>
      </c>
      <c r="F121" s="40"/>
      <c r="G121" s="38"/>
    </row>
    <row r="122" spans="1:7" s="1" customFormat="1" ht="18" customHeight="1">
      <c r="A122"/>
      <c r="B122" s="17"/>
      <c r="C122" s="30"/>
      <c r="D122" s="30"/>
      <c r="E122" s="30"/>
      <c r="F122" s="40"/>
      <c r="G122" s="38"/>
    </row>
    <row r="123" spans="1:7" ht="18" customHeight="1">
      <c r="A123" s="53" t="s">
        <v>129</v>
      </c>
      <c r="B123" s="17"/>
      <c r="C123" s="38">
        <f>SUM(C125:C127)</f>
        <v>4210</v>
      </c>
      <c r="D123" s="38">
        <f>SUM(D125:D127)</f>
        <v>0</v>
      </c>
      <c r="E123" s="38">
        <f>SUM(E125:E127)</f>
        <v>4210</v>
      </c>
      <c r="F123" s="40"/>
      <c r="G123" s="38"/>
    </row>
    <row r="124" spans="1:7" ht="18" customHeight="1">
      <c r="A124" s="18"/>
      <c r="B124" s="17"/>
      <c r="C124" s="38"/>
      <c r="D124" s="38"/>
      <c r="E124" s="38"/>
      <c r="F124" s="40"/>
      <c r="G124" s="38"/>
    </row>
    <row r="125" spans="1:7" ht="18" customHeight="1">
      <c r="A125" s="18"/>
      <c r="B125" s="17" t="s">
        <v>97</v>
      </c>
      <c r="C125" s="38">
        <v>4200</v>
      </c>
      <c r="D125" s="38"/>
      <c r="E125" s="38">
        <f>C125+D125</f>
        <v>4200</v>
      </c>
      <c r="F125" s="40"/>
      <c r="G125" s="38"/>
    </row>
    <row r="126" spans="1:7" ht="18" customHeight="1">
      <c r="A126" s="18"/>
      <c r="B126" s="17"/>
      <c r="C126" s="38"/>
      <c r="D126" s="38"/>
      <c r="E126" s="38"/>
      <c r="F126" s="40"/>
      <c r="G126" s="38"/>
    </row>
    <row r="127" spans="1:7" ht="18" customHeight="1">
      <c r="A127" s="18"/>
      <c r="B127" s="17" t="s">
        <v>120</v>
      </c>
      <c r="C127" s="38">
        <v>10</v>
      </c>
      <c r="D127" s="38"/>
      <c r="E127" s="38">
        <f>C127+D127</f>
        <v>10</v>
      </c>
      <c r="F127" s="40"/>
      <c r="G127" s="38"/>
    </row>
    <row r="128" spans="1:7" ht="18" customHeight="1">
      <c r="A128" s="18"/>
      <c r="B128" s="17"/>
      <c r="C128" s="38"/>
      <c r="D128" s="38"/>
      <c r="E128" s="38"/>
      <c r="F128" s="40"/>
      <c r="G128" s="38"/>
    </row>
    <row r="129" spans="1:7" ht="18" customHeight="1">
      <c r="A129" s="51" t="s">
        <v>121</v>
      </c>
      <c r="B129" s="17"/>
      <c r="C129" s="38">
        <f>SUM(C131:C145)</f>
        <v>23443</v>
      </c>
      <c r="D129" s="38">
        <f>SUM(D131:D145)</f>
        <v>0</v>
      </c>
      <c r="E129" s="38">
        <f>SUM(E131:E145)</f>
        <v>23443</v>
      </c>
      <c r="F129" s="40"/>
      <c r="G129" s="38"/>
    </row>
    <row r="130" spans="1:7" ht="18" customHeight="1">
      <c r="A130" s="51" t="s">
        <v>130</v>
      </c>
      <c r="B130" s="17"/>
      <c r="C130" s="38"/>
      <c r="D130" s="38"/>
      <c r="E130" s="38"/>
      <c r="F130" s="40"/>
      <c r="G130" s="38"/>
    </row>
    <row r="131" spans="1:7" ht="18" customHeight="1">
      <c r="A131" s="51"/>
      <c r="B131" s="17" t="s">
        <v>83</v>
      </c>
      <c r="C131" s="38">
        <v>1389</v>
      </c>
      <c r="D131" s="38"/>
      <c r="E131" s="38">
        <f>C131+D131</f>
        <v>1389</v>
      </c>
      <c r="F131" s="40"/>
      <c r="G131" s="38"/>
    </row>
    <row r="132" spans="1:7" ht="18" customHeight="1">
      <c r="A132" s="51"/>
      <c r="B132" s="17"/>
      <c r="C132" s="38"/>
      <c r="D132" s="38"/>
      <c r="E132" s="38"/>
      <c r="F132" s="40"/>
      <c r="G132" s="38"/>
    </row>
    <row r="133" spans="1:7" ht="18" customHeight="1" thickBot="1">
      <c r="A133" s="60"/>
      <c r="B133" s="57" t="s">
        <v>107</v>
      </c>
      <c r="C133" s="58">
        <v>794</v>
      </c>
      <c r="D133" s="58"/>
      <c r="E133" s="58">
        <f>C133+D133</f>
        <v>794</v>
      </c>
      <c r="F133" s="59"/>
      <c r="G133" s="58"/>
    </row>
    <row r="134" spans="1:7" ht="18" customHeight="1" hidden="1">
      <c r="A134" s="51"/>
      <c r="B134" s="17"/>
      <c r="C134" s="38"/>
      <c r="D134" s="38"/>
      <c r="E134" s="38"/>
      <c r="F134" s="40"/>
      <c r="G134" s="38"/>
    </row>
    <row r="135" spans="1:7" ht="18" customHeight="1">
      <c r="A135" s="51"/>
      <c r="B135" s="17" t="s">
        <v>124</v>
      </c>
      <c r="C135" s="38">
        <v>1793</v>
      </c>
      <c r="D135" s="38"/>
      <c r="E135" s="38">
        <f>C135+D135</f>
        <v>1793</v>
      </c>
      <c r="F135" s="40"/>
      <c r="G135" s="38"/>
    </row>
    <row r="136" spans="1:7" ht="18" customHeight="1">
      <c r="A136" s="51"/>
      <c r="B136" s="17"/>
      <c r="C136" s="38"/>
      <c r="D136" s="38"/>
      <c r="E136" s="38"/>
      <c r="F136" s="40"/>
      <c r="G136" s="38"/>
    </row>
    <row r="137" spans="1:7" ht="18" customHeight="1">
      <c r="A137" s="52"/>
      <c r="B137" s="17" t="s">
        <v>94</v>
      </c>
      <c r="C137" s="38">
        <v>2</v>
      </c>
      <c r="D137" s="38"/>
      <c r="E137" s="38">
        <f>C137+D137</f>
        <v>2</v>
      </c>
      <c r="F137" s="40"/>
      <c r="G137" s="38"/>
    </row>
    <row r="138" spans="1:7" ht="18" customHeight="1">
      <c r="A138" s="52"/>
      <c r="B138" s="17"/>
      <c r="C138" s="38"/>
      <c r="D138" s="38"/>
      <c r="E138" s="38">
        <f>C138+D138</f>
        <v>0</v>
      </c>
      <c r="F138" s="40"/>
      <c r="G138" s="38"/>
    </row>
    <row r="139" spans="1:7" ht="18" customHeight="1">
      <c r="A139" s="52"/>
      <c r="B139" s="17" t="s">
        <v>99</v>
      </c>
      <c r="C139" s="38">
        <v>8911</v>
      </c>
      <c r="D139" s="38"/>
      <c r="E139" s="38">
        <f>C139+D139</f>
        <v>8911</v>
      </c>
      <c r="F139" s="40"/>
      <c r="G139" s="38"/>
    </row>
    <row r="140" spans="1:7" ht="18" customHeight="1">
      <c r="A140" s="52"/>
      <c r="B140" s="17"/>
      <c r="C140" s="38"/>
      <c r="D140" s="38"/>
      <c r="E140" s="38">
        <f>C140+D140</f>
        <v>0</v>
      </c>
      <c r="F140" s="40"/>
      <c r="G140" s="38"/>
    </row>
    <row r="141" spans="1:7" ht="18" customHeight="1">
      <c r="A141" s="52"/>
      <c r="B141" s="17" t="s">
        <v>104</v>
      </c>
      <c r="C141" s="38">
        <v>100</v>
      </c>
      <c r="D141" s="38"/>
      <c r="E141" s="38">
        <f>C141+D141</f>
        <v>100</v>
      </c>
      <c r="F141" s="40"/>
      <c r="G141" s="38"/>
    </row>
    <row r="142" spans="1:7" ht="18" customHeight="1">
      <c r="A142" s="52"/>
      <c r="B142" s="17"/>
      <c r="C142" s="38"/>
      <c r="D142" s="38"/>
      <c r="E142" s="38"/>
      <c r="F142" s="40"/>
      <c r="G142" s="38"/>
    </row>
    <row r="143" spans="1:7" ht="18" customHeight="1">
      <c r="A143" s="52"/>
      <c r="B143" s="17" t="s">
        <v>122</v>
      </c>
      <c r="C143" s="38">
        <v>9899</v>
      </c>
      <c r="D143" s="38"/>
      <c r="E143" s="38">
        <f>C143+D143</f>
        <v>9899</v>
      </c>
      <c r="F143" s="40"/>
      <c r="G143" s="38"/>
    </row>
    <row r="144" spans="1:7" s="1" customFormat="1" ht="18" customHeight="1">
      <c r="A144" s="55"/>
      <c r="B144" s="17"/>
      <c r="C144" s="30"/>
      <c r="D144" s="30"/>
      <c r="E144" s="30">
        <f>C144+D144</f>
        <v>0</v>
      </c>
      <c r="F144" s="27"/>
      <c r="G144" s="30"/>
    </row>
    <row r="145" spans="1:7" ht="18" customHeight="1">
      <c r="A145" s="52"/>
      <c r="B145" s="17" t="s">
        <v>123</v>
      </c>
      <c r="C145" s="38">
        <v>555</v>
      </c>
      <c r="D145" s="38"/>
      <c r="E145" s="38">
        <f>C145+D145</f>
        <v>555</v>
      </c>
      <c r="F145" s="40"/>
      <c r="G145" s="38"/>
    </row>
    <row r="146" spans="1:7" ht="18" customHeight="1">
      <c r="A146" s="52"/>
      <c r="B146" s="17"/>
      <c r="C146" s="38"/>
      <c r="D146" s="38"/>
      <c r="E146" s="38"/>
      <c r="F146" s="40"/>
      <c r="G146" s="38"/>
    </row>
    <row r="147" spans="1:7" ht="18" customHeight="1">
      <c r="A147" s="53" t="s">
        <v>131</v>
      </c>
      <c r="B147" s="17"/>
      <c r="C147" s="38">
        <f>SUM(C149:C159)</f>
        <v>45115</v>
      </c>
      <c r="D147" s="38">
        <f>SUM(D149:D159)</f>
        <v>0</v>
      </c>
      <c r="E147" s="38">
        <f>SUM(E149:E159)</f>
        <v>45115</v>
      </c>
      <c r="F147" s="38"/>
      <c r="G147" s="38">
        <f>SUM(G149:G159)</f>
        <v>4811</v>
      </c>
    </row>
    <row r="148" spans="1:7" ht="18" customHeight="1">
      <c r="A148" s="18"/>
      <c r="B148" s="17"/>
      <c r="C148" s="38"/>
      <c r="D148" s="38"/>
      <c r="E148" s="38"/>
      <c r="F148" s="40"/>
      <c r="G148" s="38"/>
    </row>
    <row r="149" spans="1:7" ht="18" customHeight="1">
      <c r="A149" s="18"/>
      <c r="B149" s="17" t="s">
        <v>125</v>
      </c>
      <c r="C149" s="38">
        <v>462</v>
      </c>
      <c r="D149" s="38"/>
      <c r="E149" s="38">
        <f aca="true" t="shared" si="3" ref="E149:E159">C149+D149</f>
        <v>462</v>
      </c>
      <c r="F149" s="40"/>
      <c r="G149" s="38"/>
    </row>
    <row r="150" spans="1:7" ht="18" customHeight="1">
      <c r="A150" s="18"/>
      <c r="B150" s="17"/>
      <c r="C150" s="38"/>
      <c r="D150" s="38"/>
      <c r="E150" s="38">
        <f t="shared" si="3"/>
        <v>0</v>
      </c>
      <c r="F150" s="40"/>
      <c r="G150" s="38"/>
    </row>
    <row r="151" spans="1:7" ht="18" customHeight="1">
      <c r="A151" s="18"/>
      <c r="B151" s="17" t="s">
        <v>104</v>
      </c>
      <c r="C151" s="38">
        <v>100</v>
      </c>
      <c r="D151" s="38"/>
      <c r="E151" s="38">
        <f t="shared" si="3"/>
        <v>100</v>
      </c>
      <c r="F151" s="40"/>
      <c r="G151" s="38"/>
    </row>
    <row r="152" spans="1:7" ht="18" customHeight="1">
      <c r="A152" s="18"/>
      <c r="B152" s="17"/>
      <c r="C152" s="38"/>
      <c r="D152" s="38"/>
      <c r="E152" s="38">
        <f t="shared" si="3"/>
        <v>0</v>
      </c>
      <c r="F152" s="40"/>
      <c r="G152" s="38"/>
    </row>
    <row r="153" spans="1:7" ht="18" customHeight="1">
      <c r="A153" s="18"/>
      <c r="B153" s="17" t="s">
        <v>126</v>
      </c>
      <c r="C153" s="38">
        <v>19530</v>
      </c>
      <c r="D153" s="38"/>
      <c r="E153" s="38">
        <f t="shared" si="3"/>
        <v>19530</v>
      </c>
      <c r="F153" s="40">
        <v>2</v>
      </c>
      <c r="G153" s="38">
        <v>4811</v>
      </c>
    </row>
    <row r="154" spans="1:7" ht="18" customHeight="1">
      <c r="A154" s="18"/>
      <c r="B154" s="17"/>
      <c r="C154" s="38"/>
      <c r="D154" s="38"/>
      <c r="E154" s="38">
        <f t="shared" si="3"/>
        <v>0</v>
      </c>
      <c r="F154" s="40"/>
      <c r="G154" s="38"/>
    </row>
    <row r="155" spans="1:7" ht="18" customHeight="1">
      <c r="A155" s="18"/>
      <c r="B155" s="17" t="s">
        <v>127</v>
      </c>
      <c r="C155" s="38">
        <v>25000</v>
      </c>
      <c r="D155" s="38"/>
      <c r="E155" s="38">
        <f t="shared" si="3"/>
        <v>25000</v>
      </c>
      <c r="F155" s="40"/>
      <c r="G155" s="38"/>
    </row>
    <row r="156" spans="1:7" ht="18" customHeight="1">
      <c r="A156" s="18"/>
      <c r="B156" s="17"/>
      <c r="C156" s="38"/>
      <c r="D156" s="38"/>
      <c r="E156" s="38">
        <f t="shared" si="3"/>
        <v>0</v>
      </c>
      <c r="F156" s="40"/>
      <c r="G156" s="38"/>
    </row>
    <row r="157" spans="1:7" ht="18" customHeight="1">
      <c r="A157" s="18"/>
      <c r="B157" s="17" t="s">
        <v>128</v>
      </c>
      <c r="C157" s="38">
        <v>13</v>
      </c>
      <c r="D157" s="38"/>
      <c r="E157" s="38">
        <f t="shared" si="3"/>
        <v>13</v>
      </c>
      <c r="F157" s="40"/>
      <c r="G157" s="38"/>
    </row>
    <row r="158" spans="1:7" ht="18" customHeight="1">
      <c r="A158" s="18"/>
      <c r="B158" s="17"/>
      <c r="C158" s="38"/>
      <c r="D158" s="38"/>
      <c r="E158" s="38">
        <f t="shared" si="3"/>
        <v>0</v>
      </c>
      <c r="F158" s="40"/>
      <c r="G158" s="38"/>
    </row>
    <row r="159" spans="1:7" ht="18" customHeight="1">
      <c r="A159" s="18"/>
      <c r="B159" s="17" t="s">
        <v>120</v>
      </c>
      <c r="C159" s="38">
        <v>10</v>
      </c>
      <c r="D159" s="38"/>
      <c r="E159" s="38">
        <f t="shared" si="3"/>
        <v>10</v>
      </c>
      <c r="F159" s="40"/>
      <c r="G159" s="38"/>
    </row>
    <row r="160" spans="1:7" ht="18" customHeight="1">
      <c r="A160" s="18"/>
      <c r="B160" s="17"/>
      <c r="C160" s="38"/>
      <c r="D160" s="38"/>
      <c r="E160" s="38"/>
      <c r="F160" s="40"/>
      <c r="G160" s="38"/>
    </row>
    <row r="161" spans="1:7" s="1" customFormat="1" ht="18" customHeight="1">
      <c r="A161" s="13" t="s">
        <v>48</v>
      </c>
      <c r="B161" s="17"/>
      <c r="C161" s="35">
        <f>C163+C169+C191+C197+C267+C319</f>
        <v>41105064</v>
      </c>
      <c r="D161" s="35">
        <f>D163+D169+D191+D197+D267+D319</f>
        <v>-5292584</v>
      </c>
      <c r="E161" s="35">
        <f>E163+E169+E191+E197+E267+E319</f>
        <v>35812480</v>
      </c>
      <c r="F161" s="35"/>
      <c r="G161" s="35">
        <f>G163+G169+G191+G197+G267+G319</f>
        <v>4671967</v>
      </c>
    </row>
    <row r="162" spans="1:7" s="1" customFormat="1" ht="18" customHeight="1">
      <c r="A162"/>
      <c r="B162" s="17"/>
      <c r="C162" s="30"/>
      <c r="D162" s="30"/>
      <c r="E162" s="30">
        <f aca="true" t="shared" si="4" ref="E162:E168">C162+D162</f>
        <v>0</v>
      </c>
      <c r="F162" s="27"/>
      <c r="G162" s="30"/>
    </row>
    <row r="163" spans="1:7" s="1" customFormat="1" ht="18" customHeight="1">
      <c r="A163" s="17" t="s">
        <v>49</v>
      </c>
      <c r="B163" s="17"/>
      <c r="C163" s="30">
        <f>SUM(C164:C168)</f>
        <v>52500</v>
      </c>
      <c r="D163" s="30">
        <f>SUM(D164:D168)</f>
        <v>0</v>
      </c>
      <c r="E163" s="30">
        <f>SUM(E164:E168)</f>
        <v>52500</v>
      </c>
      <c r="F163" s="30"/>
      <c r="G163" s="30">
        <f>SUM(G164:G168)</f>
        <v>5495</v>
      </c>
    </row>
    <row r="164" spans="1:7" s="1" customFormat="1" ht="18" customHeight="1">
      <c r="A164"/>
      <c r="B164"/>
      <c r="C164"/>
      <c r="D164"/>
      <c r="E164"/>
      <c r="F164"/>
      <c r="G164"/>
    </row>
    <row r="165" spans="1:7" s="1" customFormat="1" ht="18" customHeight="1">
      <c r="A165"/>
      <c r="B165" s="17" t="s">
        <v>50</v>
      </c>
      <c r="C165" s="30">
        <v>7000</v>
      </c>
      <c r="D165" s="30"/>
      <c r="E165" s="30">
        <f t="shared" si="4"/>
        <v>7000</v>
      </c>
      <c r="F165" s="40">
        <v>0.7</v>
      </c>
      <c r="G165" s="38">
        <v>490</v>
      </c>
    </row>
    <row r="166" spans="1:7" s="1" customFormat="1" ht="18" customHeight="1">
      <c r="A166"/>
      <c r="B166" s="17"/>
      <c r="C166" s="30"/>
      <c r="D166" s="30"/>
      <c r="E166" s="30"/>
      <c r="F166" s="40"/>
      <c r="G166" s="38"/>
    </row>
    <row r="167" spans="1:7" s="1" customFormat="1" ht="18" customHeight="1">
      <c r="A167"/>
      <c r="B167" s="17" t="s">
        <v>81</v>
      </c>
      <c r="C167" s="30">
        <v>45500</v>
      </c>
      <c r="D167" s="30"/>
      <c r="E167" s="30">
        <f t="shared" si="4"/>
        <v>45500</v>
      </c>
      <c r="F167" s="40">
        <v>1.1</v>
      </c>
      <c r="G167" s="38">
        <v>5005</v>
      </c>
    </row>
    <row r="168" spans="2:7" s="1" customFormat="1" ht="18" customHeight="1">
      <c r="B168" s="17"/>
      <c r="C168" s="30"/>
      <c r="D168" s="30"/>
      <c r="E168" s="30">
        <f t="shared" si="4"/>
        <v>0</v>
      </c>
      <c r="F168" s="27"/>
      <c r="G168" s="30"/>
    </row>
    <row r="169" spans="1:7" ht="18" customHeight="1">
      <c r="A169" s="17" t="s">
        <v>54</v>
      </c>
      <c r="B169" s="14"/>
      <c r="C169" s="38">
        <f>SUM(C171:C189)</f>
        <v>603856</v>
      </c>
      <c r="D169" s="38">
        <f>SUM(D171:D189)</f>
        <v>-17933</v>
      </c>
      <c r="E169" s="38">
        <f>SUM(E171:E189)</f>
        <v>585923</v>
      </c>
      <c r="F169" s="40"/>
      <c r="G169" s="38">
        <f>SUM(G171:G189)</f>
        <v>61902</v>
      </c>
    </row>
    <row r="170" spans="1:7" ht="18" customHeight="1">
      <c r="A170" s="14"/>
      <c r="B170" s="14"/>
      <c r="C170" s="38"/>
      <c r="D170" s="38"/>
      <c r="E170" s="38">
        <f>C170+D170</f>
        <v>0</v>
      </c>
      <c r="F170" s="40"/>
      <c r="G170" s="38"/>
    </row>
    <row r="171" spans="2:7" ht="18" customHeight="1">
      <c r="B171" s="17" t="s">
        <v>18</v>
      </c>
      <c r="C171" s="38">
        <v>132145</v>
      </c>
      <c r="D171" s="38"/>
      <c r="E171" s="38">
        <f>C171+D171</f>
        <v>132145</v>
      </c>
      <c r="F171" s="40">
        <v>250</v>
      </c>
      <c r="G171" s="38">
        <v>5985</v>
      </c>
    </row>
    <row r="172" spans="2:7" ht="18" customHeight="1">
      <c r="B172" s="17"/>
      <c r="C172" s="38"/>
      <c r="D172" s="38"/>
      <c r="E172" s="38"/>
      <c r="F172" s="40"/>
      <c r="G172" s="38"/>
    </row>
    <row r="173" spans="1:7" ht="18" customHeight="1">
      <c r="A173" s="14"/>
      <c r="B173" s="17" t="s">
        <v>53</v>
      </c>
      <c r="C173" s="38">
        <v>24000</v>
      </c>
      <c r="D173" s="38">
        <v>-6147</v>
      </c>
      <c r="E173" s="38">
        <f>C173+D173</f>
        <v>17853</v>
      </c>
      <c r="F173" s="40">
        <v>1</v>
      </c>
      <c r="G173" s="38">
        <v>3724</v>
      </c>
    </row>
    <row r="174" spans="1:7" ht="18" customHeight="1">
      <c r="A174" s="14"/>
      <c r="B174" s="14"/>
      <c r="C174" s="38"/>
      <c r="D174" s="38"/>
      <c r="E174" s="38">
        <f>C174+D174</f>
        <v>0</v>
      </c>
      <c r="F174" s="40"/>
      <c r="G174" s="38"/>
    </row>
    <row r="175" spans="1:7" ht="18" customHeight="1" thickBot="1">
      <c r="A175" s="43"/>
      <c r="B175" s="57" t="s">
        <v>96</v>
      </c>
      <c r="C175" s="58">
        <v>89973</v>
      </c>
      <c r="D175" s="58">
        <v>0</v>
      </c>
      <c r="E175" s="58">
        <f>C175+D175</f>
        <v>89973</v>
      </c>
      <c r="F175" s="59"/>
      <c r="G175" s="58"/>
    </row>
    <row r="176" spans="1:7" ht="18" customHeight="1" hidden="1">
      <c r="A176" s="14"/>
      <c r="B176" s="17"/>
      <c r="C176" s="38"/>
      <c r="D176" s="38"/>
      <c r="E176" s="38"/>
      <c r="F176" s="40"/>
      <c r="G176" s="38"/>
    </row>
    <row r="177" spans="1:7" s="1" customFormat="1" ht="18" customHeight="1">
      <c r="A177" s="14"/>
      <c r="B177" s="17" t="s">
        <v>51</v>
      </c>
      <c r="C177" s="30">
        <v>262302</v>
      </c>
      <c r="D177" s="30">
        <v>-7602</v>
      </c>
      <c r="E177" s="30">
        <f>C177+D177</f>
        <v>254700</v>
      </c>
      <c r="F177" s="27">
        <v>1.1</v>
      </c>
      <c r="G177" s="30">
        <v>46084</v>
      </c>
    </row>
    <row r="178" spans="1:7" ht="18" customHeight="1">
      <c r="A178" s="14"/>
      <c r="B178" s="17"/>
      <c r="C178" s="38"/>
      <c r="D178" s="38"/>
      <c r="E178" s="38"/>
      <c r="F178" s="40"/>
      <c r="G178" s="38"/>
    </row>
    <row r="179" spans="1:7" ht="18" customHeight="1">
      <c r="A179" s="14"/>
      <c r="B179" s="17" t="s">
        <v>55</v>
      </c>
      <c r="C179" s="38">
        <v>3250</v>
      </c>
      <c r="D179" s="38"/>
      <c r="E179" s="38">
        <f aca="true" t="shared" si="5" ref="E179:E185">C179+D179</f>
        <v>3250</v>
      </c>
      <c r="F179" s="40">
        <v>0.9</v>
      </c>
      <c r="G179" s="38">
        <v>293</v>
      </c>
    </row>
    <row r="180" spans="1:7" ht="18" customHeight="1">
      <c r="A180" s="14"/>
      <c r="B180" s="14"/>
      <c r="C180" s="30"/>
      <c r="D180" s="30"/>
      <c r="E180" s="30">
        <f t="shared" si="5"/>
        <v>0</v>
      </c>
      <c r="F180" s="27"/>
      <c r="G180" s="30"/>
    </row>
    <row r="181" spans="1:7" ht="18" customHeight="1">
      <c r="A181" s="14"/>
      <c r="B181" s="17" t="s">
        <v>56</v>
      </c>
      <c r="C181" s="38">
        <v>9686</v>
      </c>
      <c r="D181" s="38">
        <v>-4184</v>
      </c>
      <c r="E181" s="38">
        <f t="shared" si="5"/>
        <v>5502</v>
      </c>
      <c r="F181" s="40"/>
      <c r="G181" s="38"/>
    </row>
    <row r="182" spans="1:7" ht="18" customHeight="1">
      <c r="A182" s="14"/>
      <c r="B182" s="14"/>
      <c r="C182" s="38"/>
      <c r="D182" s="38"/>
      <c r="E182" s="38">
        <f t="shared" si="5"/>
        <v>0</v>
      </c>
      <c r="F182" s="40"/>
      <c r="G182" s="38"/>
    </row>
    <row r="183" spans="1:7" ht="18" customHeight="1">
      <c r="A183" s="14"/>
      <c r="B183" s="17" t="s">
        <v>57</v>
      </c>
      <c r="C183" s="38">
        <v>15000</v>
      </c>
      <c r="D183" s="38"/>
      <c r="E183" s="38">
        <f t="shared" si="5"/>
        <v>15000</v>
      </c>
      <c r="F183" s="40">
        <v>0.2</v>
      </c>
      <c r="G183" s="38">
        <v>321</v>
      </c>
    </row>
    <row r="184" spans="1:7" ht="18" customHeight="1">
      <c r="A184" s="14"/>
      <c r="B184" s="14"/>
      <c r="C184" s="38"/>
      <c r="D184" s="38"/>
      <c r="E184" s="38">
        <f t="shared" si="5"/>
        <v>0</v>
      </c>
      <c r="F184" s="40"/>
      <c r="G184" s="38"/>
    </row>
    <row r="185" spans="1:7" ht="18" customHeight="1">
      <c r="A185" s="14"/>
      <c r="B185" s="17" t="s">
        <v>50</v>
      </c>
      <c r="C185" s="38">
        <v>7000</v>
      </c>
      <c r="D185" s="38"/>
      <c r="E185" s="38">
        <f t="shared" si="5"/>
        <v>7000</v>
      </c>
      <c r="F185" s="40">
        <v>0.7</v>
      </c>
      <c r="G185" s="38">
        <v>490</v>
      </c>
    </row>
    <row r="186" spans="1:7" ht="18" customHeight="1">
      <c r="A186" s="14"/>
      <c r="B186" s="17"/>
      <c r="C186" s="38"/>
      <c r="D186" s="38"/>
      <c r="E186" s="38"/>
      <c r="F186" s="40"/>
      <c r="G186" s="38"/>
    </row>
    <row r="187" spans="1:7" ht="18" customHeight="1">
      <c r="A187" s="14"/>
      <c r="B187" s="37" t="s">
        <v>52</v>
      </c>
      <c r="C187" s="30">
        <v>15000</v>
      </c>
      <c r="D187" s="30"/>
      <c r="E187" s="30">
        <f>C187+D187</f>
        <v>15000</v>
      </c>
      <c r="F187" s="40"/>
      <c r="G187" s="38"/>
    </row>
    <row r="188" spans="1:7" ht="18" customHeight="1">
      <c r="A188" s="14"/>
      <c r="B188" s="37"/>
      <c r="C188" s="30"/>
      <c r="D188" s="30"/>
      <c r="E188" s="30"/>
      <c r="F188" s="40"/>
      <c r="G188" s="38"/>
    </row>
    <row r="189" spans="1:7" ht="18" customHeight="1">
      <c r="A189" s="14"/>
      <c r="B189" s="17" t="s">
        <v>81</v>
      </c>
      <c r="C189" s="30">
        <v>45500</v>
      </c>
      <c r="D189" s="30"/>
      <c r="E189" s="30">
        <f>C189+D189</f>
        <v>45500</v>
      </c>
      <c r="F189" s="40">
        <v>1.1</v>
      </c>
      <c r="G189" s="38">
        <v>5005</v>
      </c>
    </row>
    <row r="190" spans="1:7" ht="18" customHeight="1">
      <c r="A190" s="14"/>
      <c r="B190" s="17"/>
      <c r="C190" s="30"/>
      <c r="D190" s="30"/>
      <c r="E190" s="30"/>
      <c r="F190" s="40"/>
      <c r="G190" s="38"/>
    </row>
    <row r="191" spans="1:7" ht="18" customHeight="1">
      <c r="A191" s="17" t="s">
        <v>141</v>
      </c>
      <c r="B191" s="17"/>
      <c r="C191" s="30">
        <f>SUM(C193:C195)</f>
        <v>83929</v>
      </c>
      <c r="D191" s="30">
        <f>SUM(D193:D195)</f>
        <v>-83751</v>
      </c>
      <c r="E191" s="30">
        <f>SUM(E193:E195)</f>
        <v>178</v>
      </c>
      <c r="F191" s="40"/>
      <c r="G191" s="38"/>
    </row>
    <row r="192" spans="1:7" ht="18" customHeight="1">
      <c r="A192" s="17"/>
      <c r="B192" s="17"/>
      <c r="C192" s="30"/>
      <c r="D192" s="30"/>
      <c r="E192" s="30"/>
      <c r="F192" s="40"/>
      <c r="G192" s="38"/>
    </row>
    <row r="193" spans="1:7" ht="18" customHeight="1">
      <c r="A193" s="14"/>
      <c r="B193" s="17" t="s">
        <v>142</v>
      </c>
      <c r="C193" s="30">
        <v>178</v>
      </c>
      <c r="D193" s="30"/>
      <c r="E193" s="30">
        <f>C193+D193</f>
        <v>178</v>
      </c>
      <c r="F193" s="40"/>
      <c r="G193" s="38"/>
    </row>
    <row r="194" spans="1:7" ht="18" customHeight="1">
      <c r="A194" s="14"/>
      <c r="B194" s="17"/>
      <c r="C194" s="30"/>
      <c r="D194" s="30"/>
      <c r="E194" s="30">
        <f>C194+D194</f>
        <v>0</v>
      </c>
      <c r="F194" s="40"/>
      <c r="G194" s="38"/>
    </row>
    <row r="195" spans="1:7" ht="18" customHeight="1">
      <c r="A195" s="14"/>
      <c r="B195" s="17" t="s">
        <v>143</v>
      </c>
      <c r="C195" s="30">
        <v>83751</v>
      </c>
      <c r="D195" s="30">
        <v>-83751</v>
      </c>
      <c r="E195" s="30">
        <f>C195+D195</f>
        <v>0</v>
      </c>
      <c r="F195" s="40"/>
      <c r="G195" s="38"/>
    </row>
    <row r="196" spans="1:7" ht="18" customHeight="1">
      <c r="A196" s="14"/>
      <c r="B196" s="17"/>
      <c r="C196" s="30"/>
      <c r="D196" s="30"/>
      <c r="E196" s="30"/>
      <c r="F196" s="40"/>
      <c r="G196" s="38"/>
    </row>
    <row r="197" spans="1:7" ht="18" customHeight="1">
      <c r="A197" s="17" t="s">
        <v>82</v>
      </c>
      <c r="B197" s="17"/>
      <c r="C197" s="30">
        <f>SUM(C199:C265)</f>
        <v>32653339</v>
      </c>
      <c r="D197" s="30">
        <f>SUM(D199:D265)</f>
        <v>-4239038</v>
      </c>
      <c r="E197" s="30">
        <f>SUM(E199:E265)</f>
        <v>28414301</v>
      </c>
      <c r="F197" s="30"/>
      <c r="G197" s="30">
        <f>SUM(G199:G265)</f>
        <v>3999745</v>
      </c>
    </row>
    <row r="198" spans="1:7" s="1" customFormat="1" ht="18" customHeight="1">
      <c r="A198" s="17"/>
      <c r="B198" s="17"/>
      <c r="C198" s="30"/>
      <c r="D198" s="30"/>
      <c r="E198" s="30"/>
      <c r="F198" s="27"/>
      <c r="G198" s="30"/>
    </row>
    <row r="199" spans="1:7" ht="18" customHeight="1">
      <c r="A199" s="17"/>
      <c r="B199" s="17" t="s">
        <v>110</v>
      </c>
      <c r="C199" s="30">
        <v>71931</v>
      </c>
      <c r="D199" s="30">
        <v>-71931</v>
      </c>
      <c r="E199" s="30">
        <f>C199+D199</f>
        <v>0</v>
      </c>
      <c r="F199" s="40"/>
      <c r="G199" s="38"/>
    </row>
    <row r="200" spans="1:7" ht="18" customHeight="1">
      <c r="A200" s="17"/>
      <c r="B200" s="17"/>
      <c r="C200" s="30"/>
      <c r="D200" s="30"/>
      <c r="E200" s="30"/>
      <c r="F200" s="40"/>
      <c r="G200" s="38"/>
    </row>
    <row r="201" spans="1:7" ht="18" customHeight="1">
      <c r="A201" s="17"/>
      <c r="B201" s="17" t="s">
        <v>85</v>
      </c>
      <c r="C201" s="30">
        <v>120132</v>
      </c>
      <c r="D201" s="30"/>
      <c r="E201" s="30">
        <f>C201+D201</f>
        <v>120132</v>
      </c>
      <c r="F201" s="40">
        <v>250</v>
      </c>
      <c r="G201" s="38">
        <v>5444</v>
      </c>
    </row>
    <row r="202" spans="1:7" ht="18" customHeight="1">
      <c r="A202" s="17"/>
      <c r="B202" s="17"/>
      <c r="C202" s="30"/>
      <c r="D202" s="30"/>
      <c r="E202" s="30"/>
      <c r="F202" s="40"/>
      <c r="G202" s="38"/>
    </row>
    <row r="203" spans="1:7" ht="18" customHeight="1">
      <c r="A203" s="14"/>
      <c r="B203" s="17" t="s">
        <v>105</v>
      </c>
      <c r="C203" s="30">
        <v>20000</v>
      </c>
      <c r="D203" s="30">
        <v>-5120</v>
      </c>
      <c r="E203" s="30">
        <f>C203+D203</f>
        <v>14880</v>
      </c>
      <c r="F203" s="27">
        <v>1</v>
      </c>
      <c r="G203" s="30">
        <v>4724</v>
      </c>
    </row>
    <row r="204" spans="1:7" ht="18" customHeight="1">
      <c r="A204" s="14"/>
      <c r="B204" s="17"/>
      <c r="C204" s="30"/>
      <c r="D204" s="30"/>
      <c r="E204" s="30"/>
      <c r="F204" s="27"/>
      <c r="G204" s="30"/>
    </row>
    <row r="205" spans="1:7" ht="18" customHeight="1">
      <c r="A205" s="14"/>
      <c r="B205" s="14" t="s">
        <v>97</v>
      </c>
      <c r="C205" s="30">
        <v>391230</v>
      </c>
      <c r="D205" s="30">
        <v>-100000</v>
      </c>
      <c r="E205" s="30">
        <f>C205+D205</f>
        <v>291230</v>
      </c>
      <c r="F205" s="27"/>
      <c r="G205" s="30"/>
    </row>
    <row r="206" spans="1:7" ht="18" customHeight="1">
      <c r="A206" s="14"/>
      <c r="B206" s="14"/>
      <c r="C206" s="30"/>
      <c r="D206" s="30"/>
      <c r="E206" s="30"/>
      <c r="F206" s="27"/>
      <c r="G206" s="30"/>
    </row>
    <row r="207" spans="1:7" ht="18" customHeight="1">
      <c r="A207" s="14"/>
      <c r="B207" s="17" t="s">
        <v>91</v>
      </c>
      <c r="C207" s="30">
        <v>211500</v>
      </c>
      <c r="D207" s="30">
        <v>-211500</v>
      </c>
      <c r="E207" s="30">
        <f>C207+D207</f>
        <v>0</v>
      </c>
      <c r="F207" s="40"/>
      <c r="G207" s="38"/>
    </row>
    <row r="208" spans="1:7" ht="18" customHeight="1">
      <c r="A208" s="14"/>
      <c r="B208" s="14"/>
      <c r="C208" s="30"/>
      <c r="D208" s="30"/>
      <c r="E208" s="30"/>
      <c r="F208" s="27"/>
      <c r="G208" s="30"/>
    </row>
    <row r="209" spans="1:7" ht="18" customHeight="1">
      <c r="A209" s="14"/>
      <c r="B209" s="17" t="s">
        <v>96</v>
      </c>
      <c r="C209" s="30">
        <v>1389850</v>
      </c>
      <c r="D209" s="30"/>
      <c r="E209" s="30">
        <f>C209+D209</f>
        <v>1389850</v>
      </c>
      <c r="F209" s="40"/>
      <c r="G209" s="38"/>
    </row>
    <row r="210" spans="1:7" ht="18" customHeight="1">
      <c r="A210" s="14"/>
      <c r="B210" s="17"/>
      <c r="C210" s="30"/>
      <c r="D210" s="30"/>
      <c r="E210" s="30"/>
      <c r="F210" s="40"/>
      <c r="G210" s="38"/>
    </row>
    <row r="211" spans="1:7" ht="18" customHeight="1">
      <c r="A211" s="14"/>
      <c r="B211" s="17" t="s">
        <v>153</v>
      </c>
      <c r="C211" s="30">
        <v>385263</v>
      </c>
      <c r="D211" s="30">
        <v>-4180</v>
      </c>
      <c r="E211" s="30">
        <f>C211+D211</f>
        <v>381083</v>
      </c>
      <c r="F211" s="27"/>
      <c r="G211" s="30"/>
    </row>
    <row r="212" spans="1:7" ht="18" customHeight="1">
      <c r="A212" s="14"/>
      <c r="B212" s="14"/>
      <c r="C212" s="30"/>
      <c r="D212" s="30"/>
      <c r="E212" s="30"/>
      <c r="F212" s="27"/>
      <c r="G212" s="30"/>
    </row>
    <row r="213" spans="1:7" s="1" customFormat="1" ht="18" customHeight="1">
      <c r="A213" s="14"/>
      <c r="B213" s="17" t="s">
        <v>101</v>
      </c>
      <c r="C213" s="30">
        <v>44021</v>
      </c>
      <c r="D213" s="30"/>
      <c r="E213" s="30">
        <f>C213+D213</f>
        <v>44021</v>
      </c>
      <c r="F213" s="27"/>
      <c r="G213" s="30"/>
    </row>
    <row r="214" spans="1:7" ht="18" customHeight="1">
      <c r="A214" s="14"/>
      <c r="B214" s="17"/>
      <c r="C214" s="30"/>
      <c r="D214" s="30"/>
      <c r="E214" s="30"/>
      <c r="F214" s="27"/>
      <c r="G214" s="30"/>
    </row>
    <row r="215" spans="1:7" ht="18" customHeight="1">
      <c r="A215" s="17"/>
      <c r="B215" s="17" t="s">
        <v>83</v>
      </c>
      <c r="C215" s="30">
        <v>50673</v>
      </c>
      <c r="D215" s="30"/>
      <c r="E215" s="30">
        <f>C215+D215</f>
        <v>50673</v>
      </c>
      <c r="F215" s="40"/>
      <c r="G215" s="38"/>
    </row>
    <row r="216" spans="1:7" ht="18" customHeight="1">
      <c r="A216" s="17"/>
      <c r="B216" s="17"/>
      <c r="C216" s="30"/>
      <c r="D216" s="30"/>
      <c r="E216" s="30"/>
      <c r="F216" s="40"/>
      <c r="G216" s="38"/>
    </row>
    <row r="217" spans="1:7" ht="18" customHeight="1" thickBot="1">
      <c r="A217" s="57"/>
      <c r="B217" s="57" t="s">
        <v>84</v>
      </c>
      <c r="C217" s="58">
        <v>6805780</v>
      </c>
      <c r="D217" s="58"/>
      <c r="E217" s="58">
        <f>C217+D217</f>
        <v>6805780</v>
      </c>
      <c r="F217" s="59">
        <v>1.16</v>
      </c>
      <c r="G217" s="58">
        <v>1003623</v>
      </c>
    </row>
    <row r="218" spans="1:7" ht="18" customHeight="1" hidden="1">
      <c r="A218" s="17"/>
      <c r="B218" s="17"/>
      <c r="C218" s="30"/>
      <c r="D218" s="30"/>
      <c r="E218" s="30"/>
      <c r="F218" s="40"/>
      <c r="G218" s="38"/>
    </row>
    <row r="219" spans="1:7" ht="18" customHeight="1">
      <c r="A219" s="14"/>
      <c r="B219" s="17" t="s">
        <v>51</v>
      </c>
      <c r="C219" s="30">
        <v>326358</v>
      </c>
      <c r="D219" s="30">
        <v>-2110</v>
      </c>
      <c r="E219" s="30">
        <f>C219+D219</f>
        <v>324248</v>
      </c>
      <c r="F219" s="40">
        <v>1.1</v>
      </c>
      <c r="G219" s="38">
        <v>190170</v>
      </c>
    </row>
    <row r="220" spans="1:7" ht="18" customHeight="1">
      <c r="A220" s="14"/>
      <c r="B220" s="17"/>
      <c r="C220" s="30"/>
      <c r="D220" s="30"/>
      <c r="E220" s="30"/>
      <c r="F220" s="40"/>
      <c r="G220" s="38"/>
    </row>
    <row r="221" spans="1:7" ht="18" customHeight="1">
      <c r="A221" s="14"/>
      <c r="B221" s="17" t="s">
        <v>106</v>
      </c>
      <c r="C221" s="30">
        <v>7000</v>
      </c>
      <c r="D221" s="30"/>
      <c r="E221" s="30">
        <f>C221+D221</f>
        <v>7000</v>
      </c>
      <c r="F221" s="27">
        <v>0.7</v>
      </c>
      <c r="G221" s="30">
        <v>490</v>
      </c>
    </row>
    <row r="222" spans="1:7" ht="18" customHeight="1">
      <c r="A222" s="14"/>
      <c r="B222" s="17"/>
      <c r="C222" s="30"/>
      <c r="D222" s="30"/>
      <c r="E222" s="30"/>
      <c r="F222" s="27"/>
      <c r="G222" s="30"/>
    </row>
    <row r="223" spans="1:7" ht="18" customHeight="1">
      <c r="A223" s="14"/>
      <c r="B223" s="17" t="s">
        <v>111</v>
      </c>
      <c r="C223" s="30">
        <v>26000</v>
      </c>
      <c r="D223" s="30"/>
      <c r="E223" s="30">
        <f>C223+D223</f>
        <v>26000</v>
      </c>
      <c r="F223" s="27"/>
      <c r="G223" s="30"/>
    </row>
    <row r="224" spans="1:7" ht="18" customHeight="1">
      <c r="A224" s="14"/>
      <c r="B224" s="17"/>
      <c r="C224" s="30"/>
      <c r="D224" s="30"/>
      <c r="E224" s="30"/>
      <c r="F224" s="27"/>
      <c r="G224" s="30"/>
    </row>
    <row r="225" spans="1:7" ht="18" customHeight="1">
      <c r="A225" s="17"/>
      <c r="B225" s="17" t="s">
        <v>86</v>
      </c>
      <c r="C225" s="30">
        <v>3466290</v>
      </c>
      <c r="D225" s="30">
        <v>-170200</v>
      </c>
      <c r="E225" s="30">
        <f>C225+D225</f>
        <v>3296090</v>
      </c>
      <c r="F225" s="40">
        <v>1</v>
      </c>
      <c r="G225" s="38">
        <v>407473</v>
      </c>
    </row>
    <row r="226" spans="1:7" ht="18" customHeight="1">
      <c r="A226" s="17"/>
      <c r="B226" s="17"/>
      <c r="C226" s="30"/>
      <c r="D226" s="30"/>
      <c r="E226" s="30"/>
      <c r="F226" s="40"/>
      <c r="G226" s="38"/>
    </row>
    <row r="227" spans="1:7" ht="18" customHeight="1">
      <c r="A227" s="17"/>
      <c r="B227" s="17" t="s">
        <v>88</v>
      </c>
      <c r="C227" s="30">
        <v>8117723</v>
      </c>
      <c r="D227" s="30">
        <v>-2977520</v>
      </c>
      <c r="E227" s="30">
        <f>C227+D227</f>
        <v>5140203</v>
      </c>
      <c r="F227" s="40"/>
      <c r="G227" s="38">
        <v>1003088</v>
      </c>
    </row>
    <row r="228" spans="1:7" ht="18" customHeight="1">
      <c r="A228" s="17"/>
      <c r="B228" s="17"/>
      <c r="C228" s="30"/>
      <c r="D228" s="30"/>
      <c r="E228" s="30"/>
      <c r="F228" s="40"/>
      <c r="G228" s="38"/>
    </row>
    <row r="229" spans="1:7" ht="18" customHeight="1">
      <c r="A229" s="17"/>
      <c r="B229" s="17" t="s">
        <v>87</v>
      </c>
      <c r="C229" s="30">
        <v>58367</v>
      </c>
      <c r="D229" s="30">
        <v>-8750</v>
      </c>
      <c r="E229" s="30">
        <f>C229+D229</f>
        <v>49617</v>
      </c>
      <c r="F229" s="40">
        <v>1</v>
      </c>
      <c r="G229" s="38">
        <v>6668</v>
      </c>
    </row>
    <row r="230" spans="1:7" ht="18" customHeight="1">
      <c r="A230" s="17"/>
      <c r="B230" s="17"/>
      <c r="C230" s="30"/>
      <c r="D230" s="30"/>
      <c r="E230" s="30"/>
      <c r="F230" s="40"/>
      <c r="G230" s="38"/>
    </row>
    <row r="231" spans="1:7" ht="18" customHeight="1">
      <c r="A231" s="17"/>
      <c r="B231" s="17" t="s">
        <v>89</v>
      </c>
      <c r="C231" s="30">
        <v>6394860</v>
      </c>
      <c r="D231" s="30">
        <v>-231000</v>
      </c>
      <c r="E231" s="30">
        <f>C231+D231</f>
        <v>6163860</v>
      </c>
      <c r="F231" s="40"/>
      <c r="G231" s="38">
        <v>823020</v>
      </c>
    </row>
    <row r="232" spans="1:7" ht="18" customHeight="1">
      <c r="A232" s="17"/>
      <c r="B232" s="17"/>
      <c r="C232" s="30"/>
      <c r="D232" s="30"/>
      <c r="E232" s="30"/>
      <c r="F232" s="40"/>
      <c r="G232" s="38"/>
    </row>
    <row r="233" spans="1:7" ht="18" customHeight="1">
      <c r="A233" s="17"/>
      <c r="B233" s="17" t="s">
        <v>90</v>
      </c>
      <c r="C233" s="30">
        <v>22290</v>
      </c>
      <c r="D233" s="30">
        <v>-22290</v>
      </c>
      <c r="E233" s="30">
        <f>C233+D233</f>
        <v>0</v>
      </c>
      <c r="F233" s="40"/>
      <c r="G233" s="38"/>
    </row>
    <row r="234" spans="1:7" s="1" customFormat="1" ht="18" customHeight="1">
      <c r="A234" s="17"/>
      <c r="B234" s="17"/>
      <c r="C234" s="30"/>
      <c r="D234" s="30"/>
      <c r="E234" s="30"/>
      <c r="F234" s="27"/>
      <c r="G234" s="30"/>
    </row>
    <row r="235" spans="1:7" ht="18" customHeight="1">
      <c r="A235" s="14"/>
      <c r="B235" s="17" t="s">
        <v>92</v>
      </c>
      <c r="C235" s="30">
        <v>474345</v>
      </c>
      <c r="D235" s="30">
        <v>-1580</v>
      </c>
      <c r="E235" s="30">
        <f>C235+D235</f>
        <v>472765</v>
      </c>
      <c r="F235" s="40">
        <v>0.43</v>
      </c>
      <c r="G235" s="38">
        <v>135736</v>
      </c>
    </row>
    <row r="236" spans="1:7" ht="18" customHeight="1">
      <c r="A236" s="14"/>
      <c r="B236" s="17"/>
      <c r="C236" s="30"/>
      <c r="D236" s="30"/>
      <c r="E236" s="30"/>
      <c r="F236" s="40"/>
      <c r="G236" s="38"/>
    </row>
    <row r="237" spans="1:7" ht="18" customHeight="1">
      <c r="A237" s="14"/>
      <c r="B237" s="17" t="s">
        <v>93</v>
      </c>
      <c r="C237" s="30">
        <v>3516</v>
      </c>
      <c r="D237" s="30">
        <v>-3516</v>
      </c>
      <c r="E237" s="30">
        <f>C237+D237</f>
        <v>0</v>
      </c>
      <c r="F237" s="40"/>
      <c r="G237" s="38"/>
    </row>
    <row r="238" spans="1:7" ht="18" customHeight="1">
      <c r="A238" s="14"/>
      <c r="B238" s="17"/>
      <c r="C238" s="30"/>
      <c r="D238" s="30"/>
      <c r="E238" s="30">
        <f>C238+D238</f>
        <v>0</v>
      </c>
      <c r="F238" s="40"/>
      <c r="G238" s="38"/>
    </row>
    <row r="239" spans="1:7" ht="18" customHeight="1">
      <c r="A239" s="14"/>
      <c r="B239" s="17" t="s">
        <v>134</v>
      </c>
      <c r="C239" s="30">
        <v>155150</v>
      </c>
      <c r="D239" s="30">
        <v>-155150</v>
      </c>
      <c r="E239" s="30">
        <f>C239+D239</f>
        <v>0</v>
      </c>
      <c r="F239" s="40"/>
      <c r="G239" s="38"/>
    </row>
    <row r="240" spans="1:7" ht="18" customHeight="1">
      <c r="A240" s="14"/>
      <c r="B240" s="17"/>
      <c r="C240" s="30"/>
      <c r="D240" s="30"/>
      <c r="E240" s="30"/>
      <c r="F240" s="40"/>
      <c r="G240" s="38"/>
    </row>
    <row r="241" spans="1:7" ht="18" customHeight="1">
      <c r="A241" s="14"/>
      <c r="B241" s="17" t="s">
        <v>94</v>
      </c>
      <c r="C241" s="30">
        <v>1803022</v>
      </c>
      <c r="D241" s="30">
        <v>-170400</v>
      </c>
      <c r="E241" s="30">
        <f>C241+D241</f>
        <v>1632622</v>
      </c>
      <c r="F241" s="40"/>
      <c r="G241" s="38">
        <v>150540</v>
      </c>
    </row>
    <row r="242" spans="1:7" ht="18" customHeight="1">
      <c r="A242" s="14"/>
      <c r="B242" s="17"/>
      <c r="C242" s="30"/>
      <c r="D242" s="30"/>
      <c r="E242" s="30"/>
      <c r="F242" s="40"/>
      <c r="G242" s="38"/>
    </row>
    <row r="243" spans="1:7" ht="18" customHeight="1">
      <c r="A243" s="14"/>
      <c r="B243" s="17" t="s">
        <v>95</v>
      </c>
      <c r="C243" s="30">
        <v>295446</v>
      </c>
      <c r="D243" s="30">
        <v>-42300</v>
      </c>
      <c r="E243" s="30">
        <f>C243+D243</f>
        <v>253146</v>
      </c>
      <c r="F243" s="40">
        <v>0.6</v>
      </c>
      <c r="G243" s="38">
        <v>21734</v>
      </c>
    </row>
    <row r="244" spans="1:7" ht="18" customHeight="1">
      <c r="A244" s="14"/>
      <c r="B244" s="17"/>
      <c r="C244" s="30"/>
      <c r="D244" s="30"/>
      <c r="E244" s="30"/>
      <c r="F244" s="40"/>
      <c r="G244" s="38"/>
    </row>
    <row r="245" spans="1:7" ht="18" customHeight="1">
      <c r="A245" s="14"/>
      <c r="B245" s="17" t="s">
        <v>98</v>
      </c>
      <c r="C245" s="30">
        <v>612380</v>
      </c>
      <c r="D245" s="30"/>
      <c r="E245" s="30">
        <f>C245+D245</f>
        <v>612380</v>
      </c>
      <c r="F245" s="27"/>
      <c r="G245" s="30"/>
    </row>
    <row r="246" spans="1:7" ht="18" customHeight="1">
      <c r="A246" s="14"/>
      <c r="B246" s="17"/>
      <c r="C246" s="30"/>
      <c r="D246" s="30"/>
      <c r="E246" s="30"/>
      <c r="F246" s="27"/>
      <c r="G246" s="30"/>
    </row>
    <row r="247" spans="1:7" s="1" customFormat="1" ht="18" customHeight="1">
      <c r="A247" s="14"/>
      <c r="B247" s="17" t="s">
        <v>99</v>
      </c>
      <c r="C247" s="30">
        <v>3550</v>
      </c>
      <c r="D247" s="30">
        <v>-3550</v>
      </c>
      <c r="E247" s="30">
        <f>C247+D247</f>
        <v>0</v>
      </c>
      <c r="F247" s="27"/>
      <c r="G247" s="30"/>
    </row>
    <row r="248" spans="1:7" ht="18" customHeight="1">
      <c r="A248" s="14"/>
      <c r="B248" s="17"/>
      <c r="C248" s="30"/>
      <c r="D248" s="30"/>
      <c r="E248" s="30"/>
      <c r="F248" s="27"/>
      <c r="G248" s="30"/>
    </row>
    <row r="249" spans="1:7" s="1" customFormat="1" ht="18" customHeight="1">
      <c r="A249" s="14"/>
      <c r="B249" s="17" t="s">
        <v>154</v>
      </c>
      <c r="C249" s="30">
        <v>12501</v>
      </c>
      <c r="D249" s="30">
        <v>-12501</v>
      </c>
      <c r="E249" s="30"/>
      <c r="F249" s="27"/>
      <c r="G249" s="30"/>
    </row>
    <row r="250" spans="1:7" s="1" customFormat="1" ht="18" customHeight="1">
      <c r="A250" s="14"/>
      <c r="B250" s="17"/>
      <c r="C250" s="30"/>
      <c r="D250" s="30"/>
      <c r="E250" s="30"/>
      <c r="F250" s="27"/>
      <c r="G250" s="30"/>
    </row>
    <row r="251" spans="1:7" ht="18" customHeight="1">
      <c r="A251" s="14"/>
      <c r="B251" s="17" t="s">
        <v>135</v>
      </c>
      <c r="C251" s="30">
        <v>10320</v>
      </c>
      <c r="D251" s="30">
        <v>-10320</v>
      </c>
      <c r="E251" s="30">
        <f>C251+D251</f>
        <v>0</v>
      </c>
      <c r="F251" s="27"/>
      <c r="G251" s="30"/>
    </row>
    <row r="252" spans="1:7" ht="18" customHeight="1">
      <c r="A252" s="14"/>
      <c r="B252" s="17"/>
      <c r="C252" s="30"/>
      <c r="D252" s="30"/>
      <c r="E252" s="30"/>
      <c r="F252" s="27"/>
      <c r="G252" s="30"/>
    </row>
    <row r="253" spans="1:7" ht="18" customHeight="1">
      <c r="A253" s="14"/>
      <c r="B253" s="17" t="s">
        <v>102</v>
      </c>
      <c r="C253" s="30">
        <v>30000</v>
      </c>
      <c r="D253" s="30">
        <v>-30000</v>
      </c>
      <c r="E253" s="30">
        <f>C253+D253</f>
        <v>0</v>
      </c>
      <c r="F253" s="27">
        <v>6</v>
      </c>
      <c r="G253" s="30">
        <v>1800</v>
      </c>
    </row>
    <row r="254" spans="1:7" ht="18" customHeight="1">
      <c r="A254" s="14"/>
      <c r="B254" s="17"/>
      <c r="C254" s="30"/>
      <c r="D254" s="30"/>
      <c r="E254" s="30"/>
      <c r="F254" s="27"/>
      <c r="G254" s="30"/>
    </row>
    <row r="255" spans="1:7" ht="18" customHeight="1">
      <c r="A255" s="14"/>
      <c r="B255" s="17" t="s">
        <v>103</v>
      </c>
      <c r="C255" s="30">
        <v>828820</v>
      </c>
      <c r="D255" s="30">
        <v>-5120</v>
      </c>
      <c r="E255" s="30">
        <f>C255+D255</f>
        <v>823700</v>
      </c>
      <c r="F255" s="27">
        <v>1.38</v>
      </c>
      <c r="G255" s="30">
        <v>235295</v>
      </c>
    </row>
    <row r="256" spans="1:7" ht="18" customHeight="1">
      <c r="A256" s="14"/>
      <c r="B256" s="17"/>
      <c r="C256" s="30"/>
      <c r="D256" s="30"/>
      <c r="E256" s="30"/>
      <c r="F256" s="27"/>
      <c r="G256" s="30"/>
    </row>
    <row r="257" spans="1:7" ht="18" customHeight="1">
      <c r="A257" s="14"/>
      <c r="B257" s="17" t="s">
        <v>104</v>
      </c>
      <c r="C257" s="30">
        <v>100</v>
      </c>
      <c r="D257" s="30"/>
      <c r="E257" s="30">
        <f>C257+D257</f>
        <v>100</v>
      </c>
      <c r="F257" s="27"/>
      <c r="G257" s="30"/>
    </row>
    <row r="258" spans="1:7" ht="18" customHeight="1">
      <c r="A258" s="14"/>
      <c r="B258" s="17"/>
      <c r="C258" s="30"/>
      <c r="D258" s="30"/>
      <c r="E258" s="30"/>
      <c r="F258" s="27"/>
      <c r="G258" s="30"/>
    </row>
    <row r="259" spans="1:7" ht="18" customHeight="1" thickBot="1">
      <c r="A259" s="43"/>
      <c r="B259" s="57" t="s">
        <v>108</v>
      </c>
      <c r="C259" s="58">
        <v>15000</v>
      </c>
      <c r="D259" s="58"/>
      <c r="E259" s="58">
        <f>C259+D259</f>
        <v>15000</v>
      </c>
      <c r="F259" s="59"/>
      <c r="G259" s="58">
        <v>1800</v>
      </c>
    </row>
    <row r="260" spans="1:7" ht="18" customHeight="1" hidden="1">
      <c r="A260" s="14"/>
      <c r="B260" s="17"/>
      <c r="C260" s="30"/>
      <c r="D260" s="30"/>
      <c r="E260" s="30"/>
      <c r="F260" s="27"/>
      <c r="G260" s="30"/>
    </row>
    <row r="261" spans="1:7" ht="18" customHeight="1">
      <c r="A261" s="14"/>
      <c r="B261" s="17" t="s">
        <v>113</v>
      </c>
      <c r="C261" s="30">
        <v>125921</v>
      </c>
      <c r="D261" s="30"/>
      <c r="E261" s="30">
        <f>C261+D261</f>
        <v>125921</v>
      </c>
      <c r="F261" s="27"/>
      <c r="G261" s="30"/>
    </row>
    <row r="262" spans="1:7" ht="18" customHeight="1">
      <c r="A262" s="14"/>
      <c r="B262" s="17"/>
      <c r="C262" s="30"/>
      <c r="D262" s="30"/>
      <c r="E262" s="30"/>
      <c r="F262" s="27"/>
      <c r="G262" s="30"/>
    </row>
    <row r="263" spans="1:7" ht="18" customHeight="1">
      <c r="A263" s="14"/>
      <c r="B263" s="17" t="s">
        <v>81</v>
      </c>
      <c r="C263" s="30">
        <v>74000</v>
      </c>
      <c r="D263" s="30"/>
      <c r="E263" s="30">
        <f>C263+D263</f>
        <v>74000</v>
      </c>
      <c r="F263" s="27">
        <v>1.1</v>
      </c>
      <c r="G263" s="30">
        <v>8140</v>
      </c>
    </row>
    <row r="264" spans="1:7" s="1" customFormat="1" ht="18" customHeight="1">
      <c r="A264" s="14"/>
      <c r="B264" s="17"/>
      <c r="C264" s="30"/>
      <c r="D264" s="30"/>
      <c r="E264" s="30"/>
      <c r="F264" s="27"/>
      <c r="G264" s="30"/>
    </row>
    <row r="265" spans="1:7" ht="35.25" customHeight="1">
      <c r="A265" s="14"/>
      <c r="B265" s="17" t="s">
        <v>163</v>
      </c>
      <c r="C265" s="61">
        <v>300000</v>
      </c>
      <c r="D265" s="30"/>
      <c r="E265" s="61">
        <f>C265+D265</f>
        <v>300000</v>
      </c>
      <c r="F265" s="27"/>
      <c r="G265" s="30"/>
    </row>
    <row r="266" spans="1:7" ht="18" customHeight="1">
      <c r="A266" s="14"/>
      <c r="B266" s="17"/>
      <c r="C266" s="30"/>
      <c r="D266" s="30"/>
      <c r="E266" s="30"/>
      <c r="F266" s="27"/>
      <c r="G266" s="30"/>
    </row>
    <row r="267" spans="1:7" ht="18" customHeight="1">
      <c r="A267" s="17" t="s">
        <v>109</v>
      </c>
      <c r="B267" s="17"/>
      <c r="C267" s="30">
        <f>SUM(C269:C317)</f>
        <v>4761023</v>
      </c>
      <c r="D267" s="30">
        <f>SUM(D269:D317)</f>
        <v>-819365</v>
      </c>
      <c r="E267" s="30">
        <f>SUM(E269:E317)</f>
        <v>3941658</v>
      </c>
      <c r="F267" s="30"/>
      <c r="G267" s="30">
        <f>SUM(G269:G317)</f>
        <v>428039</v>
      </c>
    </row>
    <row r="268" spans="1:7" ht="18" customHeight="1">
      <c r="A268" s="17"/>
      <c r="B268" s="17"/>
      <c r="C268" s="30"/>
      <c r="D268" s="30"/>
      <c r="E268" s="30"/>
      <c r="F268" s="27"/>
      <c r="G268" s="30"/>
    </row>
    <row r="269" spans="1:7" ht="18" customHeight="1">
      <c r="A269" s="14"/>
      <c r="B269" s="17" t="s">
        <v>85</v>
      </c>
      <c r="C269" s="30">
        <v>72000</v>
      </c>
      <c r="D269" s="30"/>
      <c r="E269" s="30">
        <f>C269+D269</f>
        <v>72000</v>
      </c>
      <c r="F269" s="27">
        <v>250</v>
      </c>
      <c r="G269" s="30">
        <v>3261</v>
      </c>
    </row>
    <row r="270" spans="1:7" ht="18" customHeight="1">
      <c r="A270" s="14"/>
      <c r="B270" s="17"/>
      <c r="C270" s="30"/>
      <c r="D270" s="30"/>
      <c r="E270" s="30"/>
      <c r="F270" s="27"/>
      <c r="G270" s="30"/>
    </row>
    <row r="271" spans="1:7" ht="18" customHeight="1">
      <c r="A271" s="14"/>
      <c r="B271" s="14" t="s">
        <v>97</v>
      </c>
      <c r="C271" s="30">
        <v>276268</v>
      </c>
      <c r="D271" s="30">
        <v>-77700</v>
      </c>
      <c r="E271" s="30">
        <f>C271+D271</f>
        <v>198568</v>
      </c>
      <c r="F271" s="27"/>
      <c r="G271" s="30"/>
    </row>
    <row r="272" spans="1:7" ht="18" customHeight="1">
      <c r="A272" s="14"/>
      <c r="B272" s="17"/>
      <c r="C272" s="30"/>
      <c r="D272" s="30"/>
      <c r="E272" s="30"/>
      <c r="F272" s="27"/>
      <c r="G272" s="30"/>
    </row>
    <row r="273" spans="1:7" ht="18" customHeight="1">
      <c r="A273" s="14"/>
      <c r="B273" s="17" t="s">
        <v>91</v>
      </c>
      <c r="C273" s="30">
        <v>19339</v>
      </c>
      <c r="D273" s="30">
        <v>-19339</v>
      </c>
      <c r="E273" s="30">
        <f>C273+D273</f>
        <v>0</v>
      </c>
      <c r="F273" s="27"/>
      <c r="G273" s="30"/>
    </row>
    <row r="274" spans="1:7" ht="18" customHeight="1">
      <c r="A274" s="14"/>
      <c r="B274" s="17"/>
      <c r="C274" s="30"/>
      <c r="D274" s="30"/>
      <c r="E274" s="30"/>
      <c r="F274" s="27"/>
      <c r="G274" s="30"/>
    </row>
    <row r="275" spans="1:7" ht="18" customHeight="1">
      <c r="A275" s="14"/>
      <c r="B275" s="17" t="s">
        <v>96</v>
      </c>
      <c r="C275" s="30">
        <v>277938</v>
      </c>
      <c r="D275" s="30"/>
      <c r="E275" s="30">
        <f>C275+D275</f>
        <v>277938</v>
      </c>
      <c r="F275" s="27"/>
      <c r="G275" s="30"/>
    </row>
    <row r="276" spans="1:7" ht="18" customHeight="1">
      <c r="A276" s="14"/>
      <c r="B276" s="17"/>
      <c r="C276" s="30"/>
      <c r="D276" s="30"/>
      <c r="E276" s="30"/>
      <c r="F276" s="27"/>
      <c r="G276" s="30"/>
    </row>
    <row r="277" spans="1:7" ht="18" customHeight="1">
      <c r="A277" s="14"/>
      <c r="B277" s="17" t="s">
        <v>83</v>
      </c>
      <c r="C277" s="30">
        <v>14611</v>
      </c>
      <c r="D277" s="30"/>
      <c r="E277" s="30">
        <f>C277+D277</f>
        <v>14611</v>
      </c>
      <c r="F277" s="27"/>
      <c r="G277" s="30"/>
    </row>
    <row r="278" spans="1:7" ht="18" customHeight="1">
      <c r="A278" s="14"/>
      <c r="B278" s="17"/>
      <c r="C278" s="30"/>
      <c r="D278" s="30"/>
      <c r="E278" s="30"/>
      <c r="F278" s="27"/>
      <c r="G278" s="30"/>
    </row>
    <row r="279" spans="1:7" ht="18" customHeight="1">
      <c r="A279" s="14"/>
      <c r="B279" s="17" t="s">
        <v>84</v>
      </c>
      <c r="C279" s="30">
        <v>432022</v>
      </c>
      <c r="D279" s="30"/>
      <c r="E279" s="30">
        <f>C279+D279</f>
        <v>432022</v>
      </c>
      <c r="F279" s="27">
        <v>1.16</v>
      </c>
      <c r="G279" s="30">
        <v>62396</v>
      </c>
    </row>
    <row r="280" spans="1:7" ht="18" customHeight="1">
      <c r="A280" s="14"/>
      <c r="B280" s="17"/>
      <c r="C280" s="30"/>
      <c r="D280" s="30"/>
      <c r="E280" s="30"/>
      <c r="F280" s="27"/>
      <c r="G280" s="30"/>
    </row>
    <row r="281" spans="1:7" ht="18" customHeight="1">
      <c r="A281" s="14"/>
      <c r="B281" s="17" t="s">
        <v>51</v>
      </c>
      <c r="C281" s="30">
        <v>450348</v>
      </c>
      <c r="D281" s="30">
        <v>-6790</v>
      </c>
      <c r="E281" s="30">
        <f>C281+D281</f>
        <v>443558</v>
      </c>
      <c r="F281" s="27">
        <v>1.1</v>
      </c>
      <c r="G281" s="30">
        <v>72983</v>
      </c>
    </row>
    <row r="282" spans="1:7" ht="18" customHeight="1">
      <c r="A282" s="14"/>
      <c r="B282" s="17"/>
      <c r="C282" s="30"/>
      <c r="D282" s="30"/>
      <c r="E282" s="30"/>
      <c r="F282" s="27"/>
      <c r="G282" s="30"/>
    </row>
    <row r="283" spans="1:7" ht="18" customHeight="1">
      <c r="A283" s="14"/>
      <c r="B283" s="17" t="s">
        <v>112</v>
      </c>
      <c r="C283" s="30">
        <v>19000</v>
      </c>
      <c r="D283" s="30"/>
      <c r="E283" s="30">
        <f>C283+D283</f>
        <v>19000</v>
      </c>
      <c r="F283" s="27">
        <v>0.5</v>
      </c>
      <c r="G283" s="30">
        <v>3000</v>
      </c>
    </row>
    <row r="284" spans="1:7" ht="18" customHeight="1">
      <c r="A284" s="14"/>
      <c r="B284" s="17"/>
      <c r="C284" s="30"/>
      <c r="D284" s="30"/>
      <c r="E284" s="30"/>
      <c r="F284" s="27"/>
      <c r="G284" s="30"/>
    </row>
    <row r="285" spans="1:7" ht="18" customHeight="1">
      <c r="A285" s="14"/>
      <c r="B285" s="17" t="s">
        <v>156</v>
      </c>
      <c r="C285" s="30">
        <v>780</v>
      </c>
      <c r="D285" s="30"/>
      <c r="E285" s="30">
        <f>C285+D285</f>
        <v>780</v>
      </c>
      <c r="F285" s="27"/>
      <c r="G285" s="30"/>
    </row>
    <row r="286" spans="1:7" ht="18" customHeight="1">
      <c r="A286" s="14"/>
      <c r="B286" s="17"/>
      <c r="C286" s="30"/>
      <c r="D286" s="30"/>
      <c r="E286" s="30"/>
      <c r="F286" s="27"/>
      <c r="G286" s="30"/>
    </row>
    <row r="287" spans="1:7" ht="18" customHeight="1">
      <c r="A287" s="14"/>
      <c r="B287" s="17" t="s">
        <v>106</v>
      </c>
      <c r="C287" s="30">
        <v>7000</v>
      </c>
      <c r="D287" s="30"/>
      <c r="E287" s="30">
        <f>C287+D287</f>
        <v>7000</v>
      </c>
      <c r="F287" s="27">
        <v>0.7</v>
      </c>
      <c r="G287" s="30">
        <v>490</v>
      </c>
    </row>
    <row r="288" spans="1:7" ht="18" customHeight="1">
      <c r="A288" s="14"/>
      <c r="B288" s="17"/>
      <c r="C288" s="30"/>
      <c r="D288" s="30"/>
      <c r="E288" s="30"/>
      <c r="F288" s="27"/>
      <c r="G288" s="30"/>
    </row>
    <row r="289" spans="1:7" ht="18" customHeight="1">
      <c r="A289" s="14"/>
      <c r="B289" s="17" t="s">
        <v>111</v>
      </c>
      <c r="C289" s="30">
        <v>20000</v>
      </c>
      <c r="D289" s="30"/>
      <c r="E289" s="30">
        <f>C289+D289</f>
        <v>20000</v>
      </c>
      <c r="F289" s="27"/>
      <c r="G289" s="30"/>
    </row>
    <row r="290" spans="1:7" ht="18" customHeight="1">
      <c r="A290" s="14"/>
      <c r="B290" s="17"/>
      <c r="C290" s="30"/>
      <c r="D290" s="30"/>
      <c r="E290" s="30"/>
      <c r="F290" s="27"/>
      <c r="G290" s="30"/>
    </row>
    <row r="291" spans="1:7" ht="18" customHeight="1">
      <c r="A291" s="14"/>
      <c r="B291" s="17" t="s">
        <v>81</v>
      </c>
      <c r="C291" s="30">
        <v>74000</v>
      </c>
      <c r="D291" s="30"/>
      <c r="E291" s="30">
        <f>C291+D291</f>
        <v>74000</v>
      </c>
      <c r="F291" s="27">
        <v>1.1</v>
      </c>
      <c r="G291" s="30">
        <v>8140</v>
      </c>
    </row>
    <row r="292" spans="1:7" ht="18" customHeight="1">
      <c r="A292" s="14"/>
      <c r="B292" s="17"/>
      <c r="C292" s="30"/>
      <c r="D292" s="30"/>
      <c r="E292" s="30"/>
      <c r="F292" s="27"/>
      <c r="G292" s="30"/>
    </row>
    <row r="293" spans="1:7" ht="18" customHeight="1">
      <c r="A293" s="14"/>
      <c r="B293" s="17" t="s">
        <v>136</v>
      </c>
      <c r="C293" s="30">
        <v>1342485</v>
      </c>
      <c r="D293" s="30">
        <v>-313500</v>
      </c>
      <c r="E293" s="30">
        <f>C293+D293</f>
        <v>1028985</v>
      </c>
      <c r="F293" s="27"/>
      <c r="G293" s="30"/>
    </row>
    <row r="294" spans="1:7" s="1" customFormat="1" ht="18" customHeight="1">
      <c r="A294" s="14"/>
      <c r="B294" s="17"/>
      <c r="C294" s="30"/>
      <c r="D294" s="30"/>
      <c r="E294" s="30"/>
      <c r="F294" s="27"/>
      <c r="G294" s="30"/>
    </row>
    <row r="295" spans="1:7" ht="18" customHeight="1">
      <c r="A295" s="14"/>
      <c r="B295" s="17" t="s">
        <v>90</v>
      </c>
      <c r="C295" s="30">
        <v>56162</v>
      </c>
      <c r="D295" s="30">
        <v>-56162</v>
      </c>
      <c r="E295" s="30">
        <f>C295+D295</f>
        <v>0</v>
      </c>
      <c r="F295" s="27"/>
      <c r="G295" s="30"/>
    </row>
    <row r="296" spans="1:7" ht="18" customHeight="1">
      <c r="A296" s="14"/>
      <c r="B296" s="17"/>
      <c r="C296" s="30"/>
      <c r="D296" s="30"/>
      <c r="E296" s="30"/>
      <c r="F296" s="27"/>
      <c r="G296" s="30"/>
    </row>
    <row r="297" spans="1:7" ht="18" customHeight="1">
      <c r="A297" s="14"/>
      <c r="B297" s="17" t="s">
        <v>92</v>
      </c>
      <c r="C297" s="30">
        <v>171548</v>
      </c>
      <c r="D297" s="30">
        <v>-2050</v>
      </c>
      <c r="E297" s="30">
        <f>C297+D297</f>
        <v>169498</v>
      </c>
      <c r="F297" s="27">
        <v>0.43</v>
      </c>
      <c r="G297" s="30">
        <v>36078</v>
      </c>
    </row>
    <row r="298" spans="1:7" ht="18" customHeight="1">
      <c r="A298" s="14"/>
      <c r="B298" s="17"/>
      <c r="C298" s="30"/>
      <c r="D298" s="30"/>
      <c r="E298" s="30"/>
      <c r="F298" s="27"/>
      <c r="G298" s="30"/>
    </row>
    <row r="299" spans="1:7" s="1" customFormat="1" ht="18" customHeight="1">
      <c r="A299" s="14"/>
      <c r="B299" s="17" t="s">
        <v>134</v>
      </c>
      <c r="C299" s="30">
        <v>96554</v>
      </c>
      <c r="D299" s="30">
        <v>-96554</v>
      </c>
      <c r="E299" s="30">
        <f>C299+D299</f>
        <v>0</v>
      </c>
      <c r="F299" s="27"/>
      <c r="G299" s="30"/>
    </row>
    <row r="300" spans="1:7" s="1" customFormat="1" ht="18" customHeight="1" thickBot="1">
      <c r="A300" s="43"/>
      <c r="B300" s="57"/>
      <c r="C300" s="58"/>
      <c r="D300" s="58"/>
      <c r="E300" s="58"/>
      <c r="F300" s="59"/>
      <c r="G300" s="58"/>
    </row>
    <row r="301" spans="1:7" ht="18" customHeight="1">
      <c r="A301" s="14"/>
      <c r="B301" s="17" t="s">
        <v>94</v>
      </c>
      <c r="C301" s="30">
        <v>103466</v>
      </c>
      <c r="D301" s="30">
        <v>-103466</v>
      </c>
      <c r="E301" s="30">
        <f>C301+D301</f>
        <v>0</v>
      </c>
      <c r="F301" s="27"/>
      <c r="G301" s="30"/>
    </row>
    <row r="302" spans="1:7" ht="18" customHeight="1">
      <c r="A302" s="14"/>
      <c r="B302" s="17"/>
      <c r="C302" s="30"/>
      <c r="D302" s="30"/>
      <c r="E302" s="30"/>
      <c r="F302" s="27"/>
      <c r="G302" s="30"/>
    </row>
    <row r="303" spans="1:7" s="1" customFormat="1" ht="18" customHeight="1">
      <c r="A303" s="14"/>
      <c r="B303" s="17" t="s">
        <v>95</v>
      </c>
      <c r="C303" s="30">
        <v>89669</v>
      </c>
      <c r="D303" s="30">
        <v>-42100</v>
      </c>
      <c r="E303" s="30">
        <f>C303+D303</f>
        <v>47569</v>
      </c>
      <c r="F303" s="27">
        <v>0.6</v>
      </c>
      <c r="G303" s="30">
        <v>6396</v>
      </c>
    </row>
    <row r="304" spans="1:7" s="1" customFormat="1" ht="18" customHeight="1">
      <c r="A304" s="14"/>
      <c r="B304" s="17"/>
      <c r="C304" s="30"/>
      <c r="D304" s="30"/>
      <c r="E304" s="30"/>
      <c r="F304" s="27"/>
      <c r="G304" s="30"/>
    </row>
    <row r="305" spans="1:7" ht="18" customHeight="1">
      <c r="A305" s="14"/>
      <c r="B305" s="17" t="s">
        <v>99</v>
      </c>
      <c r="C305" s="30">
        <v>52003</v>
      </c>
      <c r="D305" s="30">
        <v>-52003</v>
      </c>
      <c r="E305" s="30">
        <f>C305+D305</f>
        <v>0</v>
      </c>
      <c r="F305" s="27"/>
      <c r="G305" s="30"/>
    </row>
    <row r="306" spans="1:7" ht="18" customHeight="1">
      <c r="A306" s="14"/>
      <c r="B306" s="17"/>
      <c r="C306" s="30"/>
      <c r="D306" s="30"/>
      <c r="E306" s="30"/>
      <c r="F306" s="27"/>
      <c r="G306" s="30"/>
    </row>
    <row r="307" spans="1:7" ht="18" customHeight="1">
      <c r="A307" s="14"/>
      <c r="B307" s="17" t="s">
        <v>100</v>
      </c>
      <c r="C307" s="30">
        <v>12501</v>
      </c>
      <c r="D307" s="30">
        <v>-12501</v>
      </c>
      <c r="E307" s="30">
        <f>C307+D307</f>
        <v>0</v>
      </c>
      <c r="F307" s="27"/>
      <c r="G307" s="30"/>
    </row>
    <row r="308" spans="1:7" ht="18" customHeight="1">
      <c r="A308" s="14"/>
      <c r="B308" s="17"/>
      <c r="C308" s="30"/>
      <c r="D308" s="30"/>
      <c r="E308" s="30"/>
      <c r="F308" s="27"/>
      <c r="G308" s="30"/>
    </row>
    <row r="309" spans="1:7" ht="18" customHeight="1">
      <c r="A309" s="14"/>
      <c r="B309" s="17" t="s">
        <v>135</v>
      </c>
      <c r="C309" s="30">
        <v>5400</v>
      </c>
      <c r="D309" s="30">
        <v>-5400</v>
      </c>
      <c r="E309" s="30">
        <f>C309+D309</f>
        <v>0</v>
      </c>
      <c r="F309" s="27"/>
      <c r="G309" s="30"/>
    </row>
    <row r="310" spans="1:7" ht="18" customHeight="1">
      <c r="A310" s="14"/>
      <c r="B310" s="17"/>
      <c r="C310" s="30"/>
      <c r="D310" s="30"/>
      <c r="E310" s="30"/>
      <c r="F310" s="27"/>
      <c r="G310" s="30"/>
    </row>
    <row r="311" spans="1:7" ht="18" customHeight="1">
      <c r="A311" s="14"/>
      <c r="B311" s="17" t="s">
        <v>103</v>
      </c>
      <c r="C311" s="30">
        <v>815008</v>
      </c>
      <c r="D311" s="30">
        <v>-4800</v>
      </c>
      <c r="E311" s="30">
        <f>C311+D311</f>
        <v>810208</v>
      </c>
      <c r="F311" s="27">
        <v>1.38</v>
      </c>
      <c r="G311" s="30">
        <v>235295</v>
      </c>
    </row>
    <row r="312" spans="1:7" ht="18" customHeight="1">
      <c r="A312" s="14"/>
      <c r="B312" s="17"/>
      <c r="C312" s="30"/>
      <c r="D312" s="30"/>
      <c r="E312" s="30"/>
      <c r="F312" s="27"/>
      <c r="G312" s="30"/>
    </row>
    <row r="313" spans="1:7" ht="18" customHeight="1">
      <c r="A313" s="14"/>
      <c r="B313" s="17" t="s">
        <v>113</v>
      </c>
      <c r="C313" s="30">
        <v>125921</v>
      </c>
      <c r="D313" s="30"/>
      <c r="E313" s="30">
        <f>C313+D313</f>
        <v>125921</v>
      </c>
      <c r="F313" s="27"/>
      <c r="G313" s="30"/>
    </row>
    <row r="314" spans="1:7" ht="18" customHeight="1">
      <c r="A314" s="14"/>
      <c r="B314" s="17"/>
      <c r="C314" s="30"/>
      <c r="D314" s="30"/>
      <c r="E314" s="30"/>
      <c r="F314" s="27"/>
      <c r="G314" s="30"/>
    </row>
    <row r="315" spans="1:7" ht="18" customHeight="1">
      <c r="A315" s="14"/>
      <c r="B315" s="17" t="s">
        <v>133</v>
      </c>
      <c r="C315" s="30">
        <v>27000</v>
      </c>
      <c r="D315" s="30">
        <v>-27000</v>
      </c>
      <c r="E315" s="30">
        <f>C315+D315</f>
        <v>0</v>
      </c>
      <c r="F315" s="27"/>
      <c r="G315" s="30"/>
    </row>
    <row r="316" spans="1:7" ht="18" customHeight="1">
      <c r="A316" s="14"/>
      <c r="B316" s="17"/>
      <c r="C316" s="30"/>
      <c r="D316" s="30"/>
      <c r="E316" s="30"/>
      <c r="F316" s="27"/>
      <c r="G316" s="30"/>
    </row>
    <row r="317" spans="1:7" ht="36" customHeight="1">
      <c r="A317" s="14"/>
      <c r="B317" s="17" t="s">
        <v>163</v>
      </c>
      <c r="C317" s="61">
        <v>200000</v>
      </c>
      <c r="D317" s="30"/>
      <c r="E317" s="61">
        <f>C317+D317</f>
        <v>200000</v>
      </c>
      <c r="F317" s="30"/>
      <c r="G317" s="30"/>
    </row>
    <row r="318" spans="1:7" ht="18" customHeight="1">
      <c r="A318" s="14"/>
      <c r="B318" s="17"/>
      <c r="C318" s="30"/>
      <c r="D318" s="30"/>
      <c r="E318" s="30"/>
      <c r="F318" s="27"/>
      <c r="G318" s="30"/>
    </row>
    <row r="319" spans="1:7" ht="18" customHeight="1">
      <c r="A319" s="17" t="s">
        <v>157</v>
      </c>
      <c r="B319" s="17"/>
      <c r="C319" s="30">
        <f>SUM(C321:C351)</f>
        <v>2950417</v>
      </c>
      <c r="D319" s="30">
        <f>SUM(D321:D351)</f>
        <v>-132497</v>
      </c>
      <c r="E319" s="30">
        <f>SUM(E321:E351)</f>
        <v>2817920</v>
      </c>
      <c r="F319" s="30"/>
      <c r="G319" s="30">
        <f>SUM(G325:G351)</f>
        <v>176786</v>
      </c>
    </row>
    <row r="320" spans="1:7" ht="18" customHeight="1">
      <c r="A320" s="17"/>
      <c r="B320" s="17"/>
      <c r="C320" s="30"/>
      <c r="D320" s="30"/>
      <c r="E320" s="30"/>
      <c r="F320" s="30"/>
      <c r="G320" s="30"/>
    </row>
    <row r="321" spans="1:7" ht="18" customHeight="1">
      <c r="A321" s="14"/>
      <c r="B321" s="14" t="s">
        <v>97</v>
      </c>
      <c r="C321" s="30">
        <v>593360</v>
      </c>
      <c r="D321" s="30"/>
      <c r="E321" s="30">
        <f>C321+D321</f>
        <v>593360</v>
      </c>
      <c r="F321" s="27"/>
      <c r="G321" s="30"/>
    </row>
    <row r="322" spans="1:7" ht="18" customHeight="1">
      <c r="A322" s="14"/>
      <c r="B322" s="17"/>
      <c r="C322" s="30"/>
      <c r="D322" s="30"/>
      <c r="E322" s="30"/>
      <c r="F322" s="27"/>
      <c r="G322" s="30"/>
    </row>
    <row r="323" spans="1:7" ht="18" customHeight="1">
      <c r="A323" s="14"/>
      <c r="B323" s="17" t="s">
        <v>96</v>
      </c>
      <c r="C323" s="30">
        <v>318619</v>
      </c>
      <c r="D323" s="30"/>
      <c r="E323" s="30">
        <f>C323+D323</f>
        <v>318619</v>
      </c>
      <c r="F323" s="27"/>
      <c r="G323" s="30"/>
    </row>
    <row r="324" spans="1:7" ht="18" customHeight="1">
      <c r="A324" s="14"/>
      <c r="B324" s="17"/>
      <c r="C324" s="30"/>
      <c r="D324" s="30"/>
      <c r="E324" s="30">
        <f>C324+D324</f>
        <v>0</v>
      </c>
      <c r="F324" s="27"/>
      <c r="G324" s="30"/>
    </row>
    <row r="325" spans="1:7" ht="18" customHeight="1">
      <c r="A325" s="14"/>
      <c r="B325" s="17" t="s">
        <v>83</v>
      </c>
      <c r="C325" s="30">
        <v>14599</v>
      </c>
      <c r="D325" s="30"/>
      <c r="E325" s="30">
        <f>C325+D325</f>
        <v>14599</v>
      </c>
      <c r="F325" s="27"/>
      <c r="G325" s="30"/>
    </row>
    <row r="326" spans="1:7" ht="18" customHeight="1">
      <c r="A326" s="14"/>
      <c r="B326" s="17"/>
      <c r="C326" s="30"/>
      <c r="D326" s="30"/>
      <c r="E326" s="30"/>
      <c r="F326" s="27"/>
      <c r="G326" s="30"/>
    </row>
    <row r="327" spans="1:7" ht="18" customHeight="1">
      <c r="A327" s="14"/>
      <c r="B327" s="17" t="s">
        <v>84</v>
      </c>
      <c r="C327" s="30">
        <v>631153</v>
      </c>
      <c r="D327" s="30"/>
      <c r="E327" s="30">
        <f>C327+D327</f>
        <v>631153</v>
      </c>
      <c r="F327" s="27">
        <v>1.16</v>
      </c>
      <c r="G327" s="30">
        <v>91356</v>
      </c>
    </row>
    <row r="328" spans="1:7" ht="18" customHeight="1">
      <c r="A328" s="14"/>
      <c r="B328" s="17"/>
      <c r="C328" s="30"/>
      <c r="D328" s="30"/>
      <c r="E328" s="30"/>
      <c r="F328" s="27"/>
      <c r="G328" s="30"/>
    </row>
    <row r="329" spans="1:7" s="1" customFormat="1" ht="18" customHeight="1">
      <c r="A329" s="14"/>
      <c r="B329" s="17" t="s">
        <v>51</v>
      </c>
      <c r="C329" s="30">
        <v>450349</v>
      </c>
      <c r="D329" s="30">
        <v>-7602</v>
      </c>
      <c r="E329" s="30">
        <f>C329+D329</f>
        <v>442747</v>
      </c>
      <c r="F329" s="27">
        <v>1.1</v>
      </c>
      <c r="G329" s="30">
        <v>76800</v>
      </c>
    </row>
    <row r="330" spans="1:7" ht="18" customHeight="1">
      <c r="A330" s="14"/>
      <c r="B330" s="17"/>
      <c r="C330" s="30"/>
      <c r="D330" s="30"/>
      <c r="E330" s="30"/>
      <c r="F330" s="27"/>
      <c r="G330" s="30"/>
    </row>
    <row r="331" spans="1:7" s="1" customFormat="1" ht="18" customHeight="1">
      <c r="A331" s="14"/>
      <c r="B331" s="17" t="s">
        <v>114</v>
      </c>
      <c r="C331" s="30">
        <v>442120</v>
      </c>
      <c r="D331" s="30">
        <v>-5363</v>
      </c>
      <c r="E331" s="30">
        <f>C331+D331</f>
        <v>436757</v>
      </c>
      <c r="F331" s="27"/>
      <c r="G331" s="30"/>
    </row>
    <row r="332" spans="1:7" ht="18" customHeight="1">
      <c r="A332" s="14"/>
      <c r="B332" s="17"/>
      <c r="C332" s="30"/>
      <c r="D332" s="30"/>
      <c r="E332" s="30"/>
      <c r="F332" s="27"/>
      <c r="G332" s="30"/>
    </row>
    <row r="333" spans="1:7" ht="18" customHeight="1">
      <c r="A333" s="14"/>
      <c r="B333" s="17" t="s">
        <v>106</v>
      </c>
      <c r="C333" s="30">
        <v>7000</v>
      </c>
      <c r="D333" s="30"/>
      <c r="E333" s="30">
        <f>C333+D333</f>
        <v>7000</v>
      </c>
      <c r="F333" s="27">
        <v>0.7</v>
      </c>
      <c r="G333" s="30">
        <v>490</v>
      </c>
    </row>
    <row r="334" spans="1:7" ht="18" customHeight="1">
      <c r="A334" s="14"/>
      <c r="B334" s="17"/>
      <c r="C334" s="30"/>
      <c r="D334" s="30"/>
      <c r="E334" s="30"/>
      <c r="F334" s="27"/>
      <c r="G334" s="30"/>
    </row>
    <row r="335" spans="1:7" ht="18" customHeight="1">
      <c r="A335" s="14"/>
      <c r="B335" s="17" t="s">
        <v>111</v>
      </c>
      <c r="C335" s="30">
        <v>20000</v>
      </c>
      <c r="D335" s="30"/>
      <c r="E335" s="30">
        <f>C335+D335</f>
        <v>20000</v>
      </c>
      <c r="F335" s="27"/>
      <c r="G335" s="30"/>
    </row>
    <row r="336" spans="1:7" ht="18" customHeight="1">
      <c r="A336" s="14"/>
      <c r="B336" s="17"/>
      <c r="C336" s="30"/>
      <c r="D336" s="30"/>
      <c r="E336" s="30"/>
      <c r="F336" s="27"/>
      <c r="G336" s="30"/>
    </row>
    <row r="337" spans="1:7" ht="18" customHeight="1">
      <c r="A337" s="14"/>
      <c r="B337" s="17" t="s">
        <v>90</v>
      </c>
      <c r="C337" s="30">
        <v>56162</v>
      </c>
      <c r="D337" s="30">
        <v>-56162</v>
      </c>
      <c r="E337" s="30">
        <f>C337+D337</f>
        <v>0</v>
      </c>
      <c r="F337" s="27"/>
      <c r="G337" s="30"/>
    </row>
    <row r="338" spans="1:7" ht="18" customHeight="1">
      <c r="A338" s="14"/>
      <c r="B338" s="17"/>
      <c r="C338" s="30"/>
      <c r="D338" s="30"/>
      <c r="E338" s="30"/>
      <c r="F338" s="27"/>
      <c r="G338" s="30"/>
    </row>
    <row r="339" spans="1:7" ht="18" customHeight="1">
      <c r="A339" s="14"/>
      <c r="B339" s="17" t="s">
        <v>134</v>
      </c>
      <c r="C339" s="30">
        <v>48130</v>
      </c>
      <c r="D339" s="30">
        <v>-48130</v>
      </c>
      <c r="E339" s="30">
        <f>C339+D339</f>
        <v>0</v>
      </c>
      <c r="F339" s="27"/>
      <c r="G339" s="30"/>
    </row>
    <row r="340" spans="1:7" ht="18" customHeight="1" thickBot="1">
      <c r="A340" s="43"/>
      <c r="B340" s="57"/>
      <c r="C340" s="58"/>
      <c r="D340" s="58"/>
      <c r="E340" s="58"/>
      <c r="F340" s="59"/>
      <c r="G340" s="58"/>
    </row>
    <row r="341" spans="1:7" ht="18" customHeight="1">
      <c r="A341" s="14"/>
      <c r="B341" s="17" t="s">
        <v>135</v>
      </c>
      <c r="C341" s="30">
        <v>2880</v>
      </c>
      <c r="D341" s="30">
        <v>-2880</v>
      </c>
      <c r="E341" s="30">
        <f>C341+D341</f>
        <v>0</v>
      </c>
      <c r="F341" s="27"/>
      <c r="G341" s="30"/>
    </row>
    <row r="342" spans="1:7" ht="18" customHeight="1">
      <c r="A342" s="14"/>
      <c r="B342" s="17"/>
      <c r="C342" s="30"/>
      <c r="D342" s="30"/>
      <c r="E342" s="30">
        <f>C342+D342</f>
        <v>0</v>
      </c>
      <c r="F342" s="27"/>
      <c r="G342" s="30"/>
    </row>
    <row r="343" spans="1:7" ht="18" customHeight="1">
      <c r="A343" s="14"/>
      <c r="B343" s="17" t="s">
        <v>81</v>
      </c>
      <c r="C343" s="30">
        <v>74000</v>
      </c>
      <c r="D343" s="30"/>
      <c r="E343" s="30">
        <f>C343+D343</f>
        <v>74000</v>
      </c>
      <c r="F343" s="27">
        <v>1.1</v>
      </c>
      <c r="G343" s="30">
        <v>8140</v>
      </c>
    </row>
    <row r="344" spans="1:7" ht="18" customHeight="1">
      <c r="A344" s="14"/>
      <c r="B344" s="17"/>
      <c r="C344" s="30"/>
      <c r="D344" s="30"/>
      <c r="E344" s="30"/>
      <c r="F344" s="27"/>
      <c r="G344" s="30"/>
    </row>
    <row r="345" spans="1:7" ht="18" customHeight="1">
      <c r="A345" s="14"/>
      <c r="B345" s="17" t="s">
        <v>115</v>
      </c>
      <c r="C345" s="30">
        <v>55500</v>
      </c>
      <c r="D345" s="30"/>
      <c r="E345" s="30">
        <f>C345+D345</f>
        <v>55500</v>
      </c>
      <c r="F345" s="27"/>
      <c r="G345" s="30"/>
    </row>
    <row r="346" spans="1:7" ht="18" customHeight="1">
      <c r="A346" s="14"/>
      <c r="B346" s="17"/>
      <c r="C346" s="30"/>
      <c r="D346" s="30"/>
      <c r="E346" s="30"/>
      <c r="F346" s="27"/>
      <c r="G346" s="30"/>
    </row>
    <row r="347" spans="1:7" ht="18" customHeight="1">
      <c r="A347" s="14"/>
      <c r="B347" s="17" t="s">
        <v>116</v>
      </c>
      <c r="C347" s="30">
        <v>1250</v>
      </c>
      <c r="D347" s="30"/>
      <c r="E347" s="30">
        <f>C347+D347</f>
        <v>1250</v>
      </c>
      <c r="F347" s="27"/>
      <c r="G347" s="30"/>
    </row>
    <row r="348" spans="1:7" ht="18" customHeight="1">
      <c r="A348" s="14"/>
      <c r="B348" s="17"/>
      <c r="C348" s="30"/>
      <c r="D348" s="30"/>
      <c r="E348" s="30"/>
      <c r="F348" s="27"/>
      <c r="G348" s="30"/>
    </row>
    <row r="349" spans="1:7" ht="18" customHeight="1">
      <c r="A349" s="14"/>
      <c r="B349" s="17" t="s">
        <v>117</v>
      </c>
      <c r="C349" s="30">
        <v>35295</v>
      </c>
      <c r="D349" s="30">
        <v>-12360</v>
      </c>
      <c r="E349" s="30">
        <f>C349+D349</f>
        <v>22935</v>
      </c>
      <c r="F349" s="27"/>
      <c r="G349" s="30"/>
    </row>
    <row r="350" spans="1:7" s="1" customFormat="1" ht="18" customHeight="1">
      <c r="A350" s="14"/>
      <c r="B350" s="17"/>
      <c r="C350" s="30"/>
      <c r="D350" s="30"/>
      <c r="E350" s="30"/>
      <c r="F350" s="27"/>
      <c r="G350" s="30"/>
    </row>
    <row r="351" spans="1:7" ht="36" customHeight="1">
      <c r="A351" s="14"/>
      <c r="B351" s="17" t="s">
        <v>163</v>
      </c>
      <c r="C351" s="61">
        <v>200000</v>
      </c>
      <c r="D351" s="30"/>
      <c r="E351" s="61">
        <f>C351+D351</f>
        <v>200000</v>
      </c>
      <c r="F351" s="27"/>
      <c r="G351" s="30"/>
    </row>
    <row r="352" spans="1:7" ht="18" customHeight="1">
      <c r="A352" s="14"/>
      <c r="B352" s="17"/>
      <c r="C352" s="30"/>
      <c r="D352" s="30"/>
      <c r="E352" s="30"/>
      <c r="F352" s="27"/>
      <c r="G352" s="30"/>
    </row>
    <row r="353" spans="1:7" ht="18" customHeight="1">
      <c r="A353" s="13" t="s">
        <v>58</v>
      </c>
      <c r="B353" s="14"/>
      <c r="C353" s="35">
        <f>C355+C365+C381+C391</f>
        <v>10221511</v>
      </c>
      <c r="D353" s="35">
        <f>D355+D365+D381+D391</f>
        <v>2000000</v>
      </c>
      <c r="E353" s="35">
        <f>E355+E365+E381+E391</f>
        <v>12221511</v>
      </c>
      <c r="F353" s="35"/>
      <c r="G353" s="35">
        <f>G355+G365+G381+G391</f>
        <v>383150</v>
      </c>
    </row>
    <row r="354" spans="1:7" ht="18" customHeight="1">
      <c r="A354" s="18"/>
      <c r="B354" s="14"/>
      <c r="C354" s="38"/>
      <c r="D354" s="38"/>
      <c r="E354" s="38">
        <f>C354+D354</f>
        <v>0</v>
      </c>
      <c r="F354" s="40"/>
      <c r="G354" s="38"/>
    </row>
    <row r="355" spans="1:7" ht="18" customHeight="1">
      <c r="A355" s="17" t="s">
        <v>59</v>
      </c>
      <c r="B355" s="14"/>
      <c r="C355" s="38">
        <f>SUM(C357:C363)</f>
        <v>218728</v>
      </c>
      <c r="D355" s="38">
        <f>SUM(D357:D363)</f>
        <v>0</v>
      </c>
      <c r="E355" s="38">
        <f>SUM(E356:E363)</f>
        <v>218728</v>
      </c>
      <c r="F355" s="38"/>
      <c r="G355" s="38">
        <f>SUM(G356:G363)</f>
        <v>35682</v>
      </c>
    </row>
    <row r="356" spans="1:7" ht="18" customHeight="1">
      <c r="A356" s="17"/>
      <c r="B356" s="14"/>
      <c r="C356" s="38"/>
      <c r="D356" s="38"/>
      <c r="E356" s="38">
        <f>C356+D356</f>
        <v>0</v>
      </c>
      <c r="F356" s="40"/>
      <c r="G356" s="38"/>
    </row>
    <row r="357" spans="1:7" ht="18" customHeight="1">
      <c r="A357" s="14"/>
      <c r="B357" s="37" t="s">
        <v>51</v>
      </c>
      <c r="C357" s="38">
        <v>78228</v>
      </c>
      <c r="D357" s="38">
        <v>0</v>
      </c>
      <c r="E357" s="38">
        <f>C357+D357</f>
        <v>78228</v>
      </c>
      <c r="F357" s="40">
        <v>1.1</v>
      </c>
      <c r="G357" s="38">
        <v>30401</v>
      </c>
    </row>
    <row r="358" spans="1:7" ht="18" customHeight="1">
      <c r="A358" s="14"/>
      <c r="B358" s="37"/>
      <c r="C358" s="38"/>
      <c r="D358" s="38"/>
      <c r="E358" s="38"/>
      <c r="F358" s="40"/>
      <c r="G358" s="38"/>
    </row>
    <row r="359" spans="1:7" ht="18" customHeight="1">
      <c r="A359" s="14"/>
      <c r="B359" s="37" t="s">
        <v>52</v>
      </c>
      <c r="C359" s="38">
        <v>15000</v>
      </c>
      <c r="D359" s="38"/>
      <c r="E359" s="38">
        <f>C359+D359</f>
        <v>15000</v>
      </c>
      <c r="F359" s="40"/>
      <c r="G359" s="38"/>
    </row>
    <row r="360" spans="1:7" ht="18" customHeight="1">
      <c r="A360" s="14"/>
      <c r="B360" s="37"/>
      <c r="C360" s="38"/>
      <c r="D360" s="38"/>
      <c r="E360" s="38"/>
      <c r="F360" s="40"/>
      <c r="G360" s="38"/>
    </row>
    <row r="361" spans="1:7" ht="18" customHeight="1">
      <c r="A361" s="14"/>
      <c r="B361" s="37" t="s">
        <v>60</v>
      </c>
      <c r="C361" s="30">
        <v>80000</v>
      </c>
      <c r="D361" s="30"/>
      <c r="E361" s="30">
        <f>C361+D361</f>
        <v>80000</v>
      </c>
      <c r="F361" s="40"/>
      <c r="G361" s="38">
        <v>276</v>
      </c>
    </row>
    <row r="362" spans="1:7" ht="18" customHeight="1">
      <c r="A362" s="14"/>
      <c r="B362" s="37"/>
      <c r="C362" s="30"/>
      <c r="D362" s="30"/>
      <c r="E362" s="30"/>
      <c r="F362" s="40"/>
      <c r="G362" s="38"/>
    </row>
    <row r="363" spans="1:7" ht="18" customHeight="1">
      <c r="A363" s="14"/>
      <c r="B363" s="17" t="s">
        <v>81</v>
      </c>
      <c r="C363" s="30">
        <v>45500</v>
      </c>
      <c r="D363" s="30"/>
      <c r="E363" s="30">
        <f>C363+D363</f>
        <v>45500</v>
      </c>
      <c r="F363" s="40">
        <v>1.1</v>
      </c>
      <c r="G363" s="38">
        <v>5005</v>
      </c>
    </row>
    <row r="364" spans="1:7" s="1" customFormat="1" ht="18" customHeight="1">
      <c r="A364"/>
      <c r="B364"/>
      <c r="C364"/>
      <c r="D364"/>
      <c r="E364"/>
      <c r="F364"/>
      <c r="G364"/>
    </row>
    <row r="365" spans="1:7" ht="18" customHeight="1">
      <c r="A365" s="17" t="s">
        <v>61</v>
      </c>
      <c r="B365" s="14"/>
      <c r="C365" s="38">
        <f>SUM(C367:C380)</f>
        <v>2002210</v>
      </c>
      <c r="D365" s="38">
        <f>SUM(D367:D380)</f>
        <v>2000000</v>
      </c>
      <c r="E365" s="38">
        <f>C365+D365</f>
        <v>4002210</v>
      </c>
      <c r="F365" s="40"/>
      <c r="G365" s="38">
        <f>SUM(G367:G380)</f>
        <v>347468</v>
      </c>
    </row>
    <row r="366" spans="1:7" s="1" customFormat="1" ht="18" customHeight="1">
      <c r="A366" s="14"/>
      <c r="B366" s="17"/>
      <c r="C366" s="30"/>
      <c r="D366" s="30"/>
      <c r="E366" s="30"/>
      <c r="F366" s="27"/>
      <c r="G366" s="30"/>
    </row>
    <row r="367" spans="1:7" s="1" customFormat="1" ht="18" customHeight="1">
      <c r="A367" s="14"/>
      <c r="B367" s="17" t="s">
        <v>62</v>
      </c>
      <c r="C367" s="30">
        <v>233700</v>
      </c>
      <c r="D367" s="30"/>
      <c r="E367" s="30">
        <f aca="true" t="shared" si="6" ref="E367:E379">C367+D367</f>
        <v>233700</v>
      </c>
      <c r="F367" s="27">
        <v>64.18</v>
      </c>
      <c r="G367" s="30">
        <v>15000</v>
      </c>
    </row>
    <row r="368" spans="1:7" s="1" customFormat="1" ht="18" customHeight="1">
      <c r="A368" s="14"/>
      <c r="B368" s="17"/>
      <c r="C368" s="30"/>
      <c r="D368" s="30"/>
      <c r="E368" s="30">
        <f>C368+D368</f>
        <v>0</v>
      </c>
      <c r="F368" s="27"/>
      <c r="G368" s="30"/>
    </row>
    <row r="369" spans="1:7" ht="18" customHeight="1">
      <c r="A369" s="14"/>
      <c r="B369" s="17" t="s">
        <v>63</v>
      </c>
      <c r="C369" s="38">
        <v>164000</v>
      </c>
      <c r="D369" s="38">
        <v>0</v>
      </c>
      <c r="E369" s="38">
        <f t="shared" si="6"/>
        <v>164000</v>
      </c>
      <c r="F369" s="40"/>
      <c r="G369" s="38">
        <v>242468</v>
      </c>
    </row>
    <row r="370" spans="1:7" ht="18" customHeight="1">
      <c r="A370" s="14"/>
      <c r="B370" s="14"/>
      <c r="C370" s="38"/>
      <c r="D370" s="38"/>
      <c r="E370" s="38">
        <f t="shared" si="6"/>
        <v>0</v>
      </c>
      <c r="F370" s="40"/>
      <c r="G370" s="38"/>
    </row>
    <row r="371" spans="1:7" s="1" customFormat="1" ht="18" customHeight="1">
      <c r="A371" s="14"/>
      <c r="B371" s="17" t="s">
        <v>64</v>
      </c>
      <c r="C371" s="30">
        <v>63000</v>
      </c>
      <c r="D371" s="30"/>
      <c r="E371" s="30">
        <f t="shared" si="6"/>
        <v>63000</v>
      </c>
      <c r="F371" s="27">
        <v>500</v>
      </c>
      <c r="G371" s="30">
        <v>90000</v>
      </c>
    </row>
    <row r="372" spans="1:7" s="1" customFormat="1" ht="18" customHeight="1">
      <c r="A372" s="14"/>
      <c r="B372" s="17"/>
      <c r="C372" s="30"/>
      <c r="D372" s="30"/>
      <c r="E372" s="30"/>
      <c r="F372" s="27"/>
      <c r="G372" s="30"/>
    </row>
    <row r="373" spans="1:7" ht="18" customHeight="1">
      <c r="A373" s="14"/>
      <c r="B373" s="47" t="s">
        <v>118</v>
      </c>
      <c r="C373" s="30">
        <v>71500</v>
      </c>
      <c r="D373" s="30"/>
      <c r="E373" s="30">
        <f t="shared" si="6"/>
        <v>71500</v>
      </c>
      <c r="F373" s="27"/>
      <c r="G373" s="30"/>
    </row>
    <row r="374" spans="1:7" ht="18" customHeight="1">
      <c r="A374" s="14"/>
      <c r="B374" s="17"/>
      <c r="C374" s="30"/>
      <c r="D374" s="30"/>
      <c r="E374" s="30"/>
      <c r="F374" s="27"/>
      <c r="G374" s="30"/>
    </row>
    <row r="375" spans="1:7" ht="18" customHeight="1">
      <c r="A375" s="14"/>
      <c r="B375" s="37" t="s">
        <v>65</v>
      </c>
      <c r="C375" s="38">
        <v>10</v>
      </c>
      <c r="D375" s="38"/>
      <c r="E375" s="38">
        <f t="shared" si="6"/>
        <v>10</v>
      </c>
      <c r="F375" s="40"/>
      <c r="G375" s="38"/>
    </row>
    <row r="376" spans="1:7" ht="18" customHeight="1">
      <c r="A376" s="14"/>
      <c r="B376" s="17"/>
      <c r="C376" s="38"/>
      <c r="D376" s="38"/>
      <c r="E376" s="38"/>
      <c r="F376" s="40"/>
      <c r="G376" s="38"/>
    </row>
    <row r="377" spans="1:7" ht="18" customHeight="1">
      <c r="A377" s="14"/>
      <c r="B377" s="17" t="s">
        <v>66</v>
      </c>
      <c r="C377" s="38">
        <v>1470000</v>
      </c>
      <c r="D377" s="38"/>
      <c r="E377" s="38">
        <f t="shared" si="6"/>
        <v>1470000</v>
      </c>
      <c r="F377" s="40"/>
      <c r="G377" s="38"/>
    </row>
    <row r="378" spans="1:7" ht="18" customHeight="1">
      <c r="A378" s="14"/>
      <c r="B378" s="17"/>
      <c r="C378" s="38"/>
      <c r="D378" s="38"/>
      <c r="E378" s="38"/>
      <c r="F378" s="40"/>
      <c r="G378" s="38"/>
    </row>
    <row r="379" spans="1:7" ht="18" customHeight="1">
      <c r="A379" s="14"/>
      <c r="B379" s="17" t="s">
        <v>164</v>
      </c>
      <c r="C379" s="38"/>
      <c r="D379" s="38">
        <v>2000000</v>
      </c>
      <c r="E379" s="38">
        <f t="shared" si="6"/>
        <v>2000000</v>
      </c>
      <c r="F379" s="40"/>
      <c r="G379" s="38"/>
    </row>
    <row r="380" spans="1:7" ht="18" customHeight="1" thickBot="1">
      <c r="A380" s="43"/>
      <c r="B380" s="57"/>
      <c r="C380" s="58"/>
      <c r="D380" s="58"/>
      <c r="E380" s="58"/>
      <c r="F380" s="59"/>
      <c r="G380" s="58"/>
    </row>
    <row r="381" spans="1:7" ht="18" customHeight="1">
      <c r="A381" s="51" t="s">
        <v>132</v>
      </c>
      <c r="B381" s="17"/>
      <c r="C381" s="38">
        <f>SUM(C383:C389)</f>
        <v>8000572</v>
      </c>
      <c r="D381" s="38">
        <f>SUM(D383:D389)</f>
        <v>0</v>
      </c>
      <c r="E381" s="38">
        <f>SUM(E383:E389)</f>
        <v>8000572</v>
      </c>
      <c r="F381" s="40"/>
      <c r="G381" s="38">
        <f>SUM(G383:G389)</f>
        <v>0</v>
      </c>
    </row>
    <row r="382" spans="1:7" ht="18" customHeight="1">
      <c r="A382" s="52"/>
      <c r="B382" s="17"/>
      <c r="C382" s="38"/>
      <c r="D382" s="38"/>
      <c r="E382" s="38"/>
      <c r="F382" s="40"/>
      <c r="G382" s="38"/>
    </row>
    <row r="383" spans="1:7" ht="18" customHeight="1">
      <c r="A383" s="52"/>
      <c r="B383" s="17" t="s">
        <v>83</v>
      </c>
      <c r="C383" s="38">
        <v>561</v>
      </c>
      <c r="D383" s="38"/>
      <c r="E383" s="38">
        <f>C383+D383</f>
        <v>561</v>
      </c>
      <c r="F383" s="40"/>
      <c r="G383" s="38"/>
    </row>
    <row r="384" spans="1:7" s="1" customFormat="1" ht="18" customHeight="1">
      <c r="A384" s="55"/>
      <c r="B384" s="17"/>
      <c r="C384" s="30"/>
      <c r="D384" s="30"/>
      <c r="E384" s="30">
        <f>C384+D384</f>
        <v>0</v>
      </c>
      <c r="F384" s="27"/>
      <c r="G384" s="30"/>
    </row>
    <row r="385" spans="1:7" ht="18" customHeight="1">
      <c r="A385" s="55"/>
      <c r="B385" s="17" t="s">
        <v>165</v>
      </c>
      <c r="C385" s="30">
        <v>8000000</v>
      </c>
      <c r="D385" s="30"/>
      <c r="E385" s="30">
        <f>C385+D385</f>
        <v>8000000</v>
      </c>
      <c r="F385" s="27"/>
      <c r="G385" s="30"/>
    </row>
    <row r="386" spans="1:7" ht="18" customHeight="1">
      <c r="A386" s="52"/>
      <c r="B386" s="17"/>
      <c r="C386" s="38"/>
      <c r="D386" s="38"/>
      <c r="E386" s="38"/>
      <c r="F386" s="40"/>
      <c r="G386" s="38"/>
    </row>
    <row r="387" spans="1:7" ht="18" customHeight="1">
      <c r="A387" s="52"/>
      <c r="B387" s="17" t="s">
        <v>91</v>
      </c>
      <c r="C387" s="38">
        <v>1</v>
      </c>
      <c r="D387" s="38"/>
      <c r="E387" s="38">
        <v>1</v>
      </c>
      <c r="F387" s="40"/>
      <c r="G387" s="38"/>
    </row>
    <row r="388" spans="1:7" ht="18" customHeight="1">
      <c r="A388" s="52"/>
      <c r="B388" s="17"/>
      <c r="C388" s="38"/>
      <c r="D388" s="38"/>
      <c r="E388" s="38">
        <f>C388+D388</f>
        <v>0</v>
      </c>
      <c r="F388" s="40"/>
      <c r="G388" s="38"/>
    </row>
    <row r="389" spans="1:7" ht="18" customHeight="1">
      <c r="A389" s="52"/>
      <c r="B389" s="17" t="s">
        <v>120</v>
      </c>
      <c r="C389" s="38">
        <v>10</v>
      </c>
      <c r="D389" s="38"/>
      <c r="E389" s="38">
        <f>C389+D389</f>
        <v>10</v>
      </c>
      <c r="F389" s="40"/>
      <c r="G389" s="38"/>
    </row>
    <row r="390" spans="1:7" ht="18" customHeight="1">
      <c r="A390" s="52"/>
      <c r="B390" s="17"/>
      <c r="C390" s="38"/>
      <c r="D390" s="38"/>
      <c r="E390" s="38"/>
      <c r="F390" s="40"/>
      <c r="G390" s="38"/>
    </row>
    <row r="391" spans="1:7" ht="18" customHeight="1">
      <c r="A391" s="53" t="s">
        <v>137</v>
      </c>
      <c r="B391" s="17"/>
      <c r="C391" s="38">
        <f>SUM(C393)</f>
        <v>1</v>
      </c>
      <c r="D391" s="38">
        <f>SUM(D393)</f>
        <v>0</v>
      </c>
      <c r="E391" s="38">
        <f>SUM(E393)</f>
        <v>1</v>
      </c>
      <c r="F391" s="40"/>
      <c r="G391" s="38"/>
    </row>
    <row r="392" spans="1:7" ht="18" customHeight="1">
      <c r="A392" s="52"/>
      <c r="B392" s="17"/>
      <c r="C392" s="38"/>
      <c r="D392" s="38"/>
      <c r="E392" s="38"/>
      <c r="F392" s="40"/>
      <c r="G392" s="38"/>
    </row>
    <row r="393" spans="1:7" s="1" customFormat="1" ht="18" customHeight="1">
      <c r="A393" s="55"/>
      <c r="B393" s="17" t="s">
        <v>91</v>
      </c>
      <c r="C393" s="30">
        <v>1</v>
      </c>
      <c r="D393" s="30"/>
      <c r="E393" s="30">
        <v>1</v>
      </c>
      <c r="F393" s="27"/>
      <c r="G393" s="30"/>
    </row>
    <row r="394" spans="1:7" ht="18" customHeight="1">
      <c r="A394" s="18"/>
      <c r="B394" s="17"/>
      <c r="C394" s="38"/>
      <c r="D394" s="38"/>
      <c r="E394" s="38"/>
      <c r="F394" s="40"/>
      <c r="G394" s="38"/>
    </row>
    <row r="395" spans="1:7" ht="18" customHeight="1">
      <c r="A395" s="56" t="s">
        <v>139</v>
      </c>
      <c r="B395" s="14"/>
      <c r="C395" s="35">
        <f>C398</f>
        <v>534822</v>
      </c>
      <c r="D395" s="35">
        <f>D398</f>
        <v>0</v>
      </c>
      <c r="E395" s="35">
        <f>C395+D395</f>
        <v>534822</v>
      </c>
      <c r="F395" s="40"/>
      <c r="G395" s="35">
        <f>G398</f>
        <v>28959</v>
      </c>
    </row>
    <row r="396" spans="1:7" ht="18" customHeight="1">
      <c r="A396" s="56" t="s">
        <v>138</v>
      </c>
      <c r="B396" s="14"/>
      <c r="C396" s="38"/>
      <c r="D396" s="38"/>
      <c r="E396" s="38"/>
      <c r="F396" s="40"/>
      <c r="G396" s="38"/>
    </row>
    <row r="397" spans="1:7" ht="18.75" customHeight="1">
      <c r="A397" s="17"/>
      <c r="B397" s="14"/>
      <c r="C397" s="38"/>
      <c r="D397" s="38"/>
      <c r="E397" s="38"/>
      <c r="F397" s="40"/>
      <c r="G397" s="38"/>
    </row>
    <row r="398" spans="1:7" ht="18" customHeight="1">
      <c r="A398" s="17" t="s">
        <v>67</v>
      </c>
      <c r="B398" s="14"/>
      <c r="C398" s="38">
        <f>SUM(C400:C424)</f>
        <v>534822</v>
      </c>
      <c r="D398" s="38">
        <f>SUM(D400:D410)</f>
        <v>0</v>
      </c>
      <c r="E398" s="38">
        <f>C398+D398</f>
        <v>534822</v>
      </c>
      <c r="F398" s="40"/>
      <c r="G398" s="38">
        <f>SUM(G400:G410)</f>
        <v>28959</v>
      </c>
    </row>
    <row r="399" spans="1:7" ht="18.75" customHeight="1">
      <c r="A399" s="14"/>
      <c r="B399" s="14"/>
      <c r="C399" s="38"/>
      <c r="D399" s="38"/>
      <c r="E399" s="38"/>
      <c r="F399" s="40"/>
      <c r="G399" s="38"/>
    </row>
    <row r="400" spans="1:7" ht="18" customHeight="1">
      <c r="A400" s="14"/>
      <c r="B400" s="17" t="s">
        <v>68</v>
      </c>
      <c r="C400" s="38">
        <v>6008</v>
      </c>
      <c r="D400" s="38"/>
      <c r="E400" s="38">
        <f>C400+D400</f>
        <v>6008</v>
      </c>
      <c r="F400" s="40"/>
      <c r="G400" s="38"/>
    </row>
    <row r="401" spans="1:7" ht="18" customHeight="1">
      <c r="A401" s="14"/>
      <c r="B401" s="17"/>
      <c r="C401" s="38"/>
      <c r="D401" s="38"/>
      <c r="E401" s="38"/>
      <c r="F401" s="40"/>
      <c r="G401" s="38"/>
    </row>
    <row r="402" spans="1:7" ht="18" customHeight="1">
      <c r="A402" s="14"/>
      <c r="B402" s="17" t="s">
        <v>69</v>
      </c>
      <c r="C402" s="38">
        <v>40087</v>
      </c>
      <c r="D402" s="38"/>
      <c r="E402" s="38">
        <f>C402+D402</f>
        <v>40087</v>
      </c>
      <c r="F402" s="40"/>
      <c r="G402" s="38"/>
    </row>
    <row r="403" spans="1:7" ht="18" customHeight="1">
      <c r="A403" s="14"/>
      <c r="B403" s="17"/>
      <c r="C403" s="38"/>
      <c r="D403" s="38"/>
      <c r="E403" s="38"/>
      <c r="F403" s="40"/>
      <c r="G403" s="38"/>
    </row>
    <row r="404" spans="1:7" ht="18" customHeight="1">
      <c r="A404" s="14"/>
      <c r="B404" s="17" t="s">
        <v>70</v>
      </c>
      <c r="C404" s="38">
        <v>95113</v>
      </c>
      <c r="D404" s="38"/>
      <c r="E404" s="38">
        <f>C404+D404</f>
        <v>95113</v>
      </c>
      <c r="F404" s="40"/>
      <c r="G404" s="38"/>
    </row>
    <row r="405" spans="1:7" ht="18" customHeight="1">
      <c r="A405" s="14"/>
      <c r="B405" s="17"/>
      <c r="C405" s="38"/>
      <c r="D405" s="38"/>
      <c r="E405" s="38"/>
      <c r="F405" s="40"/>
      <c r="G405" s="38"/>
    </row>
    <row r="406" spans="1:7" ht="18" customHeight="1">
      <c r="A406" s="14"/>
      <c r="B406" s="17" t="s">
        <v>71</v>
      </c>
      <c r="C406" s="38">
        <v>279273</v>
      </c>
      <c r="D406" s="38"/>
      <c r="E406" s="38">
        <f>C406+D406</f>
        <v>279273</v>
      </c>
      <c r="F406" s="40">
        <v>0.9</v>
      </c>
      <c r="G406" s="38">
        <v>18959</v>
      </c>
    </row>
    <row r="407" spans="1:7" ht="21.75" customHeight="1">
      <c r="A407" s="14"/>
      <c r="B407" s="17"/>
      <c r="C407" s="38"/>
      <c r="D407" s="38"/>
      <c r="E407" s="38"/>
      <c r="F407" s="40"/>
      <c r="G407" s="38"/>
    </row>
    <row r="408" spans="1:7" ht="18" customHeight="1">
      <c r="A408" s="14"/>
      <c r="B408" s="17" t="s">
        <v>72</v>
      </c>
      <c r="C408" s="30">
        <v>100000</v>
      </c>
      <c r="D408" s="30"/>
      <c r="E408" s="30">
        <f>C408+D408</f>
        <v>100000</v>
      </c>
      <c r="F408" s="27">
        <v>1</v>
      </c>
      <c r="G408" s="30">
        <v>10000</v>
      </c>
    </row>
    <row r="409" spans="1:7" ht="21" customHeight="1">
      <c r="A409" s="14"/>
      <c r="B409" s="17"/>
      <c r="C409" s="38"/>
      <c r="D409" s="38"/>
      <c r="E409" s="38"/>
      <c r="F409" s="40"/>
      <c r="G409" s="38"/>
    </row>
    <row r="410" spans="1:7" ht="18" customHeight="1">
      <c r="A410" s="14"/>
      <c r="B410" s="17" t="s">
        <v>73</v>
      </c>
      <c r="C410" s="38">
        <v>9176</v>
      </c>
      <c r="D410" s="38"/>
      <c r="E410" s="38">
        <f>C410+D410</f>
        <v>9176</v>
      </c>
      <c r="F410" s="40"/>
      <c r="G410" s="38"/>
    </row>
    <row r="411" spans="1:7" ht="21" customHeight="1">
      <c r="A411" s="14"/>
      <c r="B411" s="17"/>
      <c r="C411" s="38"/>
      <c r="D411" s="38"/>
      <c r="E411" s="38">
        <f aca="true" t="shared" si="7" ref="E411:E434">C411+D411</f>
        <v>0</v>
      </c>
      <c r="F411" s="40"/>
      <c r="G411" s="38"/>
    </row>
    <row r="412" spans="1:7" ht="18" customHeight="1">
      <c r="A412" s="14"/>
      <c r="B412" s="47" t="s">
        <v>149</v>
      </c>
      <c r="C412" s="38">
        <v>880</v>
      </c>
      <c r="D412" s="38"/>
      <c r="E412" s="38">
        <f t="shared" si="7"/>
        <v>880</v>
      </c>
      <c r="F412" s="40"/>
      <c r="G412" s="38"/>
    </row>
    <row r="413" spans="1:7" ht="21" customHeight="1">
      <c r="A413" s="14"/>
      <c r="B413" s="17"/>
      <c r="C413" s="38"/>
      <c r="D413" s="38"/>
      <c r="E413" s="38">
        <f t="shared" si="7"/>
        <v>0</v>
      </c>
      <c r="F413" s="40"/>
      <c r="G413" s="38"/>
    </row>
    <row r="414" spans="1:7" ht="18" customHeight="1">
      <c r="A414" s="14"/>
      <c r="B414" s="17" t="s">
        <v>166</v>
      </c>
      <c r="C414" s="38">
        <v>600</v>
      </c>
      <c r="D414" s="38"/>
      <c r="E414" s="38">
        <f t="shared" si="7"/>
        <v>600</v>
      </c>
      <c r="F414" s="40"/>
      <c r="G414" s="38"/>
    </row>
    <row r="415" spans="1:7" ht="21" customHeight="1">
      <c r="A415" s="14"/>
      <c r="B415" s="17"/>
      <c r="C415" s="38"/>
      <c r="D415" s="38"/>
      <c r="E415" s="38">
        <f t="shared" si="7"/>
        <v>0</v>
      </c>
      <c r="F415" s="40"/>
      <c r="G415" s="38"/>
    </row>
    <row r="416" spans="1:7" ht="18" customHeight="1">
      <c r="A416" s="14"/>
      <c r="B416" s="17" t="s">
        <v>167</v>
      </c>
      <c r="C416" s="38">
        <v>1135</v>
      </c>
      <c r="D416" s="38"/>
      <c r="E416" s="38">
        <f t="shared" si="7"/>
        <v>1135</v>
      </c>
      <c r="F416" s="40"/>
      <c r="G416" s="38"/>
    </row>
    <row r="417" spans="1:7" ht="21.75" customHeight="1">
      <c r="A417" s="14"/>
      <c r="B417" s="17"/>
      <c r="C417" s="38"/>
      <c r="D417" s="38"/>
      <c r="E417" s="38">
        <f t="shared" si="7"/>
        <v>0</v>
      </c>
      <c r="F417" s="40"/>
      <c r="G417" s="38"/>
    </row>
    <row r="418" spans="1:7" ht="18" customHeight="1">
      <c r="A418" s="14"/>
      <c r="B418" s="17" t="s">
        <v>168</v>
      </c>
      <c r="C418" s="38">
        <v>257</v>
      </c>
      <c r="D418" s="38"/>
      <c r="E418" s="38">
        <f t="shared" si="7"/>
        <v>257</v>
      </c>
      <c r="F418" s="40"/>
      <c r="G418" s="38"/>
    </row>
    <row r="419" spans="1:7" ht="21" customHeight="1">
      <c r="A419" s="14"/>
      <c r="B419" s="17"/>
      <c r="C419" s="38"/>
      <c r="D419" s="38"/>
      <c r="E419" s="38">
        <f t="shared" si="7"/>
        <v>0</v>
      </c>
      <c r="F419" s="40"/>
      <c r="G419" s="38"/>
    </row>
    <row r="420" spans="1:7" ht="18" customHeight="1" thickBot="1">
      <c r="A420" s="43"/>
      <c r="B420" s="57" t="s">
        <v>169</v>
      </c>
      <c r="C420" s="58">
        <v>1000</v>
      </c>
      <c r="D420" s="58"/>
      <c r="E420" s="58">
        <f t="shared" si="7"/>
        <v>1000</v>
      </c>
      <c r="F420" s="59"/>
      <c r="G420" s="58"/>
    </row>
    <row r="421" spans="1:7" ht="21" customHeight="1" hidden="1">
      <c r="A421" s="14"/>
      <c r="B421" s="17"/>
      <c r="C421" s="38"/>
      <c r="D421" s="38"/>
      <c r="E421" s="38">
        <f t="shared" si="7"/>
        <v>0</v>
      </c>
      <c r="F421" s="40"/>
      <c r="G421" s="38"/>
    </row>
    <row r="422" spans="1:7" ht="18" customHeight="1">
      <c r="A422" s="14"/>
      <c r="B422" s="17" t="s">
        <v>170</v>
      </c>
      <c r="C422" s="38">
        <v>500</v>
      </c>
      <c r="D422" s="38"/>
      <c r="E422" s="38">
        <f t="shared" si="7"/>
        <v>500</v>
      </c>
      <c r="F422" s="40"/>
      <c r="G422" s="38"/>
    </row>
    <row r="423" spans="1:7" ht="20.25" customHeight="1">
      <c r="A423" s="14"/>
      <c r="B423" s="17"/>
      <c r="C423" s="38"/>
      <c r="D423" s="38"/>
      <c r="E423" s="38">
        <f t="shared" si="7"/>
        <v>0</v>
      </c>
      <c r="F423" s="40"/>
      <c r="G423" s="38"/>
    </row>
    <row r="424" spans="1:7" ht="21" customHeight="1">
      <c r="A424" s="14"/>
      <c r="B424" s="17" t="s">
        <v>171</v>
      </c>
      <c r="C424" s="38">
        <v>793</v>
      </c>
      <c r="D424" s="38"/>
      <c r="E424" s="38">
        <f t="shared" si="7"/>
        <v>793</v>
      </c>
      <c r="F424" s="40"/>
      <c r="G424" s="38"/>
    </row>
    <row r="425" spans="1:7" ht="20.25" customHeight="1">
      <c r="A425" s="14"/>
      <c r="B425" s="17"/>
      <c r="C425" s="30"/>
      <c r="D425" s="30"/>
      <c r="E425" s="30"/>
      <c r="F425" s="27"/>
      <c r="G425" s="30"/>
    </row>
    <row r="426" spans="1:14" ht="18" customHeight="1">
      <c r="A426" s="13" t="s">
        <v>158</v>
      </c>
      <c r="B426" s="17"/>
      <c r="C426" s="62">
        <f>+C428</f>
        <v>7588</v>
      </c>
      <c r="D426" s="62">
        <f>+D428</f>
        <v>0</v>
      </c>
      <c r="E426" s="62">
        <f>+E428</f>
        <v>7588</v>
      </c>
      <c r="F426" s="62"/>
      <c r="G426" s="62">
        <f>+G428</f>
        <v>1125</v>
      </c>
      <c r="H426" s="63"/>
      <c r="I426" s="63"/>
      <c r="J426" s="63"/>
      <c r="K426" s="63"/>
      <c r="L426" s="63"/>
      <c r="M426" s="63"/>
      <c r="N426" s="63"/>
    </row>
    <row r="427" spans="1:7" ht="21" customHeight="1">
      <c r="A427" s="13"/>
      <c r="B427" s="17"/>
      <c r="C427" s="38"/>
      <c r="D427" s="38"/>
      <c r="E427" s="38"/>
      <c r="F427" s="40"/>
      <c r="G427" s="38"/>
    </row>
    <row r="428" spans="1:7" ht="18" customHeight="1">
      <c r="A428" s="17" t="s">
        <v>159</v>
      </c>
      <c r="B428" s="17"/>
      <c r="C428" s="38">
        <f>SUM(C430:C434)</f>
        <v>7588</v>
      </c>
      <c r="D428" s="38">
        <f>SUM(D430:D434)</f>
        <v>0</v>
      </c>
      <c r="E428" s="38">
        <f>SUM(E430:E434)</f>
        <v>7588</v>
      </c>
      <c r="F428" s="40"/>
      <c r="G428" s="38">
        <f>SUM(G430:G434)</f>
        <v>1125</v>
      </c>
    </row>
    <row r="429" spans="1:7" ht="20.25" customHeight="1">
      <c r="A429" s="17"/>
      <c r="B429" s="17"/>
      <c r="C429" s="38"/>
      <c r="D429" s="38"/>
      <c r="E429" s="38"/>
      <c r="F429" s="40"/>
      <c r="G429" s="38"/>
    </row>
    <row r="430" spans="1:7" ht="18" customHeight="1">
      <c r="A430" s="13"/>
      <c r="B430" s="17" t="s">
        <v>84</v>
      </c>
      <c r="C430" s="38">
        <v>7500</v>
      </c>
      <c r="D430" s="38"/>
      <c r="E430" s="38">
        <f t="shared" si="7"/>
        <v>7500</v>
      </c>
      <c r="F430" s="40">
        <v>1.16</v>
      </c>
      <c r="G430" s="38">
        <v>1101</v>
      </c>
    </row>
    <row r="431" spans="1:7" ht="22.5" customHeight="1">
      <c r="A431" s="13"/>
      <c r="B431" s="17"/>
      <c r="C431" s="38"/>
      <c r="D431" s="38"/>
      <c r="E431" s="38">
        <f t="shared" si="7"/>
        <v>0</v>
      </c>
      <c r="F431" s="40"/>
      <c r="G431" s="38"/>
    </row>
    <row r="432" spans="1:7" ht="18" customHeight="1">
      <c r="A432" s="13"/>
      <c r="B432" s="17" t="s">
        <v>160</v>
      </c>
      <c r="C432" s="38">
        <v>78</v>
      </c>
      <c r="D432" s="38"/>
      <c r="E432" s="38">
        <f t="shared" si="7"/>
        <v>78</v>
      </c>
      <c r="F432" s="40">
        <v>208.7</v>
      </c>
      <c r="G432" s="38">
        <v>24</v>
      </c>
    </row>
    <row r="433" spans="1:7" ht="23.25" customHeight="1">
      <c r="A433" s="13"/>
      <c r="B433" s="17"/>
      <c r="C433" s="38"/>
      <c r="D433" s="38"/>
      <c r="E433" s="38">
        <f t="shared" si="7"/>
        <v>0</v>
      </c>
      <c r="F433" s="40"/>
      <c r="G433" s="38"/>
    </row>
    <row r="434" spans="1:7" ht="18" customHeight="1">
      <c r="A434" s="54"/>
      <c r="B434" s="17" t="s">
        <v>120</v>
      </c>
      <c r="C434" s="38">
        <v>10</v>
      </c>
      <c r="D434" s="38"/>
      <c r="E434" s="38">
        <f t="shared" si="7"/>
        <v>10</v>
      </c>
      <c r="F434" s="40"/>
      <c r="G434" s="38"/>
    </row>
    <row r="435" spans="1:7" ht="18" customHeight="1">
      <c r="A435" s="54"/>
      <c r="B435" s="17"/>
      <c r="C435" s="38"/>
      <c r="D435" s="38"/>
      <c r="E435" s="38"/>
      <c r="F435" s="40"/>
      <c r="G435" s="38"/>
    </row>
    <row r="436" spans="1:7" ht="18" customHeight="1">
      <c r="A436" s="54"/>
      <c r="B436" s="17"/>
      <c r="C436" s="38"/>
      <c r="D436" s="38"/>
      <c r="E436" s="38"/>
      <c r="F436" s="40"/>
      <c r="G436" s="38"/>
    </row>
    <row r="437" spans="1:7" ht="18" customHeight="1">
      <c r="A437" s="54"/>
      <c r="B437" s="17"/>
      <c r="C437" s="38"/>
      <c r="D437" s="38"/>
      <c r="E437" s="38"/>
      <c r="F437" s="40"/>
      <c r="G437" s="38"/>
    </row>
    <row r="438" spans="1:7" ht="18" customHeight="1">
      <c r="A438" s="54"/>
      <c r="B438" s="17"/>
      <c r="C438" s="38"/>
      <c r="D438" s="38"/>
      <c r="E438" s="38"/>
      <c r="F438" s="40"/>
      <c r="G438" s="38"/>
    </row>
    <row r="439" spans="1:7" ht="18" customHeight="1">
      <c r="A439" s="54"/>
      <c r="B439" s="17"/>
      <c r="C439" s="38"/>
      <c r="D439" s="38"/>
      <c r="E439" s="38"/>
      <c r="F439" s="40"/>
      <c r="G439" s="38"/>
    </row>
    <row r="440" spans="1:7" ht="18" customHeight="1">
      <c r="A440" s="54"/>
      <c r="B440" s="17"/>
      <c r="C440" s="38"/>
      <c r="D440" s="38"/>
      <c r="E440" s="38"/>
      <c r="F440" s="40"/>
      <c r="G440" s="38"/>
    </row>
    <row r="441" spans="1:7" ht="18" customHeight="1">
      <c r="A441" s="54"/>
      <c r="B441" s="17"/>
      <c r="C441" s="38"/>
      <c r="D441" s="38"/>
      <c r="E441" s="38"/>
      <c r="F441" s="40"/>
      <c r="G441" s="38"/>
    </row>
    <row r="442" spans="1:7" ht="18" customHeight="1" thickBot="1">
      <c r="A442" s="49" t="s">
        <v>74</v>
      </c>
      <c r="B442" s="43"/>
      <c r="C442" s="50">
        <f>C9+C15+C161+C353+C395+C428</f>
        <v>77044443</v>
      </c>
      <c r="D442" s="50">
        <f>D9+D15+D161+D353+D395+D428</f>
        <v>16347413</v>
      </c>
      <c r="E442" s="50">
        <f>E9+E15+E161+E353+E395+E428</f>
        <v>93391856</v>
      </c>
      <c r="F442" s="50">
        <f>F9+F15+F161+F353</f>
        <v>0</v>
      </c>
      <c r="G442" s="50">
        <f>G9+G15+G161+G353+G395+G428</f>
        <v>6069601</v>
      </c>
    </row>
    <row r="443" spans="1:7" ht="152.25" customHeight="1">
      <c r="A443" s="65" t="s">
        <v>172</v>
      </c>
      <c r="B443" s="65"/>
      <c r="C443" s="65"/>
      <c r="D443" s="65"/>
      <c r="E443" s="65"/>
      <c r="F443" s="65"/>
      <c r="G443" s="65"/>
    </row>
    <row r="444" spans="1:7" ht="117.75" customHeight="1">
      <c r="A444" s="64" t="s">
        <v>174</v>
      </c>
      <c r="B444" s="64"/>
      <c r="C444" s="64"/>
      <c r="D444" s="64"/>
      <c r="E444" s="64"/>
      <c r="F444" s="64"/>
      <c r="G444" s="64"/>
    </row>
    <row r="445" spans="1:7" ht="35.25" customHeight="1">
      <c r="A445" s="64" t="s">
        <v>173</v>
      </c>
      <c r="B445" s="64"/>
      <c r="C445" s="64"/>
      <c r="D445" s="64"/>
      <c r="E445" s="64"/>
      <c r="F445" s="64"/>
      <c r="G445" s="64"/>
    </row>
    <row r="446" spans="3:7" ht="35.25" customHeight="1">
      <c r="C446" s="39"/>
      <c r="D446" s="39"/>
      <c r="E446" s="39"/>
      <c r="F446" s="41"/>
      <c r="G446" s="39"/>
    </row>
    <row r="447" spans="3:7" ht="35.25" customHeight="1">
      <c r="C447" s="39"/>
      <c r="D447" s="39"/>
      <c r="E447" s="39"/>
      <c r="F447" s="41"/>
      <c r="G447" s="39"/>
    </row>
    <row r="448" spans="3:7" ht="35.25" customHeight="1">
      <c r="C448" s="39"/>
      <c r="D448" s="39"/>
      <c r="E448" s="39"/>
      <c r="F448" s="41"/>
      <c r="G448" s="39"/>
    </row>
    <row r="449" spans="3:7" ht="35.25" customHeight="1">
      <c r="C449" s="39"/>
      <c r="D449" s="39"/>
      <c r="E449" s="39"/>
      <c r="F449" s="41"/>
      <c r="G449" s="39"/>
    </row>
    <row r="450" spans="3:7" ht="35.25" customHeight="1">
      <c r="C450" s="39"/>
      <c r="D450" s="39"/>
      <c r="E450" s="39"/>
      <c r="F450" s="41"/>
      <c r="G450" s="39"/>
    </row>
    <row r="451" spans="3:7" ht="35.25" customHeight="1">
      <c r="C451" s="39"/>
      <c r="D451" s="39"/>
      <c r="E451" s="39"/>
      <c r="F451" s="41"/>
      <c r="G451" s="39"/>
    </row>
    <row r="452" spans="3:7" ht="35.25" customHeight="1">
      <c r="C452" s="39"/>
      <c r="D452" s="39"/>
      <c r="E452" s="39"/>
      <c r="F452" s="41"/>
      <c r="G452" s="39"/>
    </row>
    <row r="453" spans="3:7" ht="35.25" customHeight="1">
      <c r="C453" s="39"/>
      <c r="D453" s="39"/>
      <c r="E453" s="39"/>
      <c r="F453" s="41"/>
      <c r="G453" s="39"/>
    </row>
    <row r="454" spans="3:7" ht="35.25" customHeight="1">
      <c r="C454" s="39"/>
      <c r="D454" s="39"/>
      <c r="E454" s="39"/>
      <c r="F454" s="41"/>
      <c r="G454" s="39"/>
    </row>
    <row r="455" spans="3:7" ht="35.25" customHeight="1">
      <c r="C455" s="39"/>
      <c r="D455" s="39"/>
      <c r="E455" s="39"/>
      <c r="F455" s="41"/>
      <c r="G455" s="39"/>
    </row>
    <row r="456" spans="3:7" ht="35.25" customHeight="1">
      <c r="C456" s="39"/>
      <c r="D456" s="39"/>
      <c r="E456" s="39"/>
      <c r="F456" s="41"/>
      <c r="G456" s="39"/>
    </row>
    <row r="457" spans="3:7" ht="35.25" customHeight="1">
      <c r="C457" s="39"/>
      <c r="D457" s="39"/>
      <c r="E457" s="39"/>
      <c r="F457" s="41"/>
      <c r="G457" s="39"/>
    </row>
    <row r="458" ht="35.25" customHeight="1">
      <c r="F458" s="41"/>
    </row>
    <row r="459" ht="35.25" customHeight="1">
      <c r="F459" s="41"/>
    </row>
    <row r="460" ht="35.25" customHeight="1">
      <c r="F460" s="41"/>
    </row>
    <row r="461" ht="35.25" customHeight="1">
      <c r="F461" s="41"/>
    </row>
    <row r="462" ht="35.25" customHeight="1">
      <c r="F462" s="41"/>
    </row>
    <row r="463" ht="35.25" customHeight="1">
      <c r="F463" s="41"/>
    </row>
    <row r="464" ht="35.25" customHeight="1">
      <c r="F464" s="41"/>
    </row>
    <row r="465" ht="35.25" customHeight="1">
      <c r="F465" s="41"/>
    </row>
    <row r="466" ht="35.25" customHeight="1">
      <c r="F466" s="41"/>
    </row>
    <row r="467" ht="35.25" customHeight="1">
      <c r="F467" s="41"/>
    </row>
    <row r="468" ht="35.25" customHeight="1">
      <c r="F468" s="41"/>
    </row>
    <row r="469" ht="35.25" customHeight="1">
      <c r="F469" s="41"/>
    </row>
    <row r="470" ht="35.25" customHeight="1">
      <c r="F470" s="41"/>
    </row>
    <row r="471" ht="35.25" customHeight="1">
      <c r="F471" s="41"/>
    </row>
    <row r="472" ht="35.25" customHeight="1">
      <c r="F472" s="41"/>
    </row>
    <row r="473" ht="35.25" customHeight="1">
      <c r="F473" s="41"/>
    </row>
    <row r="474" ht="35.25" customHeight="1">
      <c r="F474" s="41"/>
    </row>
    <row r="475" ht="35.25" customHeight="1">
      <c r="F475" s="41"/>
    </row>
    <row r="476" ht="35.25" customHeight="1">
      <c r="F476" s="41"/>
    </row>
    <row r="477" ht="35.25" customHeight="1">
      <c r="F477" s="41"/>
    </row>
    <row r="478" ht="35.25" customHeight="1">
      <c r="F478" s="41"/>
    </row>
    <row r="479" ht="35.25" customHeight="1">
      <c r="F479" s="41"/>
    </row>
    <row r="480" ht="35.25" customHeight="1">
      <c r="F480" s="41"/>
    </row>
    <row r="481" ht="35.25" customHeight="1">
      <c r="F481" s="41"/>
    </row>
    <row r="482" ht="35.25" customHeight="1">
      <c r="F482" s="41"/>
    </row>
  </sheetData>
  <mergeCells count="3">
    <mergeCell ref="A444:G444"/>
    <mergeCell ref="A443:G443"/>
    <mergeCell ref="A445:G445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scale="86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137</dc:title>
  <dc:subject>137</dc:subject>
  <dc:creator>行政院主計處</dc:creator>
  <cp:keywords/>
  <dc:description> </dc:description>
  <cp:lastModifiedBy>Administrator</cp:lastModifiedBy>
  <cp:lastPrinted>2000-08-12T08:42:31Z</cp:lastPrinted>
  <dcterms:created xsi:type="dcterms:W3CDTF">1998-02-13T11:42:53Z</dcterms:created>
  <dcterms:modified xsi:type="dcterms:W3CDTF">2008-11-11T03:36:47Z</dcterms:modified>
  <cp:category>I13</cp:category>
  <cp:version/>
  <cp:contentType/>
  <cp:contentStatus/>
</cp:coreProperties>
</file>