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05" windowHeight="4530" activeTab="0"/>
  </bookViews>
  <sheets>
    <sheet name="89稅捐S03 (2)" sheetId="1" r:id="rId1"/>
  </sheets>
  <externalReferences>
    <externalReference r:id="rId4"/>
  </externalReferences>
  <definedNames>
    <definedName name="_Regression_Int" localSheetId="0" hidden="1">1</definedName>
    <definedName name="HH" localSheetId="0">'89稅捐S03 (2)'!#REF!</definedName>
    <definedName name="HH">'[1]S03'!#REF!</definedName>
    <definedName name="_xlnm.Print_Area" localSheetId="0">'89稅捐S03 (2)'!$A$1:$AQ$82</definedName>
    <definedName name="_xlnm.Print_Titles" localSheetId="0">'89稅捐S03 (2)'!$1:$7</definedName>
  </definedNames>
  <calcPr fullCalcOnLoad="1"/>
</workbook>
</file>

<file path=xl/sharedStrings.xml><?xml version="1.0" encoding="utf-8"?>
<sst xmlns="http://schemas.openxmlformats.org/spreadsheetml/2006/main" count="153" uniqueCount="82">
  <si>
    <t xml:space="preserve">                    丁七 、 繳  納  各  項  稅  捐          及  規  費  綜  計  表    ( 續 )</t>
  </si>
  <si>
    <t xml:space="preserve"> </t>
  </si>
  <si>
    <t>單位:新臺幣千元</t>
  </si>
  <si>
    <t>地  　  　   方             政            府</t>
  </si>
  <si>
    <t xml:space="preserve">   機   關   名   稱</t>
  </si>
  <si>
    <t xml:space="preserve">營  業  總  支  出   部    分 </t>
  </si>
  <si>
    <t>資本支出部分</t>
  </si>
  <si>
    <t>所得稅</t>
  </si>
  <si>
    <t>消費與
行為稅</t>
  </si>
  <si>
    <t>特別
稅課</t>
  </si>
  <si>
    <t>土地稅</t>
  </si>
  <si>
    <t>契稅</t>
  </si>
  <si>
    <t>房屋稅</t>
  </si>
  <si>
    <t>規費</t>
  </si>
  <si>
    <t>總計</t>
  </si>
  <si>
    <t xml:space="preserve">   行  政  院  主  管</t>
  </si>
  <si>
    <t>中央銀行</t>
  </si>
  <si>
    <t xml:space="preserve">   經  濟  部  主  管</t>
  </si>
  <si>
    <t>臺灣糖業股份有限公司</t>
  </si>
  <si>
    <t>臺鹽實業股份有限公司</t>
  </si>
  <si>
    <t>臺灣機械股份有限公司</t>
  </si>
  <si>
    <t>中國造船股份有限公司</t>
  </si>
  <si>
    <t>中國石油股份有限公司</t>
  </si>
  <si>
    <t>臺灣電力股份有限公司</t>
  </si>
  <si>
    <t>漢翔航空工業股份有限公司</t>
  </si>
  <si>
    <t xml:space="preserve">   財  政  部  主  管</t>
  </si>
  <si>
    <t>中國輸出入銀行</t>
  </si>
  <si>
    <t>中央信託局</t>
  </si>
  <si>
    <t>中央再保險股份有限公司</t>
  </si>
  <si>
    <t>中央存款保險股份有限公司</t>
  </si>
  <si>
    <t>臺灣銀行</t>
  </si>
  <si>
    <t>臺灣土地銀行</t>
  </si>
  <si>
    <t xml:space="preserve">   交  通  部  主  管</t>
  </si>
  <si>
    <t>交通部郵政總局</t>
  </si>
  <si>
    <t>中華電信股份有限公司</t>
  </si>
  <si>
    <t xml:space="preserve">    行政院國軍退除役官兵
    輔導委員會主管</t>
  </si>
  <si>
    <t>榮民工程股份有限公司</t>
  </si>
  <si>
    <t>行政院勞工委員會主管</t>
  </si>
  <si>
    <t>勞工保險局</t>
  </si>
  <si>
    <t>中央健康保險局</t>
  </si>
  <si>
    <t>臺灣省菸酒公賣局</t>
  </si>
  <si>
    <t>臺儒文化事業股份有限公司</t>
  </si>
  <si>
    <t>高雄硫酸錏股份有限公司</t>
  </si>
  <si>
    <t>臺灣中興紙業股份有限公司</t>
  </si>
  <si>
    <t>臺灣省農工企業股份有限公司</t>
  </si>
  <si>
    <t>唐榮鐵工廠股份有限公司</t>
  </si>
  <si>
    <t>臺灣鐵路管理局</t>
  </si>
  <si>
    <t>臺灣汽車客運股份有限公司</t>
  </si>
  <si>
    <t>基隆港務局</t>
  </si>
  <si>
    <t>臺中港務局</t>
  </si>
  <si>
    <t>高雄港務局</t>
  </si>
  <si>
    <t>花蓮港務局</t>
  </si>
  <si>
    <t>臺灣新生報業股份有限公司</t>
  </si>
  <si>
    <t>臺灣省自來水股份有限公司</t>
  </si>
  <si>
    <t xml:space="preserve">    總           計</t>
  </si>
  <si>
    <t xml:space="preserve">        </t>
  </si>
  <si>
    <r>
      <t>中</t>
    </r>
    <r>
      <rPr>
        <b/>
        <sz val="14"/>
        <rFont val="Times New Roman"/>
        <family val="1"/>
      </rPr>
      <t xml:space="preserve">     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央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細明體"/>
        <family val="3"/>
      </rPr>
      <t>政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府</t>
    </r>
  </si>
  <si>
    <r>
      <t>外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國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政</t>
    </r>
    <r>
      <rPr>
        <b/>
        <sz val="14"/>
        <rFont val="Times New Roman"/>
        <family val="1"/>
      </rPr>
      <t xml:space="preserve">                  </t>
    </r>
    <r>
      <rPr>
        <b/>
        <sz val="14"/>
        <rFont val="細明體"/>
        <family val="3"/>
      </rPr>
      <t>府</t>
    </r>
  </si>
  <si>
    <r>
      <t>合　　　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　　　　　　　　　　計</t>
    </r>
  </si>
  <si>
    <r>
      <t>營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業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總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支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部</t>
    </r>
    <r>
      <rPr>
        <b/>
        <sz val="14"/>
        <rFont val="Times New Roman"/>
        <family val="1"/>
      </rPr>
      <t xml:space="preserve">   </t>
    </r>
    <r>
      <rPr>
        <b/>
        <sz val="14"/>
        <rFont val="細明體"/>
        <family val="3"/>
      </rPr>
      <t>分</t>
    </r>
  </si>
  <si>
    <r>
      <t>資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本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支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部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分</t>
    </r>
  </si>
  <si>
    <r>
      <t>營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業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總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支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　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 </t>
    </r>
    <r>
      <rPr>
        <b/>
        <sz val="14"/>
        <rFont val="細明體"/>
        <family val="3"/>
      </rPr>
      <t>　部</t>
    </r>
    <r>
      <rPr>
        <b/>
        <sz val="14"/>
        <rFont val="Times New Roman"/>
        <family val="1"/>
      </rPr>
      <t xml:space="preserve">  </t>
    </r>
    <r>
      <rPr>
        <b/>
        <sz val="14"/>
        <rFont val="細明體"/>
        <family val="3"/>
      </rPr>
      <t>　分</t>
    </r>
  </si>
  <si>
    <r>
      <t>資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本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支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    </t>
    </r>
    <r>
      <rPr>
        <b/>
        <sz val="14"/>
        <rFont val="細明體"/>
        <family val="3"/>
      </rPr>
      <t>部</t>
    </r>
    <r>
      <rPr>
        <b/>
        <sz val="14"/>
        <rFont val="Times New Roman"/>
        <family val="1"/>
      </rPr>
      <t xml:space="preserve">      </t>
    </r>
    <r>
      <rPr>
        <b/>
        <sz val="14"/>
        <rFont val="細明體"/>
        <family val="3"/>
      </rPr>
      <t>分</t>
    </r>
  </si>
  <si>
    <r>
      <t>小</t>
    </r>
    <r>
      <rPr>
        <b/>
        <sz val="14"/>
        <rFont val="細明體"/>
        <family val="3"/>
      </rPr>
      <t>計</t>
    </r>
  </si>
  <si>
    <r>
      <t>規</t>
    </r>
    <r>
      <rPr>
        <b/>
        <sz val="14"/>
        <rFont val="細明體"/>
        <family val="3"/>
      </rPr>
      <t>費</t>
    </r>
  </si>
  <si>
    <r>
      <t>特</t>
    </r>
    <r>
      <rPr>
        <b/>
        <sz val="14"/>
        <rFont val="細明體"/>
        <family val="3"/>
      </rPr>
      <t>別稅課</t>
    </r>
  </si>
  <si>
    <r>
      <t>消費與</t>
    </r>
    <r>
      <rPr>
        <b/>
        <sz val="14"/>
        <rFont val="Times New Roman"/>
        <family val="1"/>
      </rPr>
      <t xml:space="preserve">            </t>
    </r>
    <r>
      <rPr>
        <b/>
        <sz val="14"/>
        <rFont val="細明體"/>
        <family val="3"/>
      </rPr>
      <t>行為稅</t>
    </r>
  </si>
  <si>
    <r>
      <t>特別</t>
    </r>
    <r>
      <rPr>
        <b/>
        <sz val="14"/>
        <rFont val="Times New Roman"/>
        <family val="1"/>
      </rPr>
      <t xml:space="preserve">                </t>
    </r>
    <r>
      <rPr>
        <b/>
        <sz val="14"/>
        <rFont val="細明體"/>
        <family val="3"/>
      </rPr>
      <t>稅課</t>
    </r>
  </si>
  <si>
    <r>
      <t xml:space="preserve">   </t>
    </r>
    <r>
      <rPr>
        <b/>
        <sz val="14"/>
        <color indexed="8"/>
        <rFont val="華康中黑體"/>
        <family val="3"/>
      </rPr>
      <t xml:space="preserve">    行政院衛生署主管</t>
    </r>
  </si>
  <si>
    <r>
      <t xml:space="preserve">      </t>
    </r>
    <r>
      <rPr>
        <b/>
        <sz val="14"/>
        <color indexed="8"/>
        <rFont val="華康中黑體"/>
        <family val="3"/>
      </rPr>
      <t xml:space="preserve">  行政院衛生署主管</t>
    </r>
  </si>
  <si>
    <t>合作金庫銀行股份有限公司</t>
  </si>
  <si>
    <t>財政部印刷廠</t>
  </si>
  <si>
    <t>臺灣省菸酒公賣局</t>
  </si>
  <si>
    <t xml:space="preserve">   教  育  部  主  管</t>
  </si>
  <si>
    <r>
      <t xml:space="preserve">       </t>
    </r>
    <r>
      <rPr>
        <b/>
        <sz val="14"/>
        <color indexed="8"/>
        <rFont val="華康中黑體"/>
        <family val="3"/>
      </rPr>
      <t xml:space="preserve">  行政院新聞局主管</t>
    </r>
  </si>
  <si>
    <r>
      <t xml:space="preserve">  </t>
    </r>
    <r>
      <rPr>
        <sz val="14"/>
        <color indexed="39"/>
        <rFont val="細明體"/>
        <family val="3"/>
      </rPr>
      <t>　中船公司</t>
    </r>
    <r>
      <rPr>
        <sz val="14"/>
        <color indexed="39"/>
        <rFont val="Times New Roman"/>
        <family val="1"/>
      </rPr>
      <t>42,856</t>
    </r>
    <r>
      <rPr>
        <sz val="14"/>
        <color indexed="39"/>
        <rFont val="細明體"/>
        <family val="3"/>
      </rPr>
      <t>千元，中油公司</t>
    </r>
    <r>
      <rPr>
        <sz val="14"/>
        <color indexed="39"/>
        <rFont val="Times New Roman"/>
        <family val="1"/>
      </rPr>
      <t>16,285,048</t>
    </r>
    <r>
      <rPr>
        <sz val="14"/>
        <color indexed="39"/>
        <rFont val="細明體"/>
        <family val="3"/>
      </rPr>
      <t>千元，臺電公司</t>
    </r>
    <r>
      <rPr>
        <sz val="14"/>
        <color indexed="39"/>
        <rFont val="Times New Roman"/>
        <family val="1"/>
      </rPr>
      <t>9,135,108</t>
    </r>
    <r>
      <rPr>
        <sz val="14"/>
        <color indexed="39"/>
        <rFont val="細明體"/>
        <family val="3"/>
      </rPr>
      <t>千元，漢翔公司</t>
    </r>
    <r>
      <rPr>
        <sz val="14"/>
        <color indexed="39"/>
        <rFont val="Times New Roman"/>
        <family val="1"/>
      </rPr>
      <t>240,147</t>
    </r>
    <r>
      <rPr>
        <sz val="14"/>
        <color indexed="39"/>
        <rFont val="細明體"/>
        <family val="3"/>
      </rPr>
      <t>千元，中華電信</t>
    </r>
  </si>
  <si>
    <t xml:space="preserve">        </t>
  </si>
  <si>
    <t>財政部印刷廠</t>
  </si>
  <si>
    <r>
      <t xml:space="preserve">       </t>
    </r>
    <r>
      <rPr>
        <sz val="14"/>
        <color indexed="39"/>
        <rFont val="細明體"/>
        <family val="3"/>
      </rPr>
      <t>公司</t>
    </r>
    <r>
      <rPr>
        <sz val="14"/>
        <color indexed="39"/>
        <rFont val="Times New Roman"/>
        <family val="1"/>
      </rPr>
      <t>5,353,641</t>
    </r>
    <r>
      <rPr>
        <sz val="14"/>
        <color indexed="39"/>
        <rFont val="細明體"/>
        <family val="3"/>
      </rPr>
      <t>千元，財政部印刷廠</t>
    </r>
    <r>
      <rPr>
        <sz val="14"/>
        <color indexed="39"/>
        <rFont val="Times New Roman"/>
        <family val="1"/>
      </rPr>
      <t>16,200</t>
    </r>
    <r>
      <rPr>
        <sz val="14"/>
        <color indexed="39"/>
        <rFont val="細明體"/>
        <family val="3"/>
      </rPr>
      <t>千元，臺灣中興紙業公司</t>
    </r>
    <r>
      <rPr>
        <sz val="14"/>
        <color indexed="39"/>
        <rFont val="Times New Roman"/>
        <family val="1"/>
      </rPr>
      <t>86,580</t>
    </r>
    <r>
      <rPr>
        <sz val="14"/>
        <color indexed="39"/>
        <rFont val="細明體"/>
        <family val="3"/>
      </rPr>
      <t>千元，臺灣汽車客運公司</t>
    </r>
    <r>
      <rPr>
        <sz val="14"/>
        <color indexed="39"/>
        <rFont val="Times New Roman"/>
        <family val="1"/>
      </rPr>
      <t>99,833</t>
    </r>
    <r>
      <rPr>
        <sz val="14"/>
        <color indexed="39"/>
        <rFont val="細明體"/>
        <family val="3"/>
      </rPr>
      <t>千元，臺</t>
    </r>
  </si>
  <si>
    <r>
      <t>註：本表未包括代徵營業稅</t>
    </r>
    <r>
      <rPr>
        <sz val="14"/>
        <color indexed="39"/>
        <rFont val="Times New Roman"/>
        <family val="1"/>
      </rPr>
      <t>36,890,814</t>
    </r>
    <r>
      <rPr>
        <sz val="14"/>
        <color indexed="39"/>
        <rFont val="細明體"/>
        <family val="3"/>
      </rPr>
      <t>千元</t>
    </r>
    <r>
      <rPr>
        <sz val="14"/>
        <color indexed="39"/>
        <rFont val="Times New Roman"/>
        <family val="1"/>
      </rPr>
      <t>(</t>
    </r>
    <r>
      <rPr>
        <sz val="14"/>
        <color indexed="39"/>
        <rFont val="細明體"/>
        <family val="3"/>
      </rPr>
      <t>包括</t>
    </r>
    <r>
      <rPr>
        <sz val="14"/>
        <color indexed="12"/>
        <rFont val="新細明體"/>
        <family val="1"/>
      </rPr>
      <t>臺糖公司</t>
    </r>
    <r>
      <rPr>
        <sz val="14"/>
        <color indexed="12"/>
        <rFont val="Times New Roman"/>
        <family val="1"/>
      </rPr>
      <t>1,310,519</t>
    </r>
    <r>
      <rPr>
        <sz val="14"/>
        <color indexed="12"/>
        <rFont val="細明體"/>
        <family val="3"/>
      </rPr>
      <t>千元，臺鹽公司</t>
    </r>
    <r>
      <rPr>
        <sz val="14"/>
        <color indexed="12"/>
        <rFont val="Times New Roman"/>
        <family val="1"/>
      </rPr>
      <t xml:space="preserve"> 6,206</t>
    </r>
    <r>
      <rPr>
        <sz val="14"/>
        <color indexed="12"/>
        <rFont val="細明體"/>
        <family val="3"/>
      </rPr>
      <t>千元，臺機公司</t>
    </r>
    <r>
      <rPr>
        <sz val="14"/>
        <color indexed="12"/>
        <rFont val="Times New Roman"/>
        <family val="1"/>
      </rPr>
      <t>154,129</t>
    </r>
    <r>
      <rPr>
        <sz val="14"/>
        <color indexed="12"/>
        <rFont val="細明體"/>
        <family val="3"/>
      </rPr>
      <t>千元，</t>
    </r>
  </si>
  <si>
    <r>
      <t>　</t>
    </r>
    <r>
      <rPr>
        <sz val="14"/>
        <color indexed="39"/>
        <rFont val="Times New Roman"/>
        <family val="1"/>
      </rPr>
      <t xml:space="preserve">  </t>
    </r>
    <r>
      <rPr>
        <sz val="14"/>
        <color indexed="39"/>
        <rFont val="新細明體"/>
        <family val="1"/>
      </rPr>
      <t>灣省自來水公司</t>
    </r>
    <r>
      <rPr>
        <sz val="14"/>
        <color indexed="39"/>
        <rFont val="Times New Roman"/>
        <family val="1"/>
      </rPr>
      <t>470,428</t>
    </r>
    <r>
      <rPr>
        <sz val="14"/>
        <color indexed="39"/>
        <rFont val="新細明體"/>
        <family val="1"/>
      </rPr>
      <t>千元，臺灣新生報</t>
    </r>
    <r>
      <rPr>
        <sz val="14"/>
        <color indexed="39"/>
        <rFont val="Times New Roman"/>
        <family val="1"/>
      </rPr>
      <t xml:space="preserve">31,593 </t>
    </r>
    <r>
      <rPr>
        <sz val="14"/>
        <color indexed="39"/>
        <rFont val="新細明體"/>
        <family val="1"/>
      </rPr>
      <t>千元，臺灣省菸酒公賣局</t>
    </r>
    <r>
      <rPr>
        <sz val="14"/>
        <color indexed="39"/>
        <rFont val="Times New Roman"/>
        <family val="1"/>
      </rPr>
      <t>3,658,526</t>
    </r>
    <r>
      <rPr>
        <sz val="14"/>
        <color indexed="39"/>
        <rFont val="新細明體"/>
        <family val="1"/>
      </rPr>
      <t>千元</t>
    </r>
    <r>
      <rPr>
        <sz val="14"/>
        <color indexed="39"/>
        <rFont val="Times New Roman"/>
        <family val="1"/>
      </rPr>
      <t>)</t>
    </r>
  </si>
  <si>
    <t xml:space="preserve">                          丁七 、 繳  納  各  項  稅  捐       及  規  費  綜  計  表   （續）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</si>
</sst>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_-&quot;NT$&quot;* #,##0_-;&quot;\&quot;&quot;\&quot;\-&quot;NT$&quot;* #,##0_-;_-&quot;NT$&quot;* &quot;-&quot;_-;_-@_-"/>
    <numFmt numFmtId="182" formatCode="_-&quot;NT$&quot;* #,##0.00_-;&quot;\&quot;&quot;\&quot;\-&quot;NT$&quot;* #,##0.00_-;_-&quot;NT$&quot;* &quot;-&quot;??_-;_-@_-"/>
    <numFmt numFmtId="183" formatCode="_-* #,##0.00_-;&quot;\&quot;&quot;\&quot;\-* #,##0.00_-;_-* &quot;-&quot;??_-;_-@_-"/>
    <numFmt numFmtId="184" formatCode="_ &quot;\&quot;* #,##0_ ;_ &quot;\&quot;* &quot;\&quot;&quot;\&quot;&quot;\&quot;\-#,##0_ ;_ &quot;\&quot;* &quot;-&quot;_ ;_ @_ "/>
    <numFmt numFmtId="185" formatCode="_ * #,##0_ ;_ * &quot;\&quot;&quot;\&quot;&quot;\&quot;\-#,##0_ ;_ * &quot;-&quot;_ ;_ @_ "/>
    <numFmt numFmtId="186" formatCode="_ &quot;\&quot;* #,##0.00_ ;_ &quot;\&quot;* &quot;\&quot;&quot;\&quot;&quot;\&quot;\-#,##0.00_ ;_ &quot;\&quot;* &quot;-&quot;??_ ;_ @_ "/>
    <numFmt numFmtId="187" formatCode="_ * #,##0.00_ ;_ * &quot;\&quot;&quot;\&quot;&quot;\&quot;\-#,##0.00_ ;_ * &quot;-&quot;??_ ;_ @_ "/>
  </numFmts>
  <fonts count="36">
    <font>
      <sz val="12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掉葡羹"/>
      <family val="1"/>
    </font>
    <font>
      <sz val="16"/>
      <name val="細明體"/>
      <family val="3"/>
    </font>
    <font>
      <sz val="12"/>
      <name val="細明體"/>
      <family val="3"/>
    </font>
    <font>
      <sz val="14"/>
      <name val="細明體"/>
      <family val="3"/>
    </font>
    <font>
      <b/>
      <sz val="26"/>
      <name val="華康粗明體"/>
      <family val="3"/>
    </font>
    <font>
      <sz val="8"/>
      <color indexed="12"/>
      <name val="Helv"/>
      <family val="2"/>
    </font>
    <font>
      <sz val="10"/>
      <name val="華康中黑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sz val="9"/>
      <name val="新細明體"/>
      <family val="1"/>
    </font>
    <font>
      <b/>
      <sz val="12"/>
      <color indexed="8"/>
      <name val="Helv"/>
      <family val="2"/>
    </font>
    <font>
      <b/>
      <sz val="14"/>
      <color indexed="8"/>
      <name val="華康中黑體"/>
      <family val="3"/>
    </font>
    <font>
      <b/>
      <sz val="14"/>
      <color indexed="8"/>
      <name val="Times New Roman"/>
      <family val="1"/>
    </font>
    <font>
      <sz val="14"/>
      <color indexed="12"/>
      <name val="細明體"/>
      <family val="3"/>
    </font>
    <font>
      <sz val="14"/>
      <color indexed="12"/>
      <name val="Times New Roman"/>
      <family val="1"/>
    </font>
    <font>
      <sz val="14"/>
      <color indexed="39"/>
      <name val="Times New Roman"/>
      <family val="1"/>
    </font>
    <font>
      <sz val="14"/>
      <name val="Helv"/>
      <family val="2"/>
    </font>
    <font>
      <sz val="12"/>
      <color indexed="39"/>
      <name val="Helv"/>
      <family val="2"/>
    </font>
    <font>
      <sz val="14"/>
      <color indexed="39"/>
      <name val="細明體"/>
      <family val="3"/>
    </font>
    <font>
      <sz val="14"/>
      <name val="Times New Roman"/>
      <family val="1"/>
    </font>
    <font>
      <sz val="12"/>
      <color indexed="8"/>
      <name val="Helv"/>
      <family val="2"/>
    </font>
    <font>
      <sz val="14"/>
      <color indexed="39"/>
      <name val="Helv"/>
      <family val="2"/>
    </font>
    <font>
      <b/>
      <sz val="14"/>
      <name val="華康中黑體"/>
      <family val="3"/>
    </font>
    <font>
      <sz val="8"/>
      <name val="Helv"/>
      <family val="2"/>
    </font>
    <font>
      <b/>
      <sz val="12"/>
      <name val="華康中黑體"/>
      <family val="3"/>
    </font>
    <font>
      <sz val="14"/>
      <color indexed="12"/>
      <name val="新細明體"/>
      <family val="1"/>
    </font>
    <font>
      <sz val="14"/>
      <color indexed="3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37" fontId="8" fillId="0" borderId="0">
      <alignment/>
      <protection/>
    </xf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9" fillId="0" borderId="0">
      <alignment/>
      <protection/>
    </xf>
  </cellStyleXfs>
  <cellXfs count="121">
    <xf numFmtId="37" fontId="0" fillId="0" borderId="0" xfId="0" applyAlignment="1">
      <alignment/>
    </xf>
    <xf numFmtId="37" fontId="10" fillId="0" borderId="0" xfId="0" applyFont="1" applyAlignment="1" applyProtection="1" quotePrefix="1">
      <alignment horizontal="left"/>
      <protection/>
    </xf>
    <xf numFmtId="37" fontId="0" fillId="0" borderId="0" xfId="0" applyAlignment="1">
      <alignment/>
    </xf>
    <xf numFmtId="37" fontId="11" fillId="0" borderId="0" xfId="0" applyFont="1" applyAlignment="1" applyProtection="1" quotePrefix="1">
      <alignment horizontal="centerContinuous"/>
      <protection/>
    </xf>
    <xf numFmtId="37" fontId="0" fillId="0" borderId="0" xfId="0" applyAlignment="1">
      <alignment horizontal="center"/>
    </xf>
    <xf numFmtId="37" fontId="12" fillId="0" borderId="0" xfId="0" applyFont="1" applyAlignment="1" applyProtection="1" quotePrefix="1">
      <alignment horizontal="right"/>
      <protection/>
    </xf>
    <xf numFmtId="37" fontId="10" fillId="0" borderId="0" xfId="0" applyFont="1" applyAlignment="1" applyProtection="1">
      <alignment horizontal="right"/>
      <protection/>
    </xf>
    <xf numFmtId="37" fontId="14" fillId="0" borderId="0" xfId="0" applyFont="1" applyBorder="1" applyAlignment="1" applyProtection="1">
      <alignment horizontal="left"/>
      <protection locked="0"/>
    </xf>
    <xf numFmtId="37" fontId="0" fillId="0" borderId="1" xfId="0" applyBorder="1" applyAlignment="1">
      <alignment/>
    </xf>
    <xf numFmtId="37" fontId="0" fillId="0" borderId="0" xfId="0" applyBorder="1" applyAlignment="1">
      <alignment/>
    </xf>
    <xf numFmtId="37" fontId="12" fillId="0" borderId="0" xfId="0" applyFont="1" applyAlignment="1" applyProtection="1">
      <alignment horizontal="left" vertical="top"/>
      <protection/>
    </xf>
    <xf numFmtId="37" fontId="15" fillId="0" borderId="0" xfId="0" applyFont="1" applyAlignment="1">
      <alignment/>
    </xf>
    <xf numFmtId="37" fontId="12" fillId="0" borderId="0" xfId="0" applyFont="1" applyAlignment="1" applyProtection="1">
      <alignment horizontal="right" vertical="top"/>
      <protection/>
    </xf>
    <xf numFmtId="37" fontId="16" fillId="0" borderId="0" xfId="0" applyFont="1" applyAlignment="1">
      <alignment/>
    </xf>
    <xf numFmtId="180" fontId="16" fillId="0" borderId="2" xfId="0" applyNumberFormat="1" applyFont="1" applyBorder="1" applyAlignment="1" applyProtection="1" quotePrefix="1">
      <alignment horizontal="left"/>
      <protection/>
    </xf>
    <xf numFmtId="180" fontId="16" fillId="0" borderId="0" xfId="0" applyNumberFormat="1" applyFont="1" applyBorder="1" applyAlignment="1" applyProtection="1" quotePrefix="1">
      <alignment horizontal="left"/>
      <protection/>
    </xf>
    <xf numFmtId="180" fontId="16" fillId="0" borderId="1" xfId="0" applyNumberFormat="1" applyFont="1" applyBorder="1" applyAlignment="1" applyProtection="1" quotePrefix="1">
      <alignment horizontal="left"/>
      <protection/>
    </xf>
    <xf numFmtId="49" fontId="16" fillId="0" borderId="3" xfId="0" applyNumberFormat="1" applyFont="1" applyBorder="1" applyAlignment="1" applyProtection="1">
      <alignment horizontal="distributed" vertical="center" wrapText="1"/>
      <protection/>
    </xf>
    <xf numFmtId="37" fontId="16" fillId="0" borderId="4" xfId="0" applyFont="1" applyBorder="1" applyAlignment="1">
      <alignment horizontal="distributed" vertical="center" wrapText="1"/>
    </xf>
    <xf numFmtId="37" fontId="16" fillId="0" borderId="4" xfId="0" applyFont="1" applyBorder="1" applyAlignment="1" applyProtection="1">
      <alignment horizontal="distributed" vertical="center" wrapText="1"/>
      <protection/>
    </xf>
    <xf numFmtId="37" fontId="16" fillId="0" borderId="3" xfId="0" applyFont="1" applyBorder="1" applyAlignment="1" applyProtection="1">
      <alignment horizontal="distributed" vertical="center" wrapText="1"/>
      <protection/>
    </xf>
    <xf numFmtId="49" fontId="16" fillId="0" borderId="4" xfId="0" applyNumberFormat="1" applyFont="1" applyBorder="1" applyAlignment="1" applyProtection="1">
      <alignment horizontal="distributed" vertical="center" wrapText="1"/>
      <protection/>
    </xf>
    <xf numFmtId="37" fontId="16" fillId="0" borderId="3" xfId="0" applyFont="1" applyBorder="1" applyAlignment="1">
      <alignment horizontal="distributed" vertical="center"/>
    </xf>
    <xf numFmtId="49" fontId="16" fillId="0" borderId="0" xfId="0" applyNumberFormat="1" applyFont="1" applyBorder="1" applyAlignment="1" applyProtection="1">
      <alignment horizontal="centerContinuous" vertical="center" wrapText="1"/>
      <protection/>
    </xf>
    <xf numFmtId="37" fontId="16" fillId="0" borderId="0" xfId="0" applyFont="1" applyBorder="1" applyAlignment="1">
      <alignment horizontal="center" vertical="top"/>
    </xf>
    <xf numFmtId="37" fontId="16" fillId="0" borderId="0" xfId="0" applyFont="1" applyBorder="1" applyAlignment="1" applyProtection="1" quotePrefix="1">
      <alignment horizontal="center" vertical="top"/>
      <protection/>
    </xf>
    <xf numFmtId="37" fontId="16" fillId="0" borderId="0" xfId="0" applyFont="1" applyBorder="1" applyAlignment="1" applyProtection="1">
      <alignment horizontal="left"/>
      <protection/>
    </xf>
    <xf numFmtId="37" fontId="16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distributed"/>
      <protection/>
    </xf>
    <xf numFmtId="37" fontId="16" fillId="0" borderId="0" xfId="0" applyFont="1" applyBorder="1" applyAlignment="1" applyProtection="1" quotePrefix="1">
      <alignment horizontal="right" vertical="top"/>
      <protection/>
    </xf>
    <xf numFmtId="37" fontId="19" fillId="0" borderId="0" xfId="0" applyFont="1" applyAlignment="1">
      <alignment/>
    </xf>
    <xf numFmtId="37" fontId="20" fillId="0" borderId="0" xfId="0" applyFont="1" applyAlignment="1" applyProtection="1" quotePrefix="1">
      <alignment horizontal="left"/>
      <protection locked="0"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right"/>
      <protection/>
    </xf>
    <xf numFmtId="37" fontId="0" fillId="0" borderId="0" xfId="0" applyFont="1" applyAlignment="1">
      <alignment/>
    </xf>
    <xf numFmtId="37" fontId="22" fillId="0" borderId="0" xfId="0" applyFont="1" applyAlignment="1" applyProtection="1">
      <alignment horizontal="left"/>
      <protection locked="0"/>
    </xf>
    <xf numFmtId="37" fontId="23" fillId="0" borderId="0" xfId="0" applyFont="1" applyAlignment="1" applyProtection="1">
      <alignment/>
      <protection locked="0"/>
    </xf>
    <xf numFmtId="37" fontId="24" fillId="0" borderId="0" xfId="0" applyNumberFormat="1" applyFont="1" applyAlignment="1" applyProtection="1">
      <alignment/>
      <protection/>
    </xf>
    <xf numFmtId="37" fontId="12" fillId="0" borderId="0" xfId="0" applyFont="1" applyBorder="1" applyAlignment="1" applyProtection="1">
      <alignment vertical="center"/>
      <protection/>
    </xf>
    <xf numFmtId="3" fontId="25" fillId="0" borderId="0" xfId="0" applyNumberFormat="1" applyFont="1" applyAlignment="1">
      <alignment horizontal="right"/>
    </xf>
    <xf numFmtId="37" fontId="26" fillId="0" borderId="0" xfId="0" applyFont="1" applyAlignment="1">
      <alignment/>
    </xf>
    <xf numFmtId="180" fontId="27" fillId="0" borderId="0" xfId="0" applyNumberFormat="1" applyFont="1" applyAlignment="1" applyProtection="1" quotePrefix="1">
      <alignment horizontal="distributed"/>
      <protection locked="0"/>
    </xf>
    <xf numFmtId="37" fontId="24" fillId="0" borderId="0" xfId="0" applyFont="1" applyAlignment="1" applyProtection="1">
      <alignment/>
      <protection locked="0"/>
    </xf>
    <xf numFmtId="37" fontId="24" fillId="0" borderId="0" xfId="0" applyFont="1" applyAlignment="1" applyProtection="1">
      <alignment/>
      <protection/>
    </xf>
    <xf numFmtId="3" fontId="24" fillId="0" borderId="0" xfId="0" applyNumberFormat="1" applyFont="1" applyAlignment="1" applyProtection="1">
      <alignment horizontal="right"/>
      <protection/>
    </xf>
    <xf numFmtId="37" fontId="25" fillId="0" borderId="0" xfId="0" applyFont="1" applyAlignment="1">
      <alignment horizontal="distributed"/>
    </xf>
    <xf numFmtId="37" fontId="28" fillId="0" borderId="0" xfId="0" applyFont="1" applyAlignment="1" applyProtection="1">
      <alignment/>
      <protection/>
    </xf>
    <xf numFmtId="37" fontId="28" fillId="0" borderId="0" xfId="0" applyFont="1" applyAlignment="1" applyProtection="1">
      <alignment/>
      <protection/>
    </xf>
    <xf numFmtId="37" fontId="21" fillId="0" borderId="0" xfId="0" applyFont="1" applyAlignment="1" applyProtection="1">
      <alignment/>
      <protection locked="0"/>
    </xf>
    <xf numFmtId="37" fontId="22" fillId="0" borderId="0" xfId="0" applyFont="1" applyAlignment="1" applyProtection="1">
      <alignment horizontal="distributed"/>
      <protection locked="0"/>
    </xf>
    <xf numFmtId="37" fontId="27" fillId="0" borderId="0" xfId="0" applyFont="1" applyAlignment="1" applyProtection="1" quotePrefix="1">
      <alignment horizontal="distributed"/>
      <protection locked="0"/>
    </xf>
    <xf numFmtId="37" fontId="24" fillId="0" borderId="0" xfId="0" applyFont="1" applyAlignment="1" applyProtection="1">
      <alignment/>
      <protection/>
    </xf>
    <xf numFmtId="37" fontId="22" fillId="0" borderId="0" xfId="0" applyFont="1" applyAlignment="1" applyProtection="1" quotePrefix="1">
      <alignment horizontal="distributed"/>
      <protection locked="0"/>
    </xf>
    <xf numFmtId="37" fontId="17" fillId="0" borderId="0" xfId="0" applyFont="1" applyAlignment="1" applyProtection="1">
      <alignment/>
      <protection/>
    </xf>
    <xf numFmtId="37" fontId="29" fillId="0" borderId="0" xfId="0" applyFont="1" applyAlignment="1">
      <alignment/>
    </xf>
    <xf numFmtId="37" fontId="24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>
      <alignment horizontal="right"/>
    </xf>
    <xf numFmtId="37" fontId="21" fillId="0" borderId="0" xfId="0" applyFont="1" applyAlignment="1" applyProtection="1">
      <alignment/>
      <protection/>
    </xf>
    <xf numFmtId="37" fontId="31" fillId="0" borderId="0" xfId="0" applyFont="1" applyAlignment="1" applyProtection="1">
      <alignment horizontal="left" wrapText="1"/>
      <protection locked="0"/>
    </xf>
    <xf numFmtId="37" fontId="17" fillId="0" borderId="0" xfId="0" applyFont="1" applyAlignment="1" applyProtection="1">
      <alignment/>
      <protection locked="0"/>
    </xf>
    <xf numFmtId="3" fontId="17" fillId="0" borderId="0" xfId="0" applyNumberFormat="1" applyFont="1" applyAlignment="1" applyProtection="1">
      <alignment horizontal="right"/>
      <protection locked="0"/>
    </xf>
    <xf numFmtId="37" fontId="31" fillId="0" borderId="0" xfId="0" applyFont="1" applyAlignment="1" applyProtection="1">
      <alignment horizontal="center"/>
      <protection locked="0"/>
    </xf>
    <xf numFmtId="37" fontId="0" fillId="0" borderId="0" xfId="0" applyFont="1" applyBorder="1" applyAlignment="1">
      <alignment/>
    </xf>
    <xf numFmtId="37" fontId="22" fillId="0" borderId="0" xfId="0" applyFont="1" applyBorder="1" applyAlignment="1" applyProtection="1">
      <alignment horizontal="distributed"/>
      <protection locked="0"/>
    </xf>
    <xf numFmtId="37" fontId="24" fillId="0" borderId="0" xfId="0" applyFont="1" applyBorder="1" applyAlignment="1" applyProtection="1">
      <alignment/>
      <protection locked="0"/>
    </xf>
    <xf numFmtId="37" fontId="24" fillId="0" borderId="0" xfId="0" applyNumberFormat="1" applyFont="1" applyBorder="1" applyAlignment="1" applyProtection="1">
      <alignment/>
      <protection/>
    </xf>
    <xf numFmtId="37" fontId="24" fillId="0" borderId="0" xfId="0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/>
    </xf>
    <xf numFmtId="37" fontId="21" fillId="0" borderId="0" xfId="0" applyFont="1" applyBorder="1" applyAlignment="1" applyProtection="1">
      <alignment/>
      <protection locked="0"/>
    </xf>
    <xf numFmtId="37" fontId="26" fillId="0" borderId="0" xfId="0" applyFont="1" applyBorder="1" applyAlignment="1">
      <alignment/>
    </xf>
    <xf numFmtId="37" fontId="21" fillId="0" borderId="0" xfId="0" applyFont="1" applyAlignment="1" applyProtection="1">
      <alignment horizontal="left"/>
      <protection locked="0"/>
    </xf>
    <xf numFmtId="37" fontId="21" fillId="0" borderId="0" xfId="0" applyFont="1" applyAlignment="1" applyProtection="1">
      <alignment/>
      <protection locked="0"/>
    </xf>
    <xf numFmtId="37" fontId="23" fillId="0" borderId="0" xfId="0" applyFont="1" applyAlignment="1" applyProtection="1">
      <alignment/>
      <protection locked="0"/>
    </xf>
    <xf numFmtId="180" fontId="22" fillId="0" borderId="0" xfId="0" applyNumberFormat="1" applyFont="1" applyAlignment="1" applyProtection="1">
      <alignment horizontal="left"/>
      <protection locked="0"/>
    </xf>
    <xf numFmtId="37" fontId="32" fillId="0" borderId="0" xfId="0" applyFont="1" applyAlignment="1">
      <alignment/>
    </xf>
    <xf numFmtId="37" fontId="21" fillId="0" borderId="0" xfId="0" applyFont="1" applyBorder="1" applyAlignment="1" applyProtection="1">
      <alignment/>
      <protection/>
    </xf>
    <xf numFmtId="3" fontId="33" fillId="0" borderId="1" xfId="17" applyNumberFormat="1" applyFont="1" applyBorder="1" applyAlignment="1" applyProtection="1" quotePrefix="1">
      <alignment horizontal="left"/>
      <protection/>
    </xf>
    <xf numFmtId="37" fontId="21" fillId="0" borderId="1" xfId="0" applyFont="1" applyBorder="1" applyAlignment="1" applyProtection="1">
      <alignment/>
      <protection/>
    </xf>
    <xf numFmtId="37" fontId="24" fillId="0" borderId="0" xfId="0" applyFont="1" applyAlignment="1" applyProtection="1" quotePrefix="1">
      <alignment horizontal="distributed"/>
      <protection locked="0"/>
    </xf>
    <xf numFmtId="37" fontId="27" fillId="0" borderId="0" xfId="0" applyFont="1" applyAlignment="1" applyProtection="1">
      <alignment horizontal="left"/>
      <protection locked="0"/>
    </xf>
    <xf numFmtId="37" fontId="24" fillId="0" borderId="0" xfId="0" applyFont="1" applyAlignment="1" applyProtection="1">
      <alignment horizontal="left"/>
      <protection locked="0"/>
    </xf>
    <xf numFmtId="37" fontId="7" fillId="0" borderId="0" xfId="0" applyFont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 horizontal="center"/>
    </xf>
    <xf numFmtId="37" fontId="7" fillId="0" borderId="0" xfId="0" applyFont="1" applyAlignment="1">
      <alignment horizontal="right"/>
    </xf>
    <xf numFmtId="37" fontId="35" fillId="0" borderId="0" xfId="0" applyFont="1" applyAlignment="1" applyProtection="1">
      <alignment horizontal="left"/>
      <protection locked="0"/>
    </xf>
    <xf numFmtId="37" fontId="14" fillId="0" borderId="0" xfId="0" applyFont="1" applyAlignment="1" applyProtection="1">
      <alignment/>
      <protection locked="0"/>
    </xf>
    <xf numFmtId="37" fontId="0" fillId="0" borderId="0" xfId="0" applyAlignment="1">
      <alignment horizontal="right"/>
    </xf>
    <xf numFmtId="37" fontId="30" fillId="0" borderId="0" xfId="0" applyFont="1" applyAlignment="1" applyProtection="1">
      <alignment horizontal="left"/>
      <protection locked="0"/>
    </xf>
    <xf numFmtId="37" fontId="24" fillId="0" borderId="1" xfId="0" applyFont="1" applyBorder="1" applyAlignment="1" applyProtection="1">
      <alignment/>
      <protection locked="0"/>
    </xf>
    <xf numFmtId="37" fontId="16" fillId="0" borderId="1" xfId="0" applyFont="1" applyBorder="1" applyAlignment="1" applyProtection="1" quotePrefix="1">
      <alignment horizontal="right" vertical="top"/>
      <protection/>
    </xf>
    <xf numFmtId="37" fontId="22" fillId="0" borderId="0" xfId="0" applyFont="1" applyBorder="1" applyAlignment="1" applyProtection="1" quotePrefix="1">
      <alignment horizontal="distributed"/>
      <protection locked="0"/>
    </xf>
    <xf numFmtId="37" fontId="27" fillId="0" borderId="1" xfId="0" applyFont="1" applyBorder="1" applyAlignment="1" applyProtection="1" quotePrefix="1">
      <alignment horizontal="distributed"/>
      <protection locked="0"/>
    </xf>
    <xf numFmtId="37" fontId="23" fillId="0" borderId="1" xfId="0" applyFont="1" applyBorder="1" applyAlignment="1" applyProtection="1">
      <alignment/>
      <protection locked="0"/>
    </xf>
    <xf numFmtId="37" fontId="23" fillId="0" borderId="1" xfId="0" applyFont="1" applyBorder="1" applyAlignment="1" applyProtection="1">
      <alignment/>
      <protection locked="0"/>
    </xf>
    <xf numFmtId="37" fontId="21" fillId="0" borderId="1" xfId="0" applyFont="1" applyBorder="1" applyAlignment="1" applyProtection="1">
      <alignment/>
      <protection locked="0"/>
    </xf>
    <xf numFmtId="37" fontId="16" fillId="0" borderId="0" xfId="0" applyFont="1" applyBorder="1" applyAlignment="1" applyProtection="1">
      <alignment horizontal="center" vertical="center"/>
      <protection/>
    </xf>
    <xf numFmtId="37" fontId="16" fillId="0" borderId="0" xfId="0" applyFont="1" applyBorder="1" applyAlignment="1" applyProtection="1">
      <alignment horizontal="distributed" vertical="center" wrapText="1"/>
      <protection/>
    </xf>
    <xf numFmtId="37" fontId="16" fillId="0" borderId="5" xfId="0" applyFont="1" applyBorder="1" applyAlignment="1">
      <alignment horizontal="center" vertical="center"/>
    </xf>
    <xf numFmtId="37" fontId="16" fillId="0" borderId="6" xfId="0" applyFont="1" applyBorder="1" applyAlignment="1">
      <alignment horizontal="center" vertical="center"/>
    </xf>
    <xf numFmtId="37" fontId="16" fillId="0" borderId="7" xfId="0" applyFont="1" applyBorder="1" applyAlignment="1">
      <alignment horizontal="center" vertical="center"/>
    </xf>
    <xf numFmtId="37" fontId="16" fillId="0" borderId="8" xfId="0" applyFont="1" applyBorder="1" applyAlignment="1" applyProtection="1">
      <alignment horizontal="center"/>
      <protection/>
    </xf>
    <xf numFmtId="37" fontId="16" fillId="0" borderId="9" xfId="0" applyFont="1" applyBorder="1" applyAlignment="1" applyProtection="1">
      <alignment horizontal="center"/>
      <protection/>
    </xf>
    <xf numFmtId="37" fontId="16" fillId="0" borderId="10" xfId="0" applyFont="1" applyBorder="1" applyAlignment="1" applyProtection="1">
      <alignment horizontal="center"/>
      <protection/>
    </xf>
    <xf numFmtId="37" fontId="16" fillId="0" borderId="11" xfId="0" applyFont="1" applyBorder="1" applyAlignment="1">
      <alignment horizontal="center" vertical="center"/>
    </xf>
    <xf numFmtId="37" fontId="16" fillId="0" borderId="12" xfId="0" applyFont="1" applyBorder="1" applyAlignment="1">
      <alignment horizontal="center" vertical="center"/>
    </xf>
    <xf numFmtId="37" fontId="16" fillId="0" borderId="13" xfId="0" applyFont="1" applyBorder="1" applyAlignment="1">
      <alignment horizontal="center" vertical="center"/>
    </xf>
    <xf numFmtId="37" fontId="16" fillId="0" borderId="14" xfId="0" applyFont="1" applyBorder="1" applyAlignment="1">
      <alignment horizontal="center" vertical="center"/>
    </xf>
    <xf numFmtId="37" fontId="16" fillId="0" borderId="15" xfId="0" applyFont="1" applyBorder="1" applyAlignment="1">
      <alignment horizontal="center" vertical="center"/>
    </xf>
    <xf numFmtId="37" fontId="16" fillId="0" borderId="16" xfId="0" applyFont="1" applyBorder="1" applyAlignment="1">
      <alignment horizontal="center" vertical="center"/>
    </xf>
    <xf numFmtId="37" fontId="13" fillId="0" borderId="0" xfId="0" applyFont="1" applyAlignment="1" applyProtection="1">
      <alignment horizontal="left"/>
      <protection/>
    </xf>
    <xf numFmtId="37" fontId="13" fillId="0" borderId="0" xfId="0" applyFont="1" applyAlignment="1" applyProtection="1" quotePrefix="1">
      <alignment horizontal="left"/>
      <protection/>
    </xf>
    <xf numFmtId="37" fontId="16" fillId="0" borderId="5" xfId="0" applyFont="1" applyBorder="1" applyAlignment="1" applyProtection="1">
      <alignment horizontal="center" vertical="center"/>
      <protection/>
    </xf>
    <xf numFmtId="37" fontId="16" fillId="0" borderId="6" xfId="0" applyFont="1" applyBorder="1" applyAlignment="1" applyProtection="1">
      <alignment horizontal="center" vertic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16" fillId="0" borderId="8" xfId="0" applyFont="1" applyBorder="1" applyAlignment="1" applyProtection="1">
      <alignment horizontal="center" vertical="center"/>
      <protection/>
    </xf>
    <xf numFmtId="37" fontId="16" fillId="0" borderId="9" xfId="0" applyFont="1" applyBorder="1" applyAlignment="1" applyProtection="1">
      <alignment horizontal="center" vertical="center"/>
      <protection/>
    </xf>
    <xf numFmtId="37" fontId="16" fillId="0" borderId="10" xfId="0" applyFont="1" applyBorder="1" applyAlignment="1" applyProtection="1">
      <alignment horizontal="center" vertical="center"/>
      <protection/>
    </xf>
    <xf numFmtId="37" fontId="16" fillId="0" borderId="7" xfId="0" applyFont="1" applyBorder="1" applyAlignment="1" applyProtection="1">
      <alignment horizontal="center" vertical="center"/>
      <protection/>
    </xf>
  </cellXfs>
  <cellStyles count="14">
    <cellStyle name="Normal" xfId="0"/>
    <cellStyle name="Normal_Certs Q2" xfId="15"/>
    <cellStyle name="sheet" xfId="16"/>
    <cellStyle name="一般_88b138(資本增減綜計)彙總" xfId="17"/>
    <cellStyle name="Comma" xfId="18"/>
    <cellStyle name="Comma [0]" xfId="19"/>
    <cellStyle name="Percent" xfId="20"/>
    <cellStyle name="Currency" xfId="21"/>
    <cellStyle name="Currency [0]" xfId="22"/>
    <cellStyle name="巍葆 [0]_laroux" xfId="23"/>
    <cellStyle name="巍葆_laroux" xfId="24"/>
    <cellStyle name="鱔 [0]_laroux" xfId="25"/>
    <cellStyle name="鱔_laroux" xfId="26"/>
    <cellStyle name="遽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108;&#23616;&#21360;&#34920;&#31449;\&#22283;&#29151;&#20107;&#26989;\My%20Documents\&#37329;&#34349;\88d7(&#32371;&#32013;&#31237;&#25424;&#35215;&#36027;&#32156;&#35336;)&#24409;&#32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代征"/>
      <sheetName val="S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BN160"/>
  <sheetViews>
    <sheetView showGridLines="0" showZeros="0" tabSelected="1" zoomScale="75" zoomScaleNormal="75" workbookViewId="0" topLeftCell="A1">
      <selection activeCell="A4" sqref="A4"/>
    </sheetView>
  </sheetViews>
  <sheetFormatPr defaultColWidth="13.4453125" defaultRowHeight="15.75"/>
  <cols>
    <col min="1" max="1" width="30.6640625" style="75" customWidth="1"/>
    <col min="2" max="2" width="10.99609375" style="0" customWidth="1"/>
    <col min="3" max="3" width="11.99609375" style="0" customWidth="1"/>
    <col min="4" max="4" width="7.77734375" style="0" customWidth="1"/>
    <col min="5" max="5" width="12.3359375" style="0" customWidth="1"/>
    <col min="6" max="6" width="9.99609375" style="2" customWidth="1"/>
    <col min="7" max="7" width="9.6640625" style="0" customWidth="1"/>
    <col min="8" max="8" width="5.4453125" style="0" customWidth="1"/>
    <col min="9" max="9" width="11.5546875" style="0" customWidth="1"/>
    <col min="10" max="10" width="7.6640625" style="0" customWidth="1"/>
    <col min="11" max="11" width="1.1171875" style="0" customWidth="1"/>
    <col min="12" max="12" width="9.77734375" style="0" customWidth="1"/>
    <col min="13" max="13" width="4.3359375" style="0" customWidth="1"/>
    <col min="14" max="16" width="9.77734375" style="0" customWidth="1"/>
    <col min="17" max="17" width="11.5546875" style="4" customWidth="1"/>
    <col min="18" max="18" width="10.21484375" style="0" customWidth="1"/>
    <col min="19" max="19" width="8.3359375" style="0" customWidth="1"/>
    <col min="20" max="20" width="5.3359375" style="0" customWidth="1"/>
    <col min="21" max="21" width="7.5546875" style="0" customWidth="1"/>
    <col min="22" max="22" width="8.6640625" style="0" customWidth="1"/>
    <col min="23" max="23" width="5.5546875" style="0" customWidth="1"/>
    <col min="24" max="24" width="7.77734375" style="0" customWidth="1"/>
    <col min="25" max="25" width="8.77734375" style="0" customWidth="1"/>
    <col min="26" max="26" width="30.10546875" style="0" customWidth="1"/>
    <col min="27" max="27" width="10.5546875" style="0" customWidth="1"/>
    <col min="28" max="28" width="8.4453125" style="0" customWidth="1"/>
    <col min="29" max="29" width="8.99609375" style="0" customWidth="1"/>
    <col min="30" max="30" width="9.99609375" style="0" customWidth="1"/>
    <col min="31" max="31" width="9.10546875" style="0" customWidth="1"/>
    <col min="32" max="32" width="10.21484375" style="0" customWidth="1"/>
    <col min="33" max="33" width="9.5546875" style="0" customWidth="1"/>
    <col min="34" max="34" width="7.99609375" style="0" customWidth="1"/>
    <col min="35" max="35" width="7.6640625" style="0" customWidth="1"/>
    <col min="36" max="36" width="14.99609375" style="0" customWidth="1"/>
    <col min="37" max="37" width="12.77734375" style="0" customWidth="1"/>
    <col min="38" max="38" width="6.99609375" style="0" customWidth="1"/>
    <col min="39" max="39" width="11.88671875" style="0" customWidth="1"/>
    <col min="40" max="40" width="14.88671875" style="0" customWidth="1"/>
    <col min="41" max="41" width="9.77734375" style="0" customWidth="1"/>
    <col min="42" max="42" width="15.3359375" style="0" customWidth="1"/>
    <col min="43" max="43" width="14.99609375" style="0" customWidth="1"/>
  </cols>
  <sheetData>
    <row r="2" spans="1:43" ht="21.75" customHeight="1">
      <c r="A2" s="1"/>
      <c r="L2" s="3"/>
      <c r="S2" s="1"/>
      <c r="T2" s="5"/>
      <c r="Y2" s="6"/>
      <c r="Z2" s="1"/>
      <c r="AQ2" s="6"/>
    </row>
    <row r="3" spans="1:43" ht="37.5" customHeight="1">
      <c r="A3" s="111" t="s">
        <v>81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1" t="s">
        <v>0</v>
      </c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</row>
    <row r="4" spans="1:43" ht="23.25" customHeight="1" thickBot="1">
      <c r="A4" s="7" t="s">
        <v>1</v>
      </c>
      <c r="G4" s="8"/>
      <c r="N4" s="9"/>
      <c r="R4" s="10"/>
      <c r="S4" s="11"/>
      <c r="Y4" s="12" t="s">
        <v>2</v>
      </c>
      <c r="Z4" s="12"/>
      <c r="AQ4" s="12" t="s">
        <v>2</v>
      </c>
    </row>
    <row r="5" spans="1:43" s="13" customFormat="1" ht="21.75" customHeight="1">
      <c r="A5" s="14"/>
      <c r="B5" s="113" t="s">
        <v>56</v>
      </c>
      <c r="C5" s="114"/>
      <c r="D5" s="114"/>
      <c r="E5" s="114"/>
      <c r="F5" s="114"/>
      <c r="G5" s="114"/>
      <c r="H5" s="114"/>
      <c r="I5" s="114"/>
      <c r="J5" s="120"/>
      <c r="K5" s="97"/>
      <c r="L5" s="113" t="s">
        <v>3</v>
      </c>
      <c r="M5" s="114"/>
      <c r="N5" s="114"/>
      <c r="O5" s="114"/>
      <c r="P5" s="114"/>
      <c r="Q5" s="114"/>
      <c r="R5" s="114"/>
      <c r="S5" s="114"/>
      <c r="T5" s="114"/>
      <c r="U5" s="115"/>
      <c r="V5" s="115"/>
      <c r="W5" s="115"/>
      <c r="X5" s="115"/>
      <c r="Y5" s="116"/>
      <c r="Z5" s="14"/>
      <c r="AA5" s="99" t="s">
        <v>57</v>
      </c>
      <c r="AB5" s="100"/>
      <c r="AC5" s="100"/>
      <c r="AD5" s="100"/>
      <c r="AE5" s="100"/>
      <c r="AF5" s="100"/>
      <c r="AG5" s="100"/>
      <c r="AH5" s="100"/>
      <c r="AI5" s="101"/>
      <c r="AJ5" s="105" t="s">
        <v>58</v>
      </c>
      <c r="AK5" s="105"/>
      <c r="AL5" s="105"/>
      <c r="AM5" s="105"/>
      <c r="AN5" s="105"/>
      <c r="AO5" s="105"/>
      <c r="AP5" s="105"/>
      <c r="AQ5" s="106"/>
    </row>
    <row r="6" spans="1:43" s="13" customFormat="1" ht="21.75" customHeight="1">
      <c r="A6" s="15" t="s">
        <v>4</v>
      </c>
      <c r="B6" s="117" t="s">
        <v>59</v>
      </c>
      <c r="C6" s="118"/>
      <c r="D6" s="118"/>
      <c r="E6" s="118"/>
      <c r="F6" s="119"/>
      <c r="G6" s="117" t="s">
        <v>60</v>
      </c>
      <c r="H6" s="118"/>
      <c r="I6" s="118"/>
      <c r="J6" s="119"/>
      <c r="K6" s="97"/>
      <c r="L6" s="102" t="s">
        <v>61</v>
      </c>
      <c r="M6" s="103"/>
      <c r="N6" s="103"/>
      <c r="O6" s="103"/>
      <c r="P6" s="103"/>
      <c r="Q6" s="103"/>
      <c r="R6" s="104"/>
      <c r="S6" s="102" t="s">
        <v>62</v>
      </c>
      <c r="T6" s="103"/>
      <c r="U6" s="103"/>
      <c r="V6" s="103"/>
      <c r="W6" s="103"/>
      <c r="X6" s="103"/>
      <c r="Y6" s="104"/>
      <c r="Z6" s="15" t="s">
        <v>4</v>
      </c>
      <c r="AA6" s="108" t="s">
        <v>5</v>
      </c>
      <c r="AB6" s="109"/>
      <c r="AC6" s="109"/>
      <c r="AD6" s="109"/>
      <c r="AE6" s="109"/>
      <c r="AF6" s="109"/>
      <c r="AG6" s="110"/>
      <c r="AH6" s="108" t="s">
        <v>6</v>
      </c>
      <c r="AI6" s="110"/>
      <c r="AJ6" s="107"/>
      <c r="AK6" s="107"/>
      <c r="AL6" s="107"/>
      <c r="AM6" s="107"/>
      <c r="AN6" s="107"/>
      <c r="AO6" s="107"/>
      <c r="AP6" s="107"/>
      <c r="AQ6" s="108"/>
    </row>
    <row r="7" spans="1:43" s="13" customFormat="1" ht="46.5" customHeight="1" thickBot="1">
      <c r="A7" s="16"/>
      <c r="B7" s="17" t="s">
        <v>7</v>
      </c>
      <c r="C7" s="18" t="s">
        <v>8</v>
      </c>
      <c r="D7" s="19" t="s">
        <v>9</v>
      </c>
      <c r="E7" s="19" t="s">
        <v>63</v>
      </c>
      <c r="F7" s="20" t="s">
        <v>64</v>
      </c>
      <c r="G7" s="18" t="s">
        <v>8</v>
      </c>
      <c r="H7" s="19" t="s">
        <v>65</v>
      </c>
      <c r="I7" s="19" t="s">
        <v>63</v>
      </c>
      <c r="J7" s="20" t="s">
        <v>64</v>
      </c>
      <c r="K7" s="98"/>
      <c r="L7" s="20" t="s">
        <v>10</v>
      </c>
      <c r="M7" s="21" t="s">
        <v>11</v>
      </c>
      <c r="N7" s="19" t="s">
        <v>12</v>
      </c>
      <c r="O7" s="18" t="s">
        <v>8</v>
      </c>
      <c r="P7" s="19" t="s">
        <v>9</v>
      </c>
      <c r="Q7" s="19" t="s">
        <v>63</v>
      </c>
      <c r="R7" s="20" t="s">
        <v>64</v>
      </c>
      <c r="S7" s="19" t="s">
        <v>10</v>
      </c>
      <c r="T7" s="21" t="s">
        <v>11</v>
      </c>
      <c r="U7" s="19" t="s">
        <v>12</v>
      </c>
      <c r="V7" s="18" t="s">
        <v>8</v>
      </c>
      <c r="W7" s="19" t="s">
        <v>9</v>
      </c>
      <c r="X7" s="19" t="s">
        <v>63</v>
      </c>
      <c r="Y7" s="20" t="s">
        <v>64</v>
      </c>
      <c r="Z7" s="16"/>
      <c r="AA7" s="17" t="s">
        <v>7</v>
      </c>
      <c r="AB7" s="19" t="s">
        <v>10</v>
      </c>
      <c r="AC7" s="19" t="s">
        <v>12</v>
      </c>
      <c r="AD7" s="18" t="s">
        <v>8</v>
      </c>
      <c r="AE7" s="19" t="s">
        <v>9</v>
      </c>
      <c r="AF7" s="19" t="s">
        <v>63</v>
      </c>
      <c r="AG7" s="20" t="s">
        <v>13</v>
      </c>
      <c r="AH7" s="18" t="s">
        <v>8</v>
      </c>
      <c r="AI7" s="20" t="s">
        <v>63</v>
      </c>
      <c r="AJ7" s="22" t="s">
        <v>7</v>
      </c>
      <c r="AK7" s="19" t="s">
        <v>10</v>
      </c>
      <c r="AL7" s="21" t="s">
        <v>11</v>
      </c>
      <c r="AM7" s="19" t="s">
        <v>12</v>
      </c>
      <c r="AN7" s="18" t="s">
        <v>66</v>
      </c>
      <c r="AO7" s="19" t="s">
        <v>67</v>
      </c>
      <c r="AP7" s="19" t="s">
        <v>14</v>
      </c>
      <c r="AQ7" s="19" t="s">
        <v>64</v>
      </c>
    </row>
    <row r="8" spans="1:43" s="13" customFormat="1" ht="20.25" customHeight="1">
      <c r="A8" s="15"/>
      <c r="B8" s="23"/>
      <c r="C8" s="24"/>
      <c r="D8" s="25"/>
      <c r="E8" s="26"/>
      <c r="F8" s="27"/>
      <c r="G8" s="28"/>
      <c r="H8" s="24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5"/>
      <c r="AA8" s="24"/>
      <c r="AB8" s="24"/>
      <c r="AC8" s="24"/>
      <c r="AD8" s="24"/>
      <c r="AE8" s="24"/>
      <c r="AF8" s="24"/>
      <c r="AG8" s="25"/>
      <c r="AH8" s="25"/>
      <c r="AI8" s="29">
        <f aca="true" t="shared" si="0" ref="AI8:AI62">AH8</f>
        <v>0</v>
      </c>
      <c r="AJ8" s="24"/>
      <c r="AK8" s="24"/>
      <c r="AL8" s="24"/>
      <c r="AM8" s="24"/>
      <c r="AN8" s="24"/>
      <c r="AO8" s="24"/>
      <c r="AP8" s="24"/>
      <c r="AQ8" s="24"/>
    </row>
    <row r="9" spans="1:43" s="30" customFormat="1" ht="20.25" customHeight="1">
      <c r="A9" s="31" t="s">
        <v>15</v>
      </c>
      <c r="B9" s="32">
        <f>B11</f>
        <v>23921</v>
      </c>
      <c r="C9" s="32">
        <f>SUM(C11:C11)</f>
        <v>177035</v>
      </c>
      <c r="D9" s="32">
        <f>SUM(D11:D11)</f>
        <v>0</v>
      </c>
      <c r="E9" s="32">
        <f>SUM(B9:D9)</f>
        <v>200956</v>
      </c>
      <c r="F9" s="33">
        <f aca="true" t="shared" si="1" ref="F9:W9">SUM(F11:F11)</f>
        <v>746</v>
      </c>
      <c r="G9" s="32">
        <f t="shared" si="1"/>
        <v>4500</v>
      </c>
      <c r="H9" s="32">
        <f t="shared" si="1"/>
        <v>0</v>
      </c>
      <c r="I9" s="32">
        <f t="shared" si="1"/>
        <v>4500</v>
      </c>
      <c r="J9" s="32">
        <f t="shared" si="1"/>
        <v>0</v>
      </c>
      <c r="K9" s="32"/>
      <c r="L9" s="32">
        <f t="shared" si="1"/>
        <v>8734</v>
      </c>
      <c r="M9" s="32">
        <f t="shared" si="1"/>
        <v>0</v>
      </c>
      <c r="N9" s="32">
        <f t="shared" si="1"/>
        <v>3476</v>
      </c>
      <c r="O9" s="32">
        <f t="shared" si="1"/>
        <v>2081</v>
      </c>
      <c r="P9" s="32">
        <f t="shared" si="1"/>
        <v>0</v>
      </c>
      <c r="Q9" s="32">
        <f t="shared" si="1"/>
        <v>14291</v>
      </c>
      <c r="R9" s="32">
        <f t="shared" si="1"/>
        <v>1259</v>
      </c>
      <c r="S9" s="32">
        <f t="shared" si="1"/>
        <v>0</v>
      </c>
      <c r="T9" s="32">
        <f t="shared" si="1"/>
        <v>0</v>
      </c>
      <c r="U9" s="32">
        <f t="shared" si="1"/>
        <v>0</v>
      </c>
      <c r="V9" s="32">
        <f t="shared" si="1"/>
        <v>0</v>
      </c>
      <c r="W9" s="32">
        <f t="shared" si="1"/>
        <v>0</v>
      </c>
      <c r="X9" s="34">
        <f>SUM(J9,P9)</f>
        <v>0</v>
      </c>
      <c r="Y9" s="32">
        <f>SUM(Y11:Y11)</f>
        <v>450</v>
      </c>
      <c r="Z9" s="31" t="s">
        <v>15</v>
      </c>
      <c r="AA9" s="32">
        <f aca="true" t="shared" si="2" ref="AA9:AG9">SUM(AA11:AA11)</f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  <c r="AE9" s="32">
        <f t="shared" si="2"/>
        <v>2414</v>
      </c>
      <c r="AF9" s="32">
        <f t="shared" si="2"/>
        <v>2414</v>
      </c>
      <c r="AG9" s="32">
        <f t="shared" si="2"/>
        <v>0</v>
      </c>
      <c r="AH9" s="32"/>
      <c r="AI9" s="29">
        <f t="shared" si="0"/>
        <v>0</v>
      </c>
      <c r="AJ9" s="32">
        <f aca="true" t="shared" si="3" ref="AJ9:AQ9">SUM(AJ11:AJ11)</f>
        <v>23921</v>
      </c>
      <c r="AK9" s="32">
        <f t="shared" si="3"/>
        <v>8734</v>
      </c>
      <c r="AL9" s="32">
        <f t="shared" si="3"/>
        <v>0</v>
      </c>
      <c r="AM9" s="32">
        <f t="shared" si="3"/>
        <v>3476</v>
      </c>
      <c r="AN9" s="32">
        <f t="shared" si="3"/>
        <v>183616</v>
      </c>
      <c r="AO9" s="32">
        <f t="shared" si="3"/>
        <v>2414</v>
      </c>
      <c r="AP9" s="32">
        <f t="shared" si="3"/>
        <v>222161</v>
      </c>
      <c r="AQ9" s="32">
        <f t="shared" si="3"/>
        <v>2455</v>
      </c>
    </row>
    <row r="10" spans="1:43" s="35" customFormat="1" ht="18" customHeight="1">
      <c r="A10" s="36"/>
      <c r="B10" s="37">
        <v>0</v>
      </c>
      <c r="C10" s="37">
        <v>0</v>
      </c>
      <c r="D10" s="37">
        <v>0</v>
      </c>
      <c r="E10" s="38">
        <f>SUM(B10:D10)</f>
        <v>0</v>
      </c>
      <c r="F10" s="39"/>
      <c r="G10" s="37">
        <v>0</v>
      </c>
      <c r="H10" s="37">
        <v>0</v>
      </c>
      <c r="I10" s="37">
        <v>0</v>
      </c>
      <c r="J10" s="37">
        <v>0</v>
      </c>
      <c r="K10" s="37"/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40"/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40"/>
      <c r="Y10" s="37">
        <v>0</v>
      </c>
      <c r="Z10" s="36"/>
      <c r="AA10" s="37">
        <v>0</v>
      </c>
      <c r="AB10" s="37"/>
      <c r="AC10" s="37"/>
      <c r="AD10" s="37"/>
      <c r="AE10" s="37">
        <v>0</v>
      </c>
      <c r="AF10" s="37"/>
      <c r="AG10" s="37"/>
      <c r="AH10" s="37"/>
      <c r="AI10" s="29">
        <f t="shared" si="0"/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</row>
    <row r="11" spans="1:43" s="41" customFormat="1" ht="20.25" customHeight="1">
      <c r="A11" s="42" t="s">
        <v>16</v>
      </c>
      <c r="B11" s="43">
        <v>23921</v>
      </c>
      <c r="C11" s="43">
        <v>177035</v>
      </c>
      <c r="D11" s="43"/>
      <c r="E11" s="38">
        <f>SUM(B11:D11)</f>
        <v>200956</v>
      </c>
      <c r="F11" s="44">
        <v>746</v>
      </c>
      <c r="G11" s="43">
        <v>4500</v>
      </c>
      <c r="H11" s="43"/>
      <c r="I11" s="43">
        <f>SUM(G11:H11)</f>
        <v>4500</v>
      </c>
      <c r="J11" s="43"/>
      <c r="K11" s="43"/>
      <c r="L11" s="43">
        <v>8734</v>
      </c>
      <c r="M11" s="43"/>
      <c r="N11" s="43">
        <v>3476</v>
      </c>
      <c r="O11" s="43">
        <v>2081</v>
      </c>
      <c r="P11" s="43"/>
      <c r="Q11" s="45">
        <f>SUM(L11:P11)</f>
        <v>14291</v>
      </c>
      <c r="R11" s="43">
        <v>1259</v>
      </c>
      <c r="S11" s="43"/>
      <c r="T11" s="43"/>
      <c r="U11" s="43"/>
      <c r="V11" s="43"/>
      <c r="W11" s="43"/>
      <c r="X11" s="45">
        <f>SUM(S11:W11)</f>
        <v>0</v>
      </c>
      <c r="Y11" s="43">
        <v>450</v>
      </c>
      <c r="Z11" s="42" t="s">
        <v>16</v>
      </c>
      <c r="AA11" s="43"/>
      <c r="AB11" s="43"/>
      <c r="AC11" s="43"/>
      <c r="AD11" s="43"/>
      <c r="AE11" s="43">
        <v>2414</v>
      </c>
      <c r="AF11" s="43">
        <f>SUM(AA11:AE11)</f>
        <v>2414</v>
      </c>
      <c r="AG11" s="43"/>
      <c r="AH11" s="43"/>
      <c r="AI11" s="29">
        <f t="shared" si="0"/>
        <v>0</v>
      </c>
      <c r="AJ11" s="43">
        <f>B11+AA11</f>
        <v>23921</v>
      </c>
      <c r="AK11" s="43">
        <f>L11+S11+AB11</f>
        <v>8734</v>
      </c>
      <c r="AL11" s="43">
        <f>M11+T11</f>
        <v>0</v>
      </c>
      <c r="AM11" s="43">
        <f>N11+U11+AC11</f>
        <v>3476</v>
      </c>
      <c r="AN11" s="43">
        <f>C11+G11+O11+V11+AD11</f>
        <v>183616</v>
      </c>
      <c r="AO11" s="43">
        <f>D11+H11+P11+W11+AE11</f>
        <v>2414</v>
      </c>
      <c r="AP11" s="43">
        <f>SUM(AJ11:AO11)</f>
        <v>222161</v>
      </c>
      <c r="AQ11" s="43">
        <f>F11+J11+R11+Y11+AG11</f>
        <v>2455</v>
      </c>
    </row>
    <row r="12" spans="1:43" s="35" customFormat="1" ht="18" customHeight="1">
      <c r="A12" s="46"/>
      <c r="B12" s="37">
        <v>0</v>
      </c>
      <c r="C12" s="37"/>
      <c r="D12" s="37"/>
      <c r="E12" s="47"/>
      <c r="F12" s="4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40"/>
      <c r="R12" s="37"/>
      <c r="S12" s="37"/>
      <c r="T12" s="37"/>
      <c r="U12" s="37"/>
      <c r="V12" s="37"/>
      <c r="W12" s="37"/>
      <c r="X12" s="40"/>
      <c r="Y12" s="37"/>
      <c r="Z12" s="46"/>
      <c r="AA12" s="37"/>
      <c r="AB12" s="37"/>
      <c r="AC12" s="37"/>
      <c r="AD12" s="37"/>
      <c r="AE12" s="37"/>
      <c r="AF12" s="37"/>
      <c r="AG12" s="37"/>
      <c r="AH12" s="37"/>
      <c r="AI12" s="29">
        <f t="shared" si="0"/>
        <v>0</v>
      </c>
      <c r="AJ12" s="37"/>
      <c r="AK12" s="37"/>
      <c r="AL12" s="37"/>
      <c r="AM12" s="37"/>
      <c r="AN12" s="37"/>
      <c r="AO12" s="37"/>
      <c r="AP12" s="37"/>
      <c r="AQ12" s="37"/>
    </row>
    <row r="13" spans="1:43" s="30" customFormat="1" ht="20.25" customHeight="1">
      <c r="A13" s="31" t="s">
        <v>17</v>
      </c>
      <c r="B13" s="49">
        <f>SUM(B15:B26)</f>
        <v>6517161</v>
      </c>
      <c r="C13" s="49">
        <f aca="true" t="shared" si="4" ref="C13:Y13">SUM(C15:C26)</f>
        <v>68669440</v>
      </c>
      <c r="D13" s="49">
        <f t="shared" si="4"/>
        <v>6315</v>
      </c>
      <c r="E13" s="49">
        <f t="shared" si="4"/>
        <v>75192916</v>
      </c>
      <c r="F13" s="49">
        <f t="shared" si="4"/>
        <v>4516220</v>
      </c>
      <c r="G13" s="49">
        <f t="shared" si="4"/>
        <v>868269</v>
      </c>
      <c r="H13" s="49">
        <f t="shared" si="4"/>
        <v>0</v>
      </c>
      <c r="I13" s="49">
        <f t="shared" si="4"/>
        <v>868269</v>
      </c>
      <c r="J13" s="49">
        <f t="shared" si="4"/>
        <v>34112</v>
      </c>
      <c r="K13" s="49"/>
      <c r="L13" s="49">
        <f t="shared" si="4"/>
        <v>5343815</v>
      </c>
      <c r="M13" s="49">
        <f t="shared" si="4"/>
        <v>450</v>
      </c>
      <c r="N13" s="49">
        <f t="shared" si="4"/>
        <v>891796</v>
      </c>
      <c r="O13" s="49">
        <f t="shared" si="4"/>
        <v>139140</v>
      </c>
      <c r="P13" s="49">
        <f t="shared" si="4"/>
        <v>2690</v>
      </c>
      <c r="Q13" s="49">
        <f t="shared" si="4"/>
        <v>6377891</v>
      </c>
      <c r="R13" s="49">
        <f t="shared" si="4"/>
        <v>1030360</v>
      </c>
      <c r="S13" s="49">
        <f t="shared" si="4"/>
        <v>242860</v>
      </c>
      <c r="T13" s="49">
        <f t="shared" si="4"/>
        <v>0</v>
      </c>
      <c r="U13" s="49">
        <f t="shared" si="4"/>
        <v>17720</v>
      </c>
      <c r="V13" s="49">
        <f t="shared" si="4"/>
        <v>55016</v>
      </c>
      <c r="W13" s="49">
        <f t="shared" si="4"/>
        <v>80</v>
      </c>
      <c r="X13" s="49">
        <f t="shared" si="4"/>
        <v>315676</v>
      </c>
      <c r="Y13" s="49">
        <f t="shared" si="4"/>
        <v>281920</v>
      </c>
      <c r="Z13" s="31" t="s">
        <v>17</v>
      </c>
      <c r="AA13" s="49">
        <f aca="true" t="shared" si="5" ref="AA13:AQ13">SUM(AA15:AA26)</f>
        <v>0</v>
      </c>
      <c r="AB13" s="49">
        <f t="shared" si="5"/>
        <v>0</v>
      </c>
      <c r="AC13" s="49">
        <f t="shared" si="5"/>
        <v>600</v>
      </c>
      <c r="AD13" s="49">
        <f t="shared" si="5"/>
        <v>1186</v>
      </c>
      <c r="AE13" s="49">
        <f t="shared" si="5"/>
        <v>2097</v>
      </c>
      <c r="AF13" s="49">
        <f t="shared" si="5"/>
        <v>3883</v>
      </c>
      <c r="AG13" s="49">
        <f t="shared" si="5"/>
        <v>2290</v>
      </c>
      <c r="AH13" s="49">
        <f t="shared" si="5"/>
        <v>0</v>
      </c>
      <c r="AI13" s="49">
        <f t="shared" si="5"/>
        <v>0</v>
      </c>
      <c r="AJ13" s="49">
        <f t="shared" si="5"/>
        <v>6517161</v>
      </c>
      <c r="AK13" s="49">
        <f t="shared" si="5"/>
        <v>5586675</v>
      </c>
      <c r="AL13" s="49">
        <f t="shared" si="5"/>
        <v>450</v>
      </c>
      <c r="AM13" s="49">
        <f t="shared" si="5"/>
        <v>910116</v>
      </c>
      <c r="AN13" s="49">
        <f t="shared" si="5"/>
        <v>69733051</v>
      </c>
      <c r="AO13" s="49">
        <f t="shared" si="5"/>
        <v>11182</v>
      </c>
      <c r="AP13" s="49">
        <f t="shared" si="5"/>
        <v>82758635</v>
      </c>
      <c r="AQ13" s="49">
        <f t="shared" si="5"/>
        <v>5864902</v>
      </c>
    </row>
    <row r="14" spans="1:43" s="35" customFormat="1" ht="14.25" customHeight="1">
      <c r="A14" s="50"/>
      <c r="B14" s="37">
        <v>0</v>
      </c>
      <c r="C14" s="37">
        <v>0</v>
      </c>
      <c r="D14" s="37">
        <v>0</v>
      </c>
      <c r="E14" s="38">
        <f aca="true" t="shared" si="6" ref="E14:E21">SUM(B14:D14)</f>
        <v>0</v>
      </c>
      <c r="F14" s="39"/>
      <c r="G14" s="37">
        <v>0</v>
      </c>
      <c r="H14" s="37">
        <v>0</v>
      </c>
      <c r="I14" s="37">
        <v>0</v>
      </c>
      <c r="J14" s="37">
        <v>0</v>
      </c>
      <c r="K14" s="37"/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40"/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40"/>
      <c r="Y14" s="37">
        <v>0</v>
      </c>
      <c r="Z14" s="50"/>
      <c r="AA14" s="37">
        <v>0</v>
      </c>
      <c r="AB14" s="37"/>
      <c r="AC14" s="37"/>
      <c r="AD14" s="37"/>
      <c r="AE14" s="37">
        <v>0</v>
      </c>
      <c r="AF14" s="43">
        <f aca="true" t="shared" si="7" ref="AF14:AF21">SUM(AA14:AE14)</f>
        <v>0</v>
      </c>
      <c r="AG14" s="37"/>
      <c r="AH14" s="37"/>
      <c r="AI14" s="29">
        <f t="shared" si="0"/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</row>
    <row r="15" spans="1:43" s="41" customFormat="1" ht="32.25" customHeight="1">
      <c r="A15" s="42" t="s">
        <v>18</v>
      </c>
      <c r="B15" s="43"/>
      <c r="C15" s="43">
        <v>201500</v>
      </c>
      <c r="D15" s="43">
        <v>150</v>
      </c>
      <c r="E15" s="38">
        <f t="shared" si="6"/>
        <v>201650</v>
      </c>
      <c r="F15" s="44">
        <v>3838</v>
      </c>
      <c r="G15" s="43">
        <v>703095</v>
      </c>
      <c r="H15" s="43"/>
      <c r="I15" s="43">
        <f aca="true" t="shared" si="8" ref="I15:I21">SUM(G15:H15)</f>
        <v>703095</v>
      </c>
      <c r="J15" s="43"/>
      <c r="K15" s="43"/>
      <c r="L15" s="43">
        <v>2837105</v>
      </c>
      <c r="M15" s="43">
        <v>450</v>
      </c>
      <c r="N15" s="43">
        <v>93144</v>
      </c>
      <c r="O15" s="43">
        <v>11950</v>
      </c>
      <c r="P15" s="43">
        <v>389</v>
      </c>
      <c r="Q15" s="45">
        <f aca="true" t="shared" si="9" ref="Q15:Q21">SUM(L15:P15)</f>
        <v>2943038</v>
      </c>
      <c r="R15" s="43">
        <v>29058</v>
      </c>
      <c r="S15" s="43"/>
      <c r="T15" s="43"/>
      <c r="U15" s="43"/>
      <c r="V15" s="43"/>
      <c r="W15" s="43"/>
      <c r="X15" s="45">
        <f aca="true" t="shared" si="10" ref="X15:X21">SUM(S15:W15)</f>
        <v>0</v>
      </c>
      <c r="Y15" s="43">
        <v>16485</v>
      </c>
      <c r="Z15" s="42" t="s">
        <v>18</v>
      </c>
      <c r="AA15" s="43"/>
      <c r="AB15" s="43"/>
      <c r="AC15" s="43">
        <v>600</v>
      </c>
      <c r="AD15" s="43">
        <v>1186</v>
      </c>
      <c r="AE15" s="43">
        <v>1775</v>
      </c>
      <c r="AF15" s="43">
        <f t="shared" si="7"/>
        <v>3561</v>
      </c>
      <c r="AG15" s="43">
        <v>2280</v>
      </c>
      <c r="AH15" s="43"/>
      <c r="AI15" s="29">
        <f t="shared" si="0"/>
        <v>0</v>
      </c>
      <c r="AJ15" s="43">
        <f aca="true" t="shared" si="11" ref="AJ15:AJ21">B15+AA15</f>
        <v>0</v>
      </c>
      <c r="AK15" s="43">
        <f aca="true" t="shared" si="12" ref="AK15:AK21">L15+S15+AB15</f>
        <v>2837105</v>
      </c>
      <c r="AL15" s="43">
        <f aca="true" t="shared" si="13" ref="AL15:AL21">M15+T15</f>
        <v>450</v>
      </c>
      <c r="AM15" s="43">
        <f aca="true" t="shared" si="14" ref="AM15:AM21">N15+U15+AC15</f>
        <v>93744</v>
      </c>
      <c r="AN15" s="43">
        <f aca="true" t="shared" si="15" ref="AN15:AN21">C15+G15+O15+V15+AD15+AH15</f>
        <v>917731</v>
      </c>
      <c r="AO15" s="43">
        <f aca="true" t="shared" si="16" ref="AO15:AO21">D15+H15+P15+W15+AE15</f>
        <v>2314</v>
      </c>
      <c r="AP15" s="43">
        <f aca="true" t="shared" si="17" ref="AP15:AP21">SUM(AJ15:AO15)</f>
        <v>3851344</v>
      </c>
      <c r="AQ15" s="43">
        <f aca="true" t="shared" si="18" ref="AQ15:AQ21">F15+J15+R15+Y15+AG15</f>
        <v>51661</v>
      </c>
    </row>
    <row r="16" spans="1:43" s="41" customFormat="1" ht="32.25" customHeight="1">
      <c r="A16" s="51" t="s">
        <v>19</v>
      </c>
      <c r="B16" s="43">
        <v>64924</v>
      </c>
      <c r="C16" s="43">
        <v>14914</v>
      </c>
      <c r="D16" s="43"/>
      <c r="E16" s="38">
        <f t="shared" si="6"/>
        <v>79838</v>
      </c>
      <c r="F16" s="44">
        <v>245</v>
      </c>
      <c r="G16" s="43"/>
      <c r="H16" s="43"/>
      <c r="I16" s="43">
        <f t="shared" si="8"/>
        <v>0</v>
      </c>
      <c r="J16" s="43"/>
      <c r="K16" s="43"/>
      <c r="L16" s="43">
        <v>19096</v>
      </c>
      <c r="M16" s="43"/>
      <c r="N16" s="43">
        <v>3992</v>
      </c>
      <c r="O16" s="43">
        <v>392</v>
      </c>
      <c r="P16" s="43">
        <v>271</v>
      </c>
      <c r="Q16" s="45">
        <f t="shared" si="9"/>
        <v>23751</v>
      </c>
      <c r="R16" s="43">
        <v>4012</v>
      </c>
      <c r="S16" s="43"/>
      <c r="T16" s="43"/>
      <c r="U16" s="43"/>
      <c r="V16" s="43"/>
      <c r="W16" s="43"/>
      <c r="X16" s="45">
        <f t="shared" si="10"/>
        <v>0</v>
      </c>
      <c r="Y16" s="43"/>
      <c r="Z16" s="51" t="s">
        <v>19</v>
      </c>
      <c r="AA16" s="43"/>
      <c r="AB16" s="43"/>
      <c r="AC16" s="43"/>
      <c r="AD16" s="43"/>
      <c r="AE16" s="43"/>
      <c r="AF16" s="43">
        <f t="shared" si="7"/>
        <v>0</v>
      </c>
      <c r="AG16" s="43"/>
      <c r="AH16" s="43"/>
      <c r="AI16" s="29">
        <f t="shared" si="0"/>
        <v>0</v>
      </c>
      <c r="AJ16" s="43">
        <f t="shared" si="11"/>
        <v>64924</v>
      </c>
      <c r="AK16" s="43">
        <f t="shared" si="12"/>
        <v>19096</v>
      </c>
      <c r="AL16" s="43">
        <f t="shared" si="13"/>
        <v>0</v>
      </c>
      <c r="AM16" s="43">
        <f t="shared" si="14"/>
        <v>3992</v>
      </c>
      <c r="AN16" s="43">
        <f t="shared" si="15"/>
        <v>15306</v>
      </c>
      <c r="AO16" s="43">
        <f t="shared" si="16"/>
        <v>271</v>
      </c>
      <c r="AP16" s="43">
        <f t="shared" si="17"/>
        <v>103589</v>
      </c>
      <c r="AQ16" s="43">
        <f t="shared" si="18"/>
        <v>4257</v>
      </c>
    </row>
    <row r="17" spans="1:43" s="41" customFormat="1" ht="32.25" customHeight="1">
      <c r="A17" s="51" t="s">
        <v>20</v>
      </c>
      <c r="B17" s="43"/>
      <c r="C17" s="43">
        <v>9305</v>
      </c>
      <c r="D17" s="43"/>
      <c r="E17" s="38">
        <f t="shared" si="6"/>
        <v>9305</v>
      </c>
      <c r="F17" s="44">
        <v>72</v>
      </c>
      <c r="G17" s="43"/>
      <c r="H17" s="43"/>
      <c r="I17" s="43">
        <f t="shared" si="8"/>
        <v>0</v>
      </c>
      <c r="J17" s="43"/>
      <c r="K17" s="43"/>
      <c r="L17" s="43">
        <v>12546</v>
      </c>
      <c r="M17" s="43"/>
      <c r="N17" s="43">
        <v>6380</v>
      </c>
      <c r="O17" s="43">
        <v>2339</v>
      </c>
      <c r="P17" s="43"/>
      <c r="Q17" s="45">
        <f t="shared" si="9"/>
        <v>21265</v>
      </c>
      <c r="R17" s="43">
        <v>1081</v>
      </c>
      <c r="S17" s="43"/>
      <c r="T17" s="43"/>
      <c r="U17" s="43"/>
      <c r="V17" s="43"/>
      <c r="W17" s="43"/>
      <c r="X17" s="45">
        <f t="shared" si="10"/>
        <v>0</v>
      </c>
      <c r="Y17" s="43"/>
      <c r="Z17" s="51" t="s">
        <v>20</v>
      </c>
      <c r="AA17" s="43"/>
      <c r="AB17" s="43"/>
      <c r="AC17" s="43"/>
      <c r="AD17" s="43"/>
      <c r="AE17" s="43"/>
      <c r="AF17" s="43">
        <f t="shared" si="7"/>
        <v>0</v>
      </c>
      <c r="AG17" s="43"/>
      <c r="AH17" s="43"/>
      <c r="AI17" s="29">
        <f t="shared" si="0"/>
        <v>0</v>
      </c>
      <c r="AJ17" s="43">
        <f t="shared" si="11"/>
        <v>0</v>
      </c>
      <c r="AK17" s="43">
        <f t="shared" si="12"/>
        <v>12546</v>
      </c>
      <c r="AL17" s="43">
        <f t="shared" si="13"/>
        <v>0</v>
      </c>
      <c r="AM17" s="43">
        <f t="shared" si="14"/>
        <v>6380</v>
      </c>
      <c r="AN17" s="43">
        <f t="shared" si="15"/>
        <v>11644</v>
      </c>
      <c r="AO17" s="43">
        <f t="shared" si="16"/>
        <v>0</v>
      </c>
      <c r="AP17" s="43">
        <f t="shared" si="17"/>
        <v>30570</v>
      </c>
      <c r="AQ17" s="43">
        <f t="shared" si="18"/>
        <v>1153</v>
      </c>
    </row>
    <row r="18" spans="1:43" s="35" customFormat="1" ht="32.25" customHeight="1">
      <c r="A18" s="53" t="s">
        <v>21</v>
      </c>
      <c r="B18" s="43"/>
      <c r="C18" s="43">
        <v>72202</v>
      </c>
      <c r="D18" s="43"/>
      <c r="E18" s="38">
        <f t="shared" si="6"/>
        <v>72202</v>
      </c>
      <c r="F18" s="44">
        <v>981</v>
      </c>
      <c r="G18" s="43"/>
      <c r="H18" s="43"/>
      <c r="I18" s="43">
        <f t="shared" si="8"/>
        <v>0</v>
      </c>
      <c r="J18" s="43"/>
      <c r="K18" s="43"/>
      <c r="L18" s="43">
        <v>26915</v>
      </c>
      <c r="M18" s="43"/>
      <c r="N18" s="43">
        <v>23508</v>
      </c>
      <c r="O18" s="43">
        <v>5995</v>
      </c>
      <c r="P18" s="43"/>
      <c r="Q18" s="45">
        <f t="shared" si="9"/>
        <v>56418</v>
      </c>
      <c r="R18" s="43">
        <v>44394</v>
      </c>
      <c r="S18" s="43"/>
      <c r="T18" s="43"/>
      <c r="U18" s="43"/>
      <c r="V18" s="43">
        <v>1003</v>
      </c>
      <c r="W18" s="43"/>
      <c r="X18" s="45">
        <f t="shared" si="10"/>
        <v>1003</v>
      </c>
      <c r="Y18" s="43">
        <v>921</v>
      </c>
      <c r="Z18" s="53" t="s">
        <v>21</v>
      </c>
      <c r="AA18" s="43"/>
      <c r="AB18" s="43"/>
      <c r="AC18" s="43"/>
      <c r="AD18" s="43"/>
      <c r="AE18" s="43"/>
      <c r="AF18" s="43">
        <f t="shared" si="7"/>
        <v>0</v>
      </c>
      <c r="AG18" s="43"/>
      <c r="AH18" s="43"/>
      <c r="AI18" s="29">
        <f t="shared" si="0"/>
        <v>0</v>
      </c>
      <c r="AJ18" s="43">
        <f t="shared" si="11"/>
        <v>0</v>
      </c>
      <c r="AK18" s="43">
        <f t="shared" si="12"/>
        <v>26915</v>
      </c>
      <c r="AL18" s="43">
        <f t="shared" si="13"/>
        <v>0</v>
      </c>
      <c r="AM18" s="43">
        <f t="shared" si="14"/>
        <v>23508</v>
      </c>
      <c r="AN18" s="43">
        <f t="shared" si="15"/>
        <v>79200</v>
      </c>
      <c r="AO18" s="43">
        <f t="shared" si="16"/>
        <v>0</v>
      </c>
      <c r="AP18" s="43">
        <f t="shared" si="17"/>
        <v>129623</v>
      </c>
      <c r="AQ18" s="43">
        <f t="shared" si="18"/>
        <v>46296</v>
      </c>
    </row>
    <row r="19" spans="1:43" s="41" customFormat="1" ht="32.25" customHeight="1">
      <c r="A19" s="51" t="s">
        <v>22</v>
      </c>
      <c r="B19" s="52">
        <v>938373</v>
      </c>
      <c r="C19" s="52">
        <v>68319220</v>
      </c>
      <c r="D19" s="52">
        <v>6165</v>
      </c>
      <c r="E19" s="38">
        <f t="shared" si="6"/>
        <v>69263758</v>
      </c>
      <c r="F19" s="44">
        <v>3231986</v>
      </c>
      <c r="G19" s="52">
        <v>56054</v>
      </c>
      <c r="H19" s="52"/>
      <c r="I19" s="43">
        <f t="shared" si="8"/>
        <v>56054</v>
      </c>
      <c r="J19" s="52">
        <v>5102</v>
      </c>
      <c r="K19" s="52"/>
      <c r="L19" s="52">
        <v>923219</v>
      </c>
      <c r="M19" s="52"/>
      <c r="N19" s="52">
        <v>455022</v>
      </c>
      <c r="O19" s="52">
        <v>27176</v>
      </c>
      <c r="P19" s="52">
        <v>0</v>
      </c>
      <c r="Q19" s="45">
        <f t="shared" si="9"/>
        <v>1405417</v>
      </c>
      <c r="R19" s="52">
        <v>867968</v>
      </c>
      <c r="S19" s="52">
        <v>2600</v>
      </c>
      <c r="T19" s="52"/>
      <c r="U19" s="52"/>
      <c r="V19" s="52">
        <v>5842</v>
      </c>
      <c r="W19" s="52">
        <v>80</v>
      </c>
      <c r="X19" s="45">
        <f t="shared" si="10"/>
        <v>8522</v>
      </c>
      <c r="Y19" s="52">
        <v>8758</v>
      </c>
      <c r="Z19" s="51" t="s">
        <v>22</v>
      </c>
      <c r="AA19" s="52"/>
      <c r="AB19" s="52"/>
      <c r="AC19" s="52"/>
      <c r="AD19" s="52"/>
      <c r="AE19" s="52"/>
      <c r="AF19" s="43">
        <f t="shared" si="7"/>
        <v>0</v>
      </c>
      <c r="AG19" s="43"/>
      <c r="AH19" s="43"/>
      <c r="AI19" s="29">
        <f t="shared" si="0"/>
        <v>0</v>
      </c>
      <c r="AJ19" s="43">
        <f t="shared" si="11"/>
        <v>938373</v>
      </c>
      <c r="AK19" s="43">
        <f t="shared" si="12"/>
        <v>925819</v>
      </c>
      <c r="AL19" s="43">
        <f t="shared" si="13"/>
        <v>0</v>
      </c>
      <c r="AM19" s="43">
        <f t="shared" si="14"/>
        <v>455022</v>
      </c>
      <c r="AN19" s="43">
        <f t="shared" si="15"/>
        <v>68408292</v>
      </c>
      <c r="AO19" s="43">
        <f t="shared" si="16"/>
        <v>6245</v>
      </c>
      <c r="AP19" s="43">
        <f t="shared" si="17"/>
        <v>70733751</v>
      </c>
      <c r="AQ19" s="43">
        <f t="shared" si="18"/>
        <v>4113814</v>
      </c>
    </row>
    <row r="20" spans="1:43" s="35" customFormat="1" ht="32.25" customHeight="1">
      <c r="A20" s="53" t="s">
        <v>23</v>
      </c>
      <c r="B20" s="43">
        <v>5484014</v>
      </c>
      <c r="C20" s="43"/>
      <c r="D20" s="43"/>
      <c r="E20" s="38">
        <f t="shared" si="6"/>
        <v>5484014</v>
      </c>
      <c r="F20" s="44">
        <v>1258643</v>
      </c>
      <c r="G20" s="43">
        <v>109120</v>
      </c>
      <c r="H20" s="43"/>
      <c r="I20" s="43">
        <f t="shared" si="8"/>
        <v>109120</v>
      </c>
      <c r="J20" s="43">
        <v>29010</v>
      </c>
      <c r="K20" s="43"/>
      <c r="L20" s="43">
        <v>1021446</v>
      </c>
      <c r="M20" s="43"/>
      <c r="N20" s="43">
        <v>232470</v>
      </c>
      <c r="O20" s="43">
        <v>40088</v>
      </c>
      <c r="P20" s="43"/>
      <c r="Q20" s="45">
        <f t="shared" si="9"/>
        <v>1294004</v>
      </c>
      <c r="R20" s="43">
        <v>42038</v>
      </c>
      <c r="S20" s="43">
        <v>240260</v>
      </c>
      <c r="T20" s="43"/>
      <c r="U20" s="43">
        <v>17720</v>
      </c>
      <c r="V20" s="43">
        <v>42620</v>
      </c>
      <c r="W20" s="43"/>
      <c r="X20" s="45">
        <f t="shared" si="10"/>
        <v>300600</v>
      </c>
      <c r="Y20" s="43">
        <v>255290</v>
      </c>
      <c r="Z20" s="53" t="s">
        <v>23</v>
      </c>
      <c r="AB20" s="43"/>
      <c r="AC20" s="43"/>
      <c r="AD20" s="43">
        <v>0</v>
      </c>
      <c r="AE20" s="43">
        <v>322</v>
      </c>
      <c r="AF20" s="43">
        <f t="shared" si="7"/>
        <v>322</v>
      </c>
      <c r="AG20" s="43">
        <v>10</v>
      </c>
      <c r="AH20" s="43"/>
      <c r="AI20" s="29">
        <f t="shared" si="0"/>
        <v>0</v>
      </c>
      <c r="AJ20" s="43">
        <f t="shared" si="11"/>
        <v>5484014</v>
      </c>
      <c r="AK20" s="43">
        <f t="shared" si="12"/>
        <v>1261706</v>
      </c>
      <c r="AL20" s="43">
        <f t="shared" si="13"/>
        <v>0</v>
      </c>
      <c r="AM20" s="43">
        <f t="shared" si="14"/>
        <v>250190</v>
      </c>
      <c r="AN20" s="43">
        <f t="shared" si="15"/>
        <v>191828</v>
      </c>
      <c r="AO20" s="43">
        <f t="shared" si="16"/>
        <v>322</v>
      </c>
      <c r="AP20" s="43">
        <f t="shared" si="17"/>
        <v>7188060</v>
      </c>
      <c r="AQ20" s="43">
        <f t="shared" si="18"/>
        <v>1584991</v>
      </c>
    </row>
    <row r="21" spans="1:43" s="35" customFormat="1" ht="32.25" customHeight="1">
      <c r="A21" s="53" t="s">
        <v>24</v>
      </c>
      <c r="B21" s="43">
        <v>4361</v>
      </c>
      <c r="C21" s="43">
        <v>5689</v>
      </c>
      <c r="D21" s="43"/>
      <c r="E21" s="38">
        <f t="shared" si="6"/>
        <v>10050</v>
      </c>
      <c r="F21" s="44">
        <v>0</v>
      </c>
      <c r="G21" s="43"/>
      <c r="H21" s="43"/>
      <c r="I21" s="43">
        <f t="shared" si="8"/>
        <v>0</v>
      </c>
      <c r="J21" s="43"/>
      <c r="K21" s="43"/>
      <c r="L21" s="43"/>
      <c r="M21" s="43"/>
      <c r="N21" s="43">
        <v>19220</v>
      </c>
      <c r="O21" s="43">
        <v>34190</v>
      </c>
      <c r="P21" s="43"/>
      <c r="Q21" s="45">
        <f t="shared" si="9"/>
        <v>53410</v>
      </c>
      <c r="R21" s="43">
        <v>4508</v>
      </c>
      <c r="S21" s="43"/>
      <c r="T21" s="43"/>
      <c r="U21" s="43"/>
      <c r="V21" s="43">
        <v>0</v>
      </c>
      <c r="W21" s="43"/>
      <c r="X21" s="45">
        <f t="shared" si="10"/>
        <v>0</v>
      </c>
      <c r="Y21" s="43"/>
      <c r="Z21" s="53" t="s">
        <v>24</v>
      </c>
      <c r="AA21" s="43"/>
      <c r="AB21" s="43">
        <v>0</v>
      </c>
      <c r="AC21" s="43">
        <v>0</v>
      </c>
      <c r="AD21" s="43"/>
      <c r="AE21" s="43"/>
      <c r="AF21" s="43">
        <f t="shared" si="7"/>
        <v>0</v>
      </c>
      <c r="AG21" s="43"/>
      <c r="AH21" s="43"/>
      <c r="AI21" s="29">
        <f t="shared" si="0"/>
        <v>0</v>
      </c>
      <c r="AJ21" s="43">
        <f t="shared" si="11"/>
        <v>4361</v>
      </c>
      <c r="AK21" s="43">
        <f t="shared" si="12"/>
        <v>0</v>
      </c>
      <c r="AL21" s="43">
        <f t="shared" si="13"/>
        <v>0</v>
      </c>
      <c r="AM21" s="43">
        <f t="shared" si="14"/>
        <v>19220</v>
      </c>
      <c r="AN21" s="43">
        <f t="shared" si="15"/>
        <v>39879</v>
      </c>
      <c r="AO21" s="43">
        <f t="shared" si="16"/>
        <v>0</v>
      </c>
      <c r="AP21" s="43">
        <f t="shared" si="17"/>
        <v>63460</v>
      </c>
      <c r="AQ21" s="43">
        <f t="shared" si="18"/>
        <v>4508</v>
      </c>
    </row>
    <row r="22" spans="1:43" s="35" customFormat="1" ht="32.25" customHeight="1">
      <c r="A22" s="51" t="s">
        <v>42</v>
      </c>
      <c r="B22" s="37"/>
      <c r="C22" s="37">
        <v>33733</v>
      </c>
      <c r="D22" s="37"/>
      <c r="E22" s="43">
        <f>SUM(B22:D22)</f>
        <v>33733</v>
      </c>
      <c r="F22" s="73">
        <v>376</v>
      </c>
      <c r="G22" s="37"/>
      <c r="H22" s="37"/>
      <c r="I22" s="49">
        <f>SUM(G22:H22)</f>
        <v>0</v>
      </c>
      <c r="J22" s="37"/>
      <c r="K22" s="37"/>
      <c r="L22" s="37">
        <v>172467</v>
      </c>
      <c r="M22" s="37"/>
      <c r="N22" s="37">
        <v>1500</v>
      </c>
      <c r="O22" s="37">
        <v>94</v>
      </c>
      <c r="P22" s="37"/>
      <c r="Q22" s="43">
        <f>SUM(L22:P22)</f>
        <v>174061</v>
      </c>
      <c r="R22" s="37">
        <v>1623</v>
      </c>
      <c r="S22" s="37"/>
      <c r="T22" s="37"/>
      <c r="U22" s="37"/>
      <c r="V22" s="37"/>
      <c r="W22" s="37"/>
      <c r="X22" s="49">
        <f>SUM(S22:W22)</f>
        <v>0</v>
      </c>
      <c r="Y22" s="37"/>
      <c r="Z22" s="51" t="s">
        <v>42</v>
      </c>
      <c r="AA22" s="37"/>
      <c r="AB22" s="37"/>
      <c r="AC22" s="37"/>
      <c r="AD22" s="37"/>
      <c r="AE22" s="37"/>
      <c r="AF22" s="43"/>
      <c r="AG22" s="37"/>
      <c r="AH22" s="37"/>
      <c r="AI22" s="29">
        <f>AH22</f>
        <v>0</v>
      </c>
      <c r="AJ22" s="49">
        <f>AA22+B22</f>
        <v>0</v>
      </c>
      <c r="AK22" s="43">
        <f>L22+S22+AB22</f>
        <v>172467</v>
      </c>
      <c r="AL22" s="43">
        <f>M22+T22</f>
        <v>0</v>
      </c>
      <c r="AM22" s="43">
        <f>N22+U22+AC22</f>
        <v>1500</v>
      </c>
      <c r="AN22" s="43">
        <f>C22+G22+O22+V22+AD22+AH22</f>
        <v>33827</v>
      </c>
      <c r="AO22" s="43">
        <f>D22+H22+P22+W22+AE22</f>
        <v>0</v>
      </c>
      <c r="AP22" s="43">
        <f>SUM(AJ22:AO22)</f>
        <v>207794</v>
      </c>
      <c r="AQ22" s="43">
        <f>AG22+Y22+R22+J22+F22</f>
        <v>1999</v>
      </c>
    </row>
    <row r="23" spans="1:43" s="35" customFormat="1" ht="32.25" customHeight="1">
      <c r="A23" s="51" t="s">
        <v>43</v>
      </c>
      <c r="B23" s="37"/>
      <c r="C23" s="37">
        <v>7560</v>
      </c>
      <c r="D23" s="37"/>
      <c r="E23" s="37">
        <f>SUM(B23:D23)</f>
        <v>7560</v>
      </c>
      <c r="F23" s="73">
        <v>147</v>
      </c>
      <c r="G23" s="37"/>
      <c r="H23" s="37"/>
      <c r="I23" s="49">
        <f>SUM(G23:H23)</f>
        <v>0</v>
      </c>
      <c r="J23" s="37"/>
      <c r="K23" s="37"/>
      <c r="L23" s="37">
        <v>8350</v>
      </c>
      <c r="M23" s="37"/>
      <c r="N23" s="37">
        <v>6330</v>
      </c>
      <c r="O23" s="37">
        <v>173</v>
      </c>
      <c r="P23" s="37">
        <v>2030</v>
      </c>
      <c r="Q23" s="43">
        <f>SUM(L23:P23)</f>
        <v>16883</v>
      </c>
      <c r="R23" s="37">
        <v>17430</v>
      </c>
      <c r="S23" s="37"/>
      <c r="T23" s="37"/>
      <c r="U23" s="37"/>
      <c r="V23" s="37"/>
      <c r="W23" s="37"/>
      <c r="X23" s="49">
        <f>SUM(S23:W23)</f>
        <v>0</v>
      </c>
      <c r="Y23" s="37"/>
      <c r="Z23" s="51" t="s">
        <v>43</v>
      </c>
      <c r="AA23" s="37"/>
      <c r="AB23" s="37"/>
      <c r="AC23" s="37"/>
      <c r="AD23" s="37"/>
      <c r="AE23" s="37"/>
      <c r="AF23" s="43"/>
      <c r="AG23" s="37"/>
      <c r="AH23" s="37"/>
      <c r="AI23" s="29">
        <f>AH23</f>
        <v>0</v>
      </c>
      <c r="AJ23" s="49">
        <f>AA23+B23</f>
        <v>0</v>
      </c>
      <c r="AK23" s="43">
        <f>L23+S23+AB23</f>
        <v>8350</v>
      </c>
      <c r="AL23" s="43">
        <f>M23+T23</f>
        <v>0</v>
      </c>
      <c r="AM23" s="43">
        <f>N23+U23+AC23</f>
        <v>6330</v>
      </c>
      <c r="AN23" s="43">
        <f>C23+G23+O23+V23+AD23+AH23</f>
        <v>7733</v>
      </c>
      <c r="AO23" s="43">
        <f>D23+H23+P23+W23+AE23</f>
        <v>2030</v>
      </c>
      <c r="AP23" s="43">
        <f>SUM(AJ23:AO23)</f>
        <v>24443</v>
      </c>
      <c r="AQ23" s="43">
        <f>AG23+Y23+R23+J23+F23</f>
        <v>17577</v>
      </c>
    </row>
    <row r="24" spans="1:43" s="35" customFormat="1" ht="32.25" customHeight="1">
      <c r="A24" s="51" t="s">
        <v>44</v>
      </c>
      <c r="B24" s="37"/>
      <c r="C24" s="37">
        <v>5317</v>
      </c>
      <c r="D24" s="37"/>
      <c r="E24" s="37">
        <f>SUM(B24:D24)</f>
        <v>5317</v>
      </c>
      <c r="F24" s="73">
        <v>6385</v>
      </c>
      <c r="G24" s="37"/>
      <c r="H24" s="37"/>
      <c r="I24" s="49">
        <f>SUM(G24:H24)</f>
        <v>0</v>
      </c>
      <c r="J24" s="37"/>
      <c r="K24" s="37"/>
      <c r="L24" s="37">
        <v>79920</v>
      </c>
      <c r="M24" s="37"/>
      <c r="N24" s="37">
        <v>11008</v>
      </c>
      <c r="O24" s="37"/>
      <c r="P24" s="37"/>
      <c r="Q24" s="43">
        <f>SUM(L24:P24)</f>
        <v>90928</v>
      </c>
      <c r="R24" s="37"/>
      <c r="S24" s="37"/>
      <c r="T24" s="37"/>
      <c r="U24" s="37"/>
      <c r="V24" s="37"/>
      <c r="W24" s="37"/>
      <c r="X24" s="49">
        <f>SUM(S24:W24)</f>
        <v>0</v>
      </c>
      <c r="Y24" s="37"/>
      <c r="Z24" s="51" t="s">
        <v>44</v>
      </c>
      <c r="AA24" s="37"/>
      <c r="AB24" s="37"/>
      <c r="AC24" s="37"/>
      <c r="AD24" s="37"/>
      <c r="AE24" s="37"/>
      <c r="AF24" s="43"/>
      <c r="AG24" s="37"/>
      <c r="AH24" s="37"/>
      <c r="AI24" s="29">
        <f>AH24</f>
        <v>0</v>
      </c>
      <c r="AJ24" s="49">
        <f>AA24+B24</f>
        <v>0</v>
      </c>
      <c r="AK24" s="43">
        <f>L24+S24+AB24</f>
        <v>79920</v>
      </c>
      <c r="AL24" s="43">
        <f>M24+T24</f>
        <v>0</v>
      </c>
      <c r="AM24" s="43">
        <f>N24+U24+AC24</f>
        <v>11008</v>
      </c>
      <c r="AN24" s="43">
        <f>C24+G24+O24+V24+AD24+AH24</f>
        <v>5317</v>
      </c>
      <c r="AO24" s="43">
        <f>D24+H24+P24+W24+AE24</f>
        <v>0</v>
      </c>
      <c r="AP24" s="43">
        <f>SUM(AJ24:AO24)</f>
        <v>96245</v>
      </c>
      <c r="AQ24" s="43">
        <f>AG24+Y24+R24+J24+F24</f>
        <v>6385</v>
      </c>
    </row>
    <row r="25" spans="1:43" s="35" customFormat="1" ht="32.25" customHeight="1">
      <c r="A25" s="51" t="s">
        <v>45</v>
      </c>
      <c r="B25" s="37"/>
      <c r="C25" s="37"/>
      <c r="D25" s="37"/>
      <c r="E25" s="49">
        <f>SUM(B25:D25)</f>
        <v>0</v>
      </c>
      <c r="F25" s="73">
        <v>7909</v>
      </c>
      <c r="G25" s="37"/>
      <c r="H25" s="37"/>
      <c r="I25" s="49">
        <f>SUM(G25:H25)</f>
        <v>0</v>
      </c>
      <c r="J25" s="37"/>
      <c r="K25" s="37"/>
      <c r="L25" s="37">
        <v>111122</v>
      </c>
      <c r="M25" s="37"/>
      <c r="N25" s="37">
        <v>19066</v>
      </c>
      <c r="O25" s="37">
        <v>7100</v>
      </c>
      <c r="P25" s="37"/>
      <c r="Q25" s="43">
        <f>SUM(L25:P25)</f>
        <v>137288</v>
      </c>
      <c r="R25" s="37">
        <v>9763</v>
      </c>
      <c r="S25" s="37"/>
      <c r="T25" s="37"/>
      <c r="U25" s="37"/>
      <c r="V25" s="37"/>
      <c r="W25" s="37"/>
      <c r="X25" s="49">
        <f>SUM(S25:W25)</f>
        <v>0</v>
      </c>
      <c r="Y25" s="37"/>
      <c r="Z25" s="51" t="s">
        <v>45</v>
      </c>
      <c r="AA25" s="37"/>
      <c r="AB25" s="37"/>
      <c r="AC25" s="37"/>
      <c r="AD25" s="37"/>
      <c r="AE25" s="37"/>
      <c r="AF25" s="43"/>
      <c r="AG25" s="37"/>
      <c r="AH25" s="37"/>
      <c r="AI25" s="29">
        <f>AH25</f>
        <v>0</v>
      </c>
      <c r="AJ25" s="49">
        <f>AA25+B25</f>
        <v>0</v>
      </c>
      <c r="AK25" s="43">
        <f>L25+S25+AB25</f>
        <v>111122</v>
      </c>
      <c r="AL25" s="43">
        <f>M25+T25</f>
        <v>0</v>
      </c>
      <c r="AM25" s="43">
        <f>N25+U25+AC25</f>
        <v>19066</v>
      </c>
      <c r="AN25" s="43">
        <f>C25+G25+O25+V25+AD25+AH25</f>
        <v>7100</v>
      </c>
      <c r="AO25" s="43">
        <f>D25+H25+P25+W25+AE25</f>
        <v>0</v>
      </c>
      <c r="AP25" s="43">
        <f>SUM(AJ25:AO25)</f>
        <v>137288</v>
      </c>
      <c r="AQ25" s="43">
        <f>AG25+Y25+R25+J25+F25</f>
        <v>17672</v>
      </c>
    </row>
    <row r="26" spans="1:43" s="35" customFormat="1" ht="32.25" customHeight="1">
      <c r="A26" s="51" t="s">
        <v>53</v>
      </c>
      <c r="B26" s="37">
        <v>25489</v>
      </c>
      <c r="C26" s="37"/>
      <c r="D26" s="37"/>
      <c r="E26" s="73">
        <f>SUM(B26:D26)</f>
        <v>25489</v>
      </c>
      <c r="F26" s="73">
        <v>5638</v>
      </c>
      <c r="G26" s="37"/>
      <c r="H26" s="37"/>
      <c r="I26" s="49">
        <f>SUM(G26:H26)</f>
        <v>0</v>
      </c>
      <c r="J26" s="37"/>
      <c r="K26" s="37"/>
      <c r="L26" s="37">
        <v>131629</v>
      </c>
      <c r="M26" s="37"/>
      <c r="N26" s="37">
        <v>20156</v>
      </c>
      <c r="O26" s="37">
        <v>9643</v>
      </c>
      <c r="P26" s="37"/>
      <c r="Q26" s="43">
        <f>SUM(L26:P26)</f>
        <v>161428</v>
      </c>
      <c r="R26" s="37">
        <v>8485</v>
      </c>
      <c r="S26" s="37"/>
      <c r="T26" s="37"/>
      <c r="U26" s="37"/>
      <c r="V26" s="37">
        <v>5551</v>
      </c>
      <c r="W26" s="37"/>
      <c r="X26" s="37">
        <f>SUM(S26:W26)</f>
        <v>5551</v>
      </c>
      <c r="Y26" s="37">
        <v>466</v>
      </c>
      <c r="Z26" s="51" t="s">
        <v>53</v>
      </c>
      <c r="AA26" s="37"/>
      <c r="AB26" s="37"/>
      <c r="AC26" s="37"/>
      <c r="AD26" s="37"/>
      <c r="AE26" s="37"/>
      <c r="AF26" s="43"/>
      <c r="AG26" s="37"/>
      <c r="AH26" s="37"/>
      <c r="AI26" s="29">
        <f>AH26</f>
        <v>0</v>
      </c>
      <c r="AJ26" s="43">
        <f>AA26+B26</f>
        <v>25489</v>
      </c>
      <c r="AK26" s="43">
        <f>L26+S26+AB26</f>
        <v>131629</v>
      </c>
      <c r="AL26" s="43">
        <f>M26+T26</f>
        <v>0</v>
      </c>
      <c r="AM26" s="43">
        <f>N26+U26+AC26</f>
        <v>20156</v>
      </c>
      <c r="AN26" s="43">
        <f>C26+G26+O26+V26+AD26+AH26</f>
        <v>15194</v>
      </c>
      <c r="AO26" s="43">
        <f>D26+H26+P26+W26+AE26</f>
        <v>0</v>
      </c>
      <c r="AP26" s="43">
        <f>SUM(AJ26:AO26)</f>
        <v>192468</v>
      </c>
      <c r="AQ26" s="43">
        <f>AG26+Y26+R26+J26+F26</f>
        <v>14589</v>
      </c>
    </row>
    <row r="27" spans="1:43" s="35" customFormat="1" ht="20.25" customHeight="1">
      <c r="A27" s="46"/>
      <c r="B27" s="37"/>
      <c r="C27" s="37"/>
      <c r="D27" s="37"/>
      <c r="E27" s="47"/>
      <c r="F27" s="48"/>
      <c r="G27" s="54"/>
      <c r="H27" s="37"/>
      <c r="I27" s="37"/>
      <c r="J27" s="37"/>
      <c r="K27" s="37"/>
      <c r="L27" s="37"/>
      <c r="M27" s="37"/>
      <c r="N27" s="37"/>
      <c r="O27" s="37"/>
      <c r="P27" s="37"/>
      <c r="Q27" s="40"/>
      <c r="R27" s="37"/>
      <c r="S27" s="37">
        <v>0</v>
      </c>
      <c r="T27" s="37"/>
      <c r="U27" s="37"/>
      <c r="V27" s="37"/>
      <c r="W27" s="37"/>
      <c r="X27" s="40"/>
      <c r="Y27" s="37"/>
      <c r="Z27" s="46"/>
      <c r="AA27" s="37"/>
      <c r="AB27" s="37"/>
      <c r="AC27" s="37"/>
      <c r="AD27" s="37"/>
      <c r="AE27" s="37"/>
      <c r="AF27" s="37"/>
      <c r="AG27" s="37"/>
      <c r="AH27" s="37"/>
      <c r="AI27" s="29">
        <f t="shared" si="0"/>
        <v>0</v>
      </c>
      <c r="AJ27" s="37"/>
      <c r="AK27" s="37"/>
      <c r="AL27" s="37"/>
      <c r="AM27" s="37"/>
      <c r="AN27" s="43">
        <f>C27+G27+O27+V27+AD27</f>
        <v>0</v>
      </c>
      <c r="AO27" s="37"/>
      <c r="AP27" s="37"/>
      <c r="AQ27" s="37"/>
    </row>
    <row r="28" spans="1:43" s="55" customFormat="1" ht="20.25" customHeight="1">
      <c r="A28" s="31" t="s">
        <v>25</v>
      </c>
      <c r="B28" s="32">
        <f>SUM(B30:B38)</f>
        <v>6666390</v>
      </c>
      <c r="C28" s="32">
        <f aca="true" t="shared" si="19" ref="C28:Y28">SUM(C30:C38)</f>
        <v>42592432</v>
      </c>
      <c r="D28" s="32">
        <f t="shared" si="19"/>
        <v>0</v>
      </c>
      <c r="E28" s="32">
        <f t="shared" si="19"/>
        <v>49258822</v>
      </c>
      <c r="F28" s="32">
        <f t="shared" si="19"/>
        <v>26834</v>
      </c>
      <c r="G28" s="32">
        <f t="shared" si="19"/>
        <v>3764</v>
      </c>
      <c r="H28" s="32">
        <f t="shared" si="19"/>
        <v>0</v>
      </c>
      <c r="I28" s="32">
        <f t="shared" si="19"/>
        <v>3764</v>
      </c>
      <c r="J28" s="32">
        <f t="shared" si="19"/>
        <v>0</v>
      </c>
      <c r="K28" s="32"/>
      <c r="L28" s="32">
        <f t="shared" si="19"/>
        <v>2642383</v>
      </c>
      <c r="M28" s="32">
        <f t="shared" si="19"/>
        <v>0</v>
      </c>
      <c r="N28" s="32">
        <f t="shared" si="19"/>
        <v>409838</v>
      </c>
      <c r="O28" s="32">
        <f t="shared" si="19"/>
        <v>1279124</v>
      </c>
      <c r="P28" s="32">
        <f t="shared" si="19"/>
        <v>4685637</v>
      </c>
      <c r="Q28" s="32">
        <f t="shared" si="19"/>
        <v>9016982</v>
      </c>
      <c r="R28" s="32">
        <f t="shared" si="19"/>
        <v>170177</v>
      </c>
      <c r="S28" s="32">
        <f t="shared" si="19"/>
        <v>0</v>
      </c>
      <c r="T28" s="32">
        <f t="shared" si="19"/>
        <v>0</v>
      </c>
      <c r="U28" s="32">
        <f t="shared" si="19"/>
        <v>0</v>
      </c>
      <c r="V28" s="32">
        <f t="shared" si="19"/>
        <v>0</v>
      </c>
      <c r="W28" s="32">
        <f t="shared" si="19"/>
        <v>0</v>
      </c>
      <c r="X28" s="32">
        <f t="shared" si="19"/>
        <v>0</v>
      </c>
      <c r="Y28" s="32">
        <f t="shared" si="19"/>
        <v>0</v>
      </c>
      <c r="Z28" s="31" t="s">
        <v>25</v>
      </c>
      <c r="AA28" s="32">
        <f aca="true" t="shared" si="20" ref="AA28:AQ28">SUM(AA30:AA38)</f>
        <v>178467</v>
      </c>
      <c r="AB28" s="32">
        <f t="shared" si="20"/>
        <v>0</v>
      </c>
      <c r="AC28" s="32">
        <f t="shared" si="20"/>
        <v>126</v>
      </c>
      <c r="AD28" s="32">
        <f t="shared" si="20"/>
        <v>18379</v>
      </c>
      <c r="AE28" s="32">
        <f t="shared" si="20"/>
        <v>3748</v>
      </c>
      <c r="AF28" s="32">
        <f t="shared" si="20"/>
        <v>200720</v>
      </c>
      <c r="AG28" s="32">
        <f t="shared" si="20"/>
        <v>8646</v>
      </c>
      <c r="AH28" s="32">
        <f t="shared" si="20"/>
        <v>0</v>
      </c>
      <c r="AI28" s="32">
        <f t="shared" si="20"/>
        <v>0</v>
      </c>
      <c r="AJ28" s="32">
        <f t="shared" si="20"/>
        <v>6844857</v>
      </c>
      <c r="AK28" s="32">
        <f t="shared" si="20"/>
        <v>2642383</v>
      </c>
      <c r="AL28" s="32">
        <f t="shared" si="20"/>
        <v>0</v>
      </c>
      <c r="AM28" s="32">
        <f t="shared" si="20"/>
        <v>409964</v>
      </c>
      <c r="AN28" s="32">
        <f t="shared" si="20"/>
        <v>43893699</v>
      </c>
      <c r="AO28" s="32">
        <f t="shared" si="20"/>
        <v>4689385</v>
      </c>
      <c r="AP28" s="32">
        <f t="shared" si="20"/>
        <v>58480288</v>
      </c>
      <c r="AQ28" s="32">
        <f t="shared" si="20"/>
        <v>205657</v>
      </c>
    </row>
    <row r="29" spans="1:43" s="35" customFormat="1" ht="15" customHeight="1">
      <c r="A29" s="50"/>
      <c r="B29" s="37">
        <v>0</v>
      </c>
      <c r="C29" s="37">
        <v>0</v>
      </c>
      <c r="D29" s="37">
        <v>0</v>
      </c>
      <c r="E29" s="47"/>
      <c r="F29" s="39"/>
      <c r="G29" s="37">
        <v>0</v>
      </c>
      <c r="H29" s="37">
        <v>0</v>
      </c>
      <c r="I29" s="37">
        <v>0</v>
      </c>
      <c r="J29" s="37">
        <v>0</v>
      </c>
      <c r="K29" s="37"/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40"/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40"/>
      <c r="Y29" s="37">
        <v>0</v>
      </c>
      <c r="Z29" s="50"/>
      <c r="AA29" s="37">
        <v>0</v>
      </c>
      <c r="AB29" s="37"/>
      <c r="AC29" s="37"/>
      <c r="AD29" s="37"/>
      <c r="AE29" s="37">
        <v>0</v>
      </c>
      <c r="AF29" s="37"/>
      <c r="AG29" s="37"/>
      <c r="AH29" s="37"/>
      <c r="AI29" s="29">
        <f t="shared" si="0"/>
        <v>0</v>
      </c>
      <c r="AJ29" s="37">
        <v>0</v>
      </c>
      <c r="AK29" s="37">
        <v>0</v>
      </c>
      <c r="AL29" s="37">
        <v>0</v>
      </c>
      <c r="AM29" s="37">
        <v>0</v>
      </c>
      <c r="AN29" s="43">
        <f>C29+G29+O29+V29+AD29</f>
        <v>0</v>
      </c>
      <c r="AO29" s="37">
        <v>0</v>
      </c>
      <c r="AP29" s="43">
        <f aca="true" t="shared" si="21" ref="AP29:AP36">SUM(AJ29:AO29)</f>
        <v>0</v>
      </c>
      <c r="AQ29" s="37">
        <v>0</v>
      </c>
    </row>
    <row r="30" spans="1:43" s="35" customFormat="1" ht="30" customHeight="1">
      <c r="A30" s="53" t="s">
        <v>26</v>
      </c>
      <c r="B30" s="52">
        <v>220052</v>
      </c>
      <c r="C30" s="52">
        <v>95633</v>
      </c>
      <c r="D30" s="52"/>
      <c r="E30" s="38">
        <f aca="true" t="shared" si="22" ref="E30:E36">SUM(B30:D30)</f>
        <v>315685</v>
      </c>
      <c r="F30" s="56">
        <v>898</v>
      </c>
      <c r="G30" s="52">
        <v>431</v>
      </c>
      <c r="H30" s="52"/>
      <c r="I30" s="43">
        <f>SUM(G30:H30)</f>
        <v>431</v>
      </c>
      <c r="J30" s="52"/>
      <c r="K30" s="52"/>
      <c r="L30" s="52">
        <v>907</v>
      </c>
      <c r="M30" s="52"/>
      <c r="N30" s="52">
        <v>1840</v>
      </c>
      <c r="O30" s="52">
        <v>4972</v>
      </c>
      <c r="P30" s="52"/>
      <c r="Q30" s="45">
        <f aca="true" t="shared" si="23" ref="Q30:Q36">SUM(L30:P30)</f>
        <v>7719</v>
      </c>
      <c r="R30" s="52">
        <v>79</v>
      </c>
      <c r="S30" s="52"/>
      <c r="T30" s="52"/>
      <c r="U30" s="52"/>
      <c r="V30" s="52">
        <v>0</v>
      </c>
      <c r="W30" s="52"/>
      <c r="X30" s="45">
        <f>SUM(S30:W30)</f>
        <v>0</v>
      </c>
      <c r="Y30" s="52"/>
      <c r="Z30" s="53" t="s">
        <v>26</v>
      </c>
      <c r="AA30" s="52"/>
      <c r="AB30" s="52"/>
      <c r="AC30" s="52"/>
      <c r="AD30" s="52"/>
      <c r="AE30" s="52"/>
      <c r="AF30" s="43">
        <f aca="true" t="shared" si="24" ref="AF30:AF43">SUM(AA30:AE30)</f>
        <v>0</v>
      </c>
      <c r="AG30" s="43">
        <v>389</v>
      </c>
      <c r="AH30" s="43"/>
      <c r="AI30" s="29">
        <f t="shared" si="0"/>
        <v>0</v>
      </c>
      <c r="AJ30" s="43">
        <f aca="true" t="shared" si="25" ref="AJ30:AJ43">B30+AA30</f>
        <v>220052</v>
      </c>
      <c r="AK30" s="43">
        <f aca="true" t="shared" si="26" ref="AK30:AK36">L30+S30+AB30</f>
        <v>907</v>
      </c>
      <c r="AL30" s="43">
        <f>M30+T30</f>
        <v>0</v>
      </c>
      <c r="AM30" s="43">
        <f aca="true" t="shared" si="27" ref="AM30:AM62">N30+U30+AC30</f>
        <v>1840</v>
      </c>
      <c r="AN30" s="43">
        <f aca="true" t="shared" si="28" ref="AN30:AN62">C30+G30+O30+V30+AD30+AH30</f>
        <v>101036</v>
      </c>
      <c r="AO30" s="43">
        <f aca="true" t="shared" si="29" ref="AO30:AO62">D30+H30+P30+W30+AE30</f>
        <v>0</v>
      </c>
      <c r="AP30" s="43">
        <f t="shared" si="21"/>
        <v>323835</v>
      </c>
      <c r="AQ30" s="43">
        <f aca="true" t="shared" si="30" ref="AQ30:AQ36">F30+J30+R30+Y30+AG30</f>
        <v>1366</v>
      </c>
    </row>
    <row r="31" spans="1:43" s="35" customFormat="1" ht="30" customHeight="1">
      <c r="A31" s="53" t="s">
        <v>27</v>
      </c>
      <c r="B31" s="52">
        <v>221834</v>
      </c>
      <c r="C31" s="52">
        <v>340000</v>
      </c>
      <c r="D31" s="52"/>
      <c r="E31" s="38">
        <f t="shared" si="22"/>
        <v>561834</v>
      </c>
      <c r="F31" s="44">
        <v>1429</v>
      </c>
      <c r="G31" s="52">
        <v>3333</v>
      </c>
      <c r="H31" s="52"/>
      <c r="I31" s="43">
        <f>SUM(G31:H31)</f>
        <v>3333</v>
      </c>
      <c r="J31" s="52"/>
      <c r="K31" s="52"/>
      <c r="L31" s="52">
        <v>23727</v>
      </c>
      <c r="M31" s="52"/>
      <c r="N31" s="52">
        <v>18770</v>
      </c>
      <c r="O31" s="52">
        <v>35863</v>
      </c>
      <c r="P31" s="52"/>
      <c r="Q31" s="45">
        <f t="shared" si="23"/>
        <v>78360</v>
      </c>
      <c r="R31" s="52">
        <v>3027</v>
      </c>
      <c r="S31" s="52"/>
      <c r="T31" s="52"/>
      <c r="U31" s="52"/>
      <c r="V31" s="52">
        <v>0</v>
      </c>
      <c r="W31" s="52">
        <v>0</v>
      </c>
      <c r="X31" s="45">
        <f>SUM(S31:W31)</f>
        <v>0</v>
      </c>
      <c r="Y31" s="52">
        <v>0</v>
      </c>
      <c r="Z31" s="53" t="s">
        <v>27</v>
      </c>
      <c r="AA31" s="52"/>
      <c r="AB31" s="52"/>
      <c r="AC31" s="52"/>
      <c r="AD31" s="52">
        <v>3</v>
      </c>
      <c r="AE31" s="52">
        <v>6</v>
      </c>
      <c r="AF31" s="43">
        <f t="shared" si="24"/>
        <v>9</v>
      </c>
      <c r="AG31" s="43">
        <v>16</v>
      </c>
      <c r="AH31" s="43">
        <v>0</v>
      </c>
      <c r="AI31" s="43">
        <f t="shared" si="0"/>
        <v>0</v>
      </c>
      <c r="AJ31" s="43">
        <f t="shared" si="25"/>
        <v>221834</v>
      </c>
      <c r="AK31" s="43">
        <f t="shared" si="26"/>
        <v>23727</v>
      </c>
      <c r="AL31" s="43">
        <f>M31+T31</f>
        <v>0</v>
      </c>
      <c r="AM31" s="43">
        <f t="shared" si="27"/>
        <v>18770</v>
      </c>
      <c r="AN31" s="43">
        <f t="shared" si="28"/>
        <v>379199</v>
      </c>
      <c r="AO31" s="43">
        <f t="shared" si="29"/>
        <v>6</v>
      </c>
      <c r="AP31" s="43">
        <f t="shared" si="21"/>
        <v>643536</v>
      </c>
      <c r="AQ31" s="43">
        <f t="shared" si="30"/>
        <v>4472</v>
      </c>
    </row>
    <row r="32" spans="1:43" s="35" customFormat="1" ht="30" customHeight="1">
      <c r="A32" s="53" t="s">
        <v>28</v>
      </c>
      <c r="B32" s="43">
        <v>49936</v>
      </c>
      <c r="C32" s="43">
        <v>65000</v>
      </c>
      <c r="D32" s="43"/>
      <c r="E32" s="38">
        <f t="shared" si="22"/>
        <v>114936</v>
      </c>
      <c r="F32" s="44"/>
      <c r="G32" s="43"/>
      <c r="H32" s="43"/>
      <c r="I32" s="43">
        <f>SUM(G32:H32)</f>
        <v>0</v>
      </c>
      <c r="J32" s="43"/>
      <c r="K32" s="43"/>
      <c r="L32" s="43">
        <v>3306</v>
      </c>
      <c r="M32" s="43"/>
      <c r="N32" s="43">
        <v>5633</v>
      </c>
      <c r="O32" s="43">
        <v>8565</v>
      </c>
      <c r="P32" s="43"/>
      <c r="Q32" s="45">
        <f t="shared" si="23"/>
        <v>17504</v>
      </c>
      <c r="R32" s="43">
        <v>109</v>
      </c>
      <c r="S32" s="43"/>
      <c r="T32" s="43"/>
      <c r="U32" s="43"/>
      <c r="V32" s="43"/>
      <c r="W32" s="43"/>
      <c r="X32" s="45">
        <f>SUM(S32:W32)</f>
        <v>0</v>
      </c>
      <c r="Y32" s="43"/>
      <c r="Z32" s="53" t="s">
        <v>28</v>
      </c>
      <c r="AA32" s="43"/>
      <c r="AB32" s="43"/>
      <c r="AC32" s="43"/>
      <c r="AD32" s="43">
        <v>60</v>
      </c>
      <c r="AE32" s="43"/>
      <c r="AF32" s="43">
        <f t="shared" si="24"/>
        <v>60</v>
      </c>
      <c r="AG32" s="43">
        <v>800</v>
      </c>
      <c r="AH32" s="43"/>
      <c r="AI32" s="29">
        <f t="shared" si="0"/>
        <v>0</v>
      </c>
      <c r="AJ32" s="43">
        <f t="shared" si="25"/>
        <v>49936</v>
      </c>
      <c r="AK32" s="43">
        <f t="shared" si="26"/>
        <v>3306</v>
      </c>
      <c r="AL32" s="43">
        <f>M32+T32</f>
        <v>0</v>
      </c>
      <c r="AM32" s="43">
        <f t="shared" si="27"/>
        <v>5633</v>
      </c>
      <c r="AN32" s="43">
        <f t="shared" si="28"/>
        <v>73625</v>
      </c>
      <c r="AO32" s="43">
        <f t="shared" si="29"/>
        <v>0</v>
      </c>
      <c r="AP32" s="43">
        <f t="shared" si="21"/>
        <v>132500</v>
      </c>
      <c r="AQ32" s="43">
        <f t="shared" si="30"/>
        <v>909</v>
      </c>
    </row>
    <row r="33" spans="1:43" s="35" customFormat="1" ht="30" customHeight="1">
      <c r="A33" s="53" t="s">
        <v>29</v>
      </c>
      <c r="B33" s="43">
        <v>11185</v>
      </c>
      <c r="C33" s="43">
        <v>66270</v>
      </c>
      <c r="D33" s="43"/>
      <c r="E33" s="38">
        <f t="shared" si="22"/>
        <v>77455</v>
      </c>
      <c r="F33" s="44">
        <v>150</v>
      </c>
      <c r="G33" s="43"/>
      <c r="H33" s="43"/>
      <c r="I33" s="43">
        <f>SUM(G33:H33)</f>
        <v>0</v>
      </c>
      <c r="J33" s="43"/>
      <c r="K33" s="43"/>
      <c r="L33" s="43">
        <v>1050</v>
      </c>
      <c r="M33" s="43"/>
      <c r="N33" s="43">
        <v>2600</v>
      </c>
      <c r="O33" s="43">
        <v>13404</v>
      </c>
      <c r="P33" s="43"/>
      <c r="Q33" s="45">
        <f t="shared" si="23"/>
        <v>17054</v>
      </c>
      <c r="R33" s="43">
        <v>500</v>
      </c>
      <c r="S33" s="43"/>
      <c r="T33" s="43"/>
      <c r="U33" s="43"/>
      <c r="V33" s="43"/>
      <c r="W33" s="43"/>
      <c r="X33" s="45">
        <f>SUM(S33:W33)</f>
        <v>0</v>
      </c>
      <c r="Y33" s="43"/>
      <c r="Z33" s="53" t="s">
        <v>29</v>
      </c>
      <c r="AA33" s="43"/>
      <c r="AB33" s="43"/>
      <c r="AC33" s="43"/>
      <c r="AD33" s="43"/>
      <c r="AE33" s="43"/>
      <c r="AF33" s="43">
        <f t="shared" si="24"/>
        <v>0</v>
      </c>
      <c r="AG33" s="43"/>
      <c r="AH33" s="43"/>
      <c r="AI33" s="29">
        <f t="shared" si="0"/>
        <v>0</v>
      </c>
      <c r="AJ33" s="43">
        <f t="shared" si="25"/>
        <v>11185</v>
      </c>
      <c r="AK33" s="43">
        <f t="shared" si="26"/>
        <v>1050</v>
      </c>
      <c r="AL33" s="43">
        <f>M33+T33</f>
        <v>0</v>
      </c>
      <c r="AM33" s="43">
        <f t="shared" si="27"/>
        <v>2600</v>
      </c>
      <c r="AN33" s="43">
        <f t="shared" si="28"/>
        <v>79674</v>
      </c>
      <c r="AO33" s="43">
        <f t="shared" si="29"/>
        <v>0</v>
      </c>
      <c r="AP33" s="43">
        <f t="shared" si="21"/>
        <v>94509</v>
      </c>
      <c r="AQ33" s="43">
        <f t="shared" si="30"/>
        <v>650</v>
      </c>
    </row>
    <row r="34" spans="1:43" s="35" customFormat="1" ht="30" customHeight="1">
      <c r="A34" s="53" t="s">
        <v>30</v>
      </c>
      <c r="B34" s="43">
        <v>2592506</v>
      </c>
      <c r="C34" s="43">
        <v>2325263</v>
      </c>
      <c r="D34"/>
      <c r="E34" s="38">
        <f t="shared" si="22"/>
        <v>4917769</v>
      </c>
      <c r="F34" s="43">
        <v>10447</v>
      </c>
      <c r="G34"/>
      <c r="H34"/>
      <c r="I34"/>
      <c r="J34"/>
      <c r="K34"/>
      <c r="L34" s="43">
        <v>1161204</v>
      </c>
      <c r="M34"/>
      <c r="N34" s="43">
        <v>53364</v>
      </c>
      <c r="O34" s="43">
        <v>455829</v>
      </c>
      <c r="P34"/>
      <c r="Q34" s="45">
        <f t="shared" si="23"/>
        <v>1670397</v>
      </c>
      <c r="R34" s="45">
        <v>5135</v>
      </c>
      <c r="S34"/>
      <c r="T34"/>
      <c r="U34"/>
      <c r="V34"/>
      <c r="W34"/>
      <c r="X34"/>
      <c r="Y34"/>
      <c r="Z34" s="53" t="s">
        <v>30</v>
      </c>
      <c r="AA34" s="52">
        <v>163019</v>
      </c>
      <c r="AB34"/>
      <c r="AC34" s="52">
        <v>126</v>
      </c>
      <c r="AD34" s="52">
        <v>3811</v>
      </c>
      <c r="AE34"/>
      <c r="AF34" s="43">
        <f t="shared" si="24"/>
        <v>166956</v>
      </c>
      <c r="AG34" s="52">
        <v>5780</v>
      </c>
      <c r="AH34"/>
      <c r="AI34" s="29">
        <f t="shared" si="0"/>
        <v>0</v>
      </c>
      <c r="AJ34" s="43">
        <f t="shared" si="25"/>
        <v>2755525</v>
      </c>
      <c r="AK34" s="43">
        <f t="shared" si="26"/>
        <v>1161204</v>
      </c>
      <c r="AL34"/>
      <c r="AM34" s="43">
        <f t="shared" si="27"/>
        <v>53490</v>
      </c>
      <c r="AN34" s="43">
        <f t="shared" si="28"/>
        <v>2784903</v>
      </c>
      <c r="AO34" s="43">
        <f t="shared" si="29"/>
        <v>0</v>
      </c>
      <c r="AP34" s="43">
        <f t="shared" si="21"/>
        <v>6755122</v>
      </c>
      <c r="AQ34" s="43">
        <f t="shared" si="30"/>
        <v>21362</v>
      </c>
    </row>
    <row r="35" spans="1:43" s="35" customFormat="1" ht="30" customHeight="1">
      <c r="A35" s="53" t="s">
        <v>31</v>
      </c>
      <c r="B35" s="43">
        <v>1388496</v>
      </c>
      <c r="C35" s="43">
        <v>1766906</v>
      </c>
      <c r="D35"/>
      <c r="E35" s="38">
        <f t="shared" si="22"/>
        <v>3155402</v>
      </c>
      <c r="F35" s="43">
        <v>1181</v>
      </c>
      <c r="G35" s="43">
        <v>0</v>
      </c>
      <c r="H35"/>
      <c r="I35"/>
      <c r="J35"/>
      <c r="K35"/>
      <c r="L35" s="43">
        <v>836834</v>
      </c>
      <c r="M35"/>
      <c r="N35" s="43">
        <v>39025</v>
      </c>
      <c r="O35" s="43">
        <v>359294</v>
      </c>
      <c r="P35" s="43"/>
      <c r="Q35" s="45">
        <f t="shared" si="23"/>
        <v>1235153</v>
      </c>
      <c r="R35" s="45">
        <v>6500</v>
      </c>
      <c r="S35"/>
      <c r="T35"/>
      <c r="U35"/>
      <c r="V35"/>
      <c r="W35"/>
      <c r="X35"/>
      <c r="Y35"/>
      <c r="Z35" s="53" t="s">
        <v>31</v>
      </c>
      <c r="AA35"/>
      <c r="AB35"/>
      <c r="AC35"/>
      <c r="AD35" s="43">
        <v>13990</v>
      </c>
      <c r="AE35" s="43">
        <v>493</v>
      </c>
      <c r="AF35" s="43">
        <f t="shared" si="24"/>
        <v>14483</v>
      </c>
      <c r="AG35"/>
      <c r="AH35"/>
      <c r="AI35" s="29">
        <f t="shared" si="0"/>
        <v>0</v>
      </c>
      <c r="AJ35" s="43">
        <f t="shared" si="25"/>
        <v>1388496</v>
      </c>
      <c r="AK35" s="43">
        <f t="shared" si="26"/>
        <v>836834</v>
      </c>
      <c r="AL35"/>
      <c r="AM35" s="43">
        <f t="shared" si="27"/>
        <v>39025</v>
      </c>
      <c r="AN35" s="43">
        <f t="shared" si="28"/>
        <v>2140190</v>
      </c>
      <c r="AO35" s="43">
        <f t="shared" si="29"/>
        <v>493</v>
      </c>
      <c r="AP35" s="43">
        <f t="shared" si="21"/>
        <v>4405038</v>
      </c>
      <c r="AQ35" s="43">
        <f t="shared" si="30"/>
        <v>7681</v>
      </c>
    </row>
    <row r="36" spans="1:43" s="35" customFormat="1" ht="30" customHeight="1">
      <c r="A36" s="53" t="s">
        <v>70</v>
      </c>
      <c r="B36" s="43">
        <v>1284021</v>
      </c>
      <c r="C36" s="43">
        <v>1967120</v>
      </c>
      <c r="D36"/>
      <c r="E36" s="38">
        <f t="shared" si="22"/>
        <v>3251141</v>
      </c>
      <c r="F36" s="43">
        <v>8839</v>
      </c>
      <c r="G36"/>
      <c r="H36"/>
      <c r="I36"/>
      <c r="J36"/>
      <c r="K36"/>
      <c r="L36" s="43">
        <v>314501</v>
      </c>
      <c r="M36"/>
      <c r="N36" s="43">
        <v>123454</v>
      </c>
      <c r="O36" s="43">
        <v>397070</v>
      </c>
      <c r="P36" s="43">
        <v>3070</v>
      </c>
      <c r="Q36" s="45">
        <f t="shared" si="23"/>
        <v>838095</v>
      </c>
      <c r="R36" s="45">
        <v>25397</v>
      </c>
      <c r="S36"/>
      <c r="T36"/>
      <c r="U36"/>
      <c r="V36"/>
      <c r="W36"/>
      <c r="X36"/>
      <c r="Y36"/>
      <c r="Z36" s="53" t="s">
        <v>70</v>
      </c>
      <c r="AA36" s="52">
        <v>15448</v>
      </c>
      <c r="AB36"/>
      <c r="AC36"/>
      <c r="AD36" s="52">
        <v>515</v>
      </c>
      <c r="AE36" s="43">
        <v>3249</v>
      </c>
      <c r="AF36" s="43">
        <f t="shared" si="24"/>
        <v>19212</v>
      </c>
      <c r="AG36" s="52">
        <v>1661</v>
      </c>
      <c r="AH36"/>
      <c r="AI36" s="29">
        <f t="shared" si="0"/>
        <v>0</v>
      </c>
      <c r="AJ36" s="43">
        <f t="shared" si="25"/>
        <v>1299469</v>
      </c>
      <c r="AK36" s="43">
        <f t="shared" si="26"/>
        <v>314501</v>
      </c>
      <c r="AL36"/>
      <c r="AM36" s="43">
        <f t="shared" si="27"/>
        <v>123454</v>
      </c>
      <c r="AN36" s="43">
        <f t="shared" si="28"/>
        <v>2364705</v>
      </c>
      <c r="AO36" s="43">
        <f t="shared" si="29"/>
        <v>6319</v>
      </c>
      <c r="AP36" s="43">
        <f t="shared" si="21"/>
        <v>4108448</v>
      </c>
      <c r="AQ36" s="43">
        <f t="shared" si="30"/>
        <v>35897</v>
      </c>
    </row>
    <row r="37" spans="1:43" s="35" customFormat="1" ht="30" customHeight="1">
      <c r="A37" s="51" t="s">
        <v>71</v>
      </c>
      <c r="B37" s="37">
        <v>3187</v>
      </c>
      <c r="C37" s="37">
        <v>0</v>
      </c>
      <c r="D37" s="37"/>
      <c r="E37" s="43">
        <f>SUM(B37:D37)</f>
        <v>3187</v>
      </c>
      <c r="F37" s="73">
        <v>26</v>
      </c>
      <c r="G37" s="37"/>
      <c r="H37" s="37"/>
      <c r="I37" s="49">
        <f>SUM(G37:H37)</f>
        <v>0</v>
      </c>
      <c r="J37" s="37"/>
      <c r="K37" s="37"/>
      <c r="L37" s="37">
        <v>600</v>
      </c>
      <c r="M37" s="37"/>
      <c r="N37" s="37">
        <v>405</v>
      </c>
      <c r="O37" s="37">
        <v>150</v>
      </c>
      <c r="P37" s="37"/>
      <c r="Q37" s="43">
        <f>SUM(L37:P37)</f>
        <v>1155</v>
      </c>
      <c r="R37" s="37">
        <v>55</v>
      </c>
      <c r="S37" s="37"/>
      <c r="T37" s="37"/>
      <c r="U37" s="37"/>
      <c r="V37" s="37"/>
      <c r="W37" s="37"/>
      <c r="X37" s="49">
        <f>SUM(S37:W37)</f>
        <v>0</v>
      </c>
      <c r="Y37" s="37"/>
      <c r="Z37" s="51" t="s">
        <v>77</v>
      </c>
      <c r="AA37" s="37"/>
      <c r="AB37" s="37"/>
      <c r="AC37" s="37"/>
      <c r="AD37" s="37"/>
      <c r="AE37" s="37"/>
      <c r="AF37" s="43"/>
      <c r="AG37" s="37"/>
      <c r="AH37" s="37"/>
      <c r="AI37" s="29">
        <f>AH37</f>
        <v>0</v>
      </c>
      <c r="AJ37" s="43">
        <f>AA37+B37</f>
        <v>3187</v>
      </c>
      <c r="AK37" s="43">
        <f>L37+S37+AB37</f>
        <v>600</v>
      </c>
      <c r="AL37" s="43">
        <f>M37+T37</f>
        <v>0</v>
      </c>
      <c r="AM37" s="43">
        <f>N37+U37+AC37</f>
        <v>405</v>
      </c>
      <c r="AN37" s="43">
        <f>C37+G37+O37+V37+AD37+AH37</f>
        <v>150</v>
      </c>
      <c r="AO37" s="43">
        <f>D37+H37+P37+W37+AE37</f>
        <v>0</v>
      </c>
      <c r="AP37" s="43">
        <f>SUM(AJ37:AO37)</f>
        <v>4342</v>
      </c>
      <c r="AQ37" s="43">
        <f>AG37+Y37+R37+J37+F37</f>
        <v>81</v>
      </c>
    </row>
    <row r="38" spans="1:43" s="35" customFormat="1" ht="30" customHeight="1">
      <c r="A38" s="51" t="s">
        <v>72</v>
      </c>
      <c r="B38" s="37">
        <v>895173</v>
      </c>
      <c r="C38" s="37">
        <v>35966240</v>
      </c>
      <c r="D38" s="37"/>
      <c r="E38" s="43">
        <f>SUM(B38:D38)</f>
        <v>36861413</v>
      </c>
      <c r="F38" s="73">
        <v>3864</v>
      </c>
      <c r="G38" s="37"/>
      <c r="H38" s="37"/>
      <c r="I38" s="49">
        <f>SUM(G38:H38)</f>
        <v>0</v>
      </c>
      <c r="J38" s="37"/>
      <c r="K38" s="37"/>
      <c r="L38" s="37">
        <v>300254</v>
      </c>
      <c r="M38" s="37"/>
      <c r="N38" s="37">
        <v>164747</v>
      </c>
      <c r="O38" s="37">
        <v>3977</v>
      </c>
      <c r="P38" s="37">
        <v>4682567</v>
      </c>
      <c r="Q38" s="43">
        <f>SUM(L38:P38)</f>
        <v>5151545</v>
      </c>
      <c r="R38" s="37">
        <v>129375</v>
      </c>
      <c r="S38" s="37"/>
      <c r="T38" s="37"/>
      <c r="U38" s="37"/>
      <c r="V38" s="37"/>
      <c r="W38" s="37"/>
      <c r="X38" s="49">
        <f>SUM(S38:W38)</f>
        <v>0</v>
      </c>
      <c r="Y38" s="37"/>
      <c r="Z38" s="51" t="s">
        <v>40</v>
      </c>
      <c r="AA38" s="37"/>
      <c r="AB38" s="37"/>
      <c r="AC38" s="37"/>
      <c r="AD38" s="37"/>
      <c r="AE38" s="37"/>
      <c r="AF38" s="43"/>
      <c r="AG38" s="37"/>
      <c r="AH38" s="37"/>
      <c r="AI38" s="29">
        <f>AH38</f>
        <v>0</v>
      </c>
      <c r="AJ38" s="43">
        <f>AA38+B38</f>
        <v>895173</v>
      </c>
      <c r="AK38" s="43">
        <f>L38+S38+AB38</f>
        <v>300254</v>
      </c>
      <c r="AL38" s="43">
        <f>M38+T38</f>
        <v>0</v>
      </c>
      <c r="AM38" s="43">
        <f>N38+U38+AC38</f>
        <v>164747</v>
      </c>
      <c r="AN38" s="43">
        <f>C38+G38+O38+V38+AD38+AH38</f>
        <v>35970217</v>
      </c>
      <c r="AO38" s="43">
        <f>D38+H38+P38+W38+AE38</f>
        <v>4682567</v>
      </c>
      <c r="AP38" s="43">
        <f>SUM(AJ38:AO38)</f>
        <v>42012958</v>
      </c>
      <c r="AQ38" s="43">
        <f>AG38+Y38+R38+J38+F38</f>
        <v>133239</v>
      </c>
    </row>
    <row r="39" spans="1:43" s="35" customFormat="1" ht="30" customHeight="1">
      <c r="A39" s="51"/>
      <c r="B39" s="37"/>
      <c r="C39" s="37"/>
      <c r="D39" s="37"/>
      <c r="E39" s="43"/>
      <c r="F39" s="73"/>
      <c r="G39" s="37"/>
      <c r="H39" s="37"/>
      <c r="I39" s="49"/>
      <c r="J39" s="37"/>
      <c r="K39" s="37"/>
      <c r="L39" s="37"/>
      <c r="M39" s="37"/>
      <c r="N39" s="37"/>
      <c r="O39" s="37"/>
      <c r="P39" s="37"/>
      <c r="Q39" s="43"/>
      <c r="R39" s="37"/>
      <c r="S39" s="37"/>
      <c r="T39" s="37"/>
      <c r="U39" s="37"/>
      <c r="V39" s="37"/>
      <c r="W39" s="37"/>
      <c r="X39" s="49"/>
      <c r="Y39" s="37"/>
      <c r="Z39" s="51"/>
      <c r="AA39" s="37"/>
      <c r="AB39" s="37"/>
      <c r="AC39" s="37"/>
      <c r="AD39" s="37"/>
      <c r="AE39" s="37"/>
      <c r="AF39" s="43"/>
      <c r="AG39" s="37"/>
      <c r="AH39" s="37"/>
      <c r="AI39" s="29"/>
      <c r="AJ39" s="49"/>
      <c r="AK39" s="43"/>
      <c r="AL39" s="43"/>
      <c r="AM39" s="43"/>
      <c r="AN39" s="43"/>
      <c r="AO39" s="43"/>
      <c r="AP39" s="43"/>
      <c r="AQ39" s="43"/>
    </row>
    <row r="40" spans="1:43" s="35" customFormat="1" ht="20.25" customHeight="1">
      <c r="A40" s="31" t="s">
        <v>73</v>
      </c>
      <c r="B40" s="49">
        <f>B42</f>
        <v>10337</v>
      </c>
      <c r="C40" s="49">
        <f aca="true" t="shared" si="31" ref="C40:AQ40">C42</f>
        <v>3000</v>
      </c>
      <c r="D40" s="49">
        <f t="shared" si="31"/>
        <v>0</v>
      </c>
      <c r="E40" s="49">
        <f t="shared" si="31"/>
        <v>13337</v>
      </c>
      <c r="F40" s="49">
        <f t="shared" si="31"/>
        <v>21</v>
      </c>
      <c r="G40" s="49">
        <f t="shared" si="31"/>
        <v>0</v>
      </c>
      <c r="H40" s="49">
        <f t="shared" si="31"/>
        <v>0</v>
      </c>
      <c r="I40" s="49">
        <f t="shared" si="31"/>
        <v>0</v>
      </c>
      <c r="J40" s="49">
        <f t="shared" si="31"/>
        <v>0</v>
      </c>
      <c r="K40" s="49"/>
      <c r="L40" s="49">
        <f t="shared" si="31"/>
        <v>2800</v>
      </c>
      <c r="M40" s="49">
        <f t="shared" si="31"/>
        <v>0</v>
      </c>
      <c r="N40" s="49">
        <f t="shared" si="31"/>
        <v>1550</v>
      </c>
      <c r="O40" s="49">
        <f t="shared" si="31"/>
        <v>36</v>
      </c>
      <c r="P40" s="49">
        <f t="shared" si="31"/>
        <v>0</v>
      </c>
      <c r="Q40" s="49">
        <f t="shared" si="31"/>
        <v>4386</v>
      </c>
      <c r="R40" s="49">
        <f t="shared" si="31"/>
        <v>950</v>
      </c>
      <c r="S40" s="49">
        <f t="shared" si="31"/>
        <v>0</v>
      </c>
      <c r="T40" s="49">
        <f t="shared" si="31"/>
        <v>0</v>
      </c>
      <c r="U40" s="49">
        <f t="shared" si="31"/>
        <v>0</v>
      </c>
      <c r="V40" s="49">
        <f t="shared" si="31"/>
        <v>0</v>
      </c>
      <c r="W40" s="49">
        <f t="shared" si="31"/>
        <v>0</v>
      </c>
      <c r="X40" s="49">
        <f t="shared" si="31"/>
        <v>0</v>
      </c>
      <c r="Y40" s="49">
        <f t="shared" si="31"/>
        <v>0</v>
      </c>
      <c r="Z40" s="31" t="s">
        <v>73</v>
      </c>
      <c r="AA40" s="49">
        <f t="shared" si="31"/>
        <v>0</v>
      </c>
      <c r="AB40" s="49">
        <f t="shared" si="31"/>
        <v>0</v>
      </c>
      <c r="AC40" s="49">
        <f t="shared" si="31"/>
        <v>0</v>
      </c>
      <c r="AD40" s="49">
        <f t="shared" si="31"/>
        <v>0</v>
      </c>
      <c r="AE40" s="49">
        <f t="shared" si="31"/>
        <v>0</v>
      </c>
      <c r="AF40" s="49">
        <f t="shared" si="31"/>
        <v>0</v>
      </c>
      <c r="AG40" s="49">
        <f t="shared" si="31"/>
        <v>0</v>
      </c>
      <c r="AH40" s="49">
        <f t="shared" si="31"/>
        <v>0</v>
      </c>
      <c r="AI40" s="49">
        <f t="shared" si="31"/>
        <v>0</v>
      </c>
      <c r="AJ40" s="49">
        <f t="shared" si="31"/>
        <v>10337</v>
      </c>
      <c r="AK40" s="49">
        <f t="shared" si="31"/>
        <v>2800</v>
      </c>
      <c r="AL40" s="49">
        <f t="shared" si="31"/>
        <v>0</v>
      </c>
      <c r="AM40" s="49">
        <f t="shared" si="31"/>
        <v>1550</v>
      </c>
      <c r="AN40" s="49">
        <f t="shared" si="31"/>
        <v>3036</v>
      </c>
      <c r="AO40" s="49">
        <f t="shared" si="31"/>
        <v>0</v>
      </c>
      <c r="AP40" s="49">
        <f t="shared" si="31"/>
        <v>17723</v>
      </c>
      <c r="AQ40" s="49">
        <f t="shared" si="31"/>
        <v>971</v>
      </c>
    </row>
    <row r="41" spans="1:43" s="35" customFormat="1" ht="15" customHeight="1">
      <c r="A41" s="31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31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1:43" s="35" customFormat="1" ht="30" customHeight="1" thickBot="1">
      <c r="A42" s="93" t="s">
        <v>41</v>
      </c>
      <c r="B42" s="94">
        <v>10337</v>
      </c>
      <c r="C42" s="94">
        <v>3000</v>
      </c>
      <c r="D42" s="94"/>
      <c r="E42" s="90">
        <f>SUM(B42:D42)</f>
        <v>13337</v>
      </c>
      <c r="F42" s="95">
        <v>21</v>
      </c>
      <c r="G42" s="94"/>
      <c r="H42" s="94"/>
      <c r="I42" s="96">
        <f>SUM(G42:H42)</f>
        <v>0</v>
      </c>
      <c r="J42" s="94"/>
      <c r="K42" s="94"/>
      <c r="L42" s="94">
        <v>2800</v>
      </c>
      <c r="M42" s="94"/>
      <c r="N42" s="94">
        <v>1550</v>
      </c>
      <c r="O42" s="94">
        <v>36</v>
      </c>
      <c r="P42" s="94"/>
      <c r="Q42" s="90">
        <f>SUM(L42:P42)</f>
        <v>4386</v>
      </c>
      <c r="R42" s="94">
        <v>950</v>
      </c>
      <c r="S42" s="94"/>
      <c r="T42" s="94"/>
      <c r="U42" s="94"/>
      <c r="V42" s="94"/>
      <c r="W42" s="94"/>
      <c r="X42" s="96">
        <f>SUM(S42:W42)</f>
        <v>0</v>
      </c>
      <c r="Y42" s="94"/>
      <c r="Z42" s="93" t="s">
        <v>41</v>
      </c>
      <c r="AA42" s="94"/>
      <c r="AB42" s="94"/>
      <c r="AC42" s="94"/>
      <c r="AD42" s="94"/>
      <c r="AE42" s="94"/>
      <c r="AF42" s="90"/>
      <c r="AG42" s="94"/>
      <c r="AH42" s="94"/>
      <c r="AI42" s="91">
        <f>AH42</f>
        <v>0</v>
      </c>
      <c r="AJ42" s="90">
        <f>AA42+B42</f>
        <v>10337</v>
      </c>
      <c r="AK42" s="90">
        <f>L42+S42+AB42</f>
        <v>2800</v>
      </c>
      <c r="AL42" s="90">
        <f>M42+T42</f>
        <v>0</v>
      </c>
      <c r="AM42" s="90">
        <f>N42+U42+AC42</f>
        <v>1550</v>
      </c>
      <c r="AN42" s="90">
        <f>C42+G42+O42+V42+AD42+AH42</f>
        <v>3036</v>
      </c>
      <c r="AO42" s="90">
        <f>D42+H42+P42+W42+AE42</f>
        <v>0</v>
      </c>
      <c r="AP42" s="90">
        <f>SUM(AJ42:AO42)</f>
        <v>17723</v>
      </c>
      <c r="AQ42" s="90">
        <f>AG42+Y42+R42+J42+F42</f>
        <v>971</v>
      </c>
    </row>
    <row r="43" spans="1:43" s="35" customFormat="1" ht="20.25" customHeight="1">
      <c r="A43" s="46"/>
      <c r="B43" s="52">
        <v>0</v>
      </c>
      <c r="C43" s="52">
        <v>0</v>
      </c>
      <c r="D43" s="52">
        <v>0</v>
      </c>
      <c r="E43" s="52"/>
      <c r="F43" s="44"/>
      <c r="G43" s="52"/>
      <c r="H43" s="52">
        <v>0</v>
      </c>
      <c r="I43" s="52">
        <v>0</v>
      </c>
      <c r="J43" s="52">
        <v>0</v>
      </c>
      <c r="K43" s="52"/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7"/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7"/>
      <c r="Y43" s="52">
        <v>0</v>
      </c>
      <c r="Z43" s="46"/>
      <c r="AA43" s="52">
        <v>0</v>
      </c>
      <c r="AB43" s="52"/>
      <c r="AC43" s="52"/>
      <c r="AD43" s="52"/>
      <c r="AE43" s="52">
        <v>0</v>
      </c>
      <c r="AF43" s="43">
        <f t="shared" si="24"/>
        <v>0</v>
      </c>
      <c r="AG43" s="52"/>
      <c r="AH43" s="52"/>
      <c r="AI43" s="29">
        <f t="shared" si="0"/>
        <v>0</v>
      </c>
      <c r="AJ43" s="43">
        <f t="shared" si="25"/>
        <v>0</v>
      </c>
      <c r="AK43" s="52">
        <v>0</v>
      </c>
      <c r="AL43" s="52">
        <v>0</v>
      </c>
      <c r="AM43" s="43">
        <f t="shared" si="27"/>
        <v>0</v>
      </c>
      <c r="AN43" s="43">
        <f t="shared" si="28"/>
        <v>0</v>
      </c>
      <c r="AO43" s="43">
        <f t="shared" si="29"/>
        <v>0</v>
      </c>
      <c r="AP43" s="43">
        <v>0</v>
      </c>
      <c r="AQ43" s="52">
        <v>0</v>
      </c>
    </row>
    <row r="44" spans="1:60" s="55" customFormat="1" ht="30" customHeight="1">
      <c r="A44" s="31" t="s">
        <v>32</v>
      </c>
      <c r="B44" s="58">
        <f>SUM(B46:B53)</f>
        <v>13422072</v>
      </c>
      <c r="C44" s="58">
        <f aca="true" t="shared" si="32" ref="C44:Y44">SUM(C46:C53)</f>
        <v>141742</v>
      </c>
      <c r="D44" s="58">
        <f t="shared" si="32"/>
        <v>0</v>
      </c>
      <c r="E44" s="58">
        <f t="shared" si="32"/>
        <v>13563814</v>
      </c>
      <c r="F44" s="58">
        <f t="shared" si="32"/>
        <v>2059414</v>
      </c>
      <c r="G44" s="58">
        <f t="shared" si="32"/>
        <v>2084509</v>
      </c>
      <c r="H44" s="58">
        <f t="shared" si="32"/>
        <v>0</v>
      </c>
      <c r="I44" s="58">
        <f t="shared" si="32"/>
        <v>2084509</v>
      </c>
      <c r="J44" s="58">
        <f t="shared" si="32"/>
        <v>46279</v>
      </c>
      <c r="K44" s="58"/>
      <c r="L44" s="58">
        <f t="shared" si="32"/>
        <v>1687255</v>
      </c>
      <c r="M44" s="58">
        <f t="shared" si="32"/>
        <v>200</v>
      </c>
      <c r="N44" s="58">
        <f t="shared" si="32"/>
        <v>358462</v>
      </c>
      <c r="O44" s="58">
        <f t="shared" si="32"/>
        <v>77559</v>
      </c>
      <c r="P44" s="58">
        <f t="shared" si="32"/>
        <v>40</v>
      </c>
      <c r="Q44" s="58">
        <f t="shared" si="32"/>
        <v>2123516</v>
      </c>
      <c r="R44" s="58">
        <f t="shared" si="32"/>
        <v>262295</v>
      </c>
      <c r="S44" s="58">
        <f t="shared" si="32"/>
        <v>0</v>
      </c>
      <c r="T44" s="58">
        <f t="shared" si="32"/>
        <v>0</v>
      </c>
      <c r="U44" s="58">
        <f t="shared" si="32"/>
        <v>0</v>
      </c>
      <c r="V44" s="58">
        <f t="shared" si="32"/>
        <v>6510</v>
      </c>
      <c r="W44" s="58">
        <f t="shared" si="32"/>
        <v>0</v>
      </c>
      <c r="X44" s="58">
        <f t="shared" si="32"/>
        <v>6510</v>
      </c>
      <c r="Y44" s="58">
        <f t="shared" si="32"/>
        <v>37786</v>
      </c>
      <c r="Z44" s="31" t="s">
        <v>32</v>
      </c>
      <c r="AA44" s="58">
        <f aca="true" t="shared" si="33" ref="AA44:AQ44">SUM(AA46:AA53)</f>
        <v>0</v>
      </c>
      <c r="AB44" s="58">
        <f t="shared" si="33"/>
        <v>0</v>
      </c>
      <c r="AC44" s="58">
        <f t="shared" si="33"/>
        <v>0</v>
      </c>
      <c r="AD44" s="58">
        <f t="shared" si="33"/>
        <v>0</v>
      </c>
      <c r="AE44" s="58">
        <f t="shared" si="33"/>
        <v>0</v>
      </c>
      <c r="AF44" s="58">
        <f t="shared" si="33"/>
        <v>0</v>
      </c>
      <c r="AG44" s="58">
        <f t="shared" si="33"/>
        <v>0</v>
      </c>
      <c r="AH44" s="58">
        <f t="shared" si="33"/>
        <v>0</v>
      </c>
      <c r="AI44" s="58">
        <f t="shared" si="33"/>
        <v>0</v>
      </c>
      <c r="AJ44" s="58">
        <f t="shared" si="33"/>
        <v>13422072</v>
      </c>
      <c r="AK44" s="58">
        <f t="shared" si="33"/>
        <v>1687255</v>
      </c>
      <c r="AL44" s="58">
        <f t="shared" si="33"/>
        <v>200</v>
      </c>
      <c r="AM44" s="58">
        <f t="shared" si="33"/>
        <v>358462</v>
      </c>
      <c r="AN44" s="58">
        <f t="shared" si="33"/>
        <v>2310320</v>
      </c>
      <c r="AO44" s="58">
        <f t="shared" si="33"/>
        <v>40</v>
      </c>
      <c r="AP44" s="58">
        <f t="shared" si="33"/>
        <v>17778349</v>
      </c>
      <c r="AQ44" s="58">
        <f t="shared" si="33"/>
        <v>2405774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43" s="35" customFormat="1" ht="14.25" customHeight="1">
      <c r="A45" s="36"/>
      <c r="B45" s="37">
        <v>0</v>
      </c>
      <c r="C45" s="37">
        <v>0</v>
      </c>
      <c r="D45" s="37">
        <v>0</v>
      </c>
      <c r="E45" s="47"/>
      <c r="F45" s="39"/>
      <c r="G45" s="37">
        <v>0</v>
      </c>
      <c r="H45" s="37">
        <v>0</v>
      </c>
      <c r="I45" s="37">
        <v>0</v>
      </c>
      <c r="J45" s="37">
        <v>0</v>
      </c>
      <c r="K45" s="37"/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40"/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40"/>
      <c r="Y45" s="37">
        <v>0</v>
      </c>
      <c r="Z45" s="36"/>
      <c r="AA45" s="37">
        <v>0</v>
      </c>
      <c r="AB45" s="37"/>
      <c r="AC45" s="37"/>
      <c r="AD45" s="37"/>
      <c r="AE45" s="37">
        <v>0</v>
      </c>
      <c r="AF45" s="37"/>
      <c r="AG45" s="37"/>
      <c r="AH45" s="37"/>
      <c r="AI45" s="29">
        <f t="shared" si="0"/>
        <v>0</v>
      </c>
      <c r="AJ45" s="37">
        <v>0</v>
      </c>
      <c r="AK45" s="37">
        <v>0</v>
      </c>
      <c r="AL45" s="37">
        <v>0</v>
      </c>
      <c r="AM45" s="43">
        <f t="shared" si="27"/>
        <v>0</v>
      </c>
      <c r="AN45" s="58">
        <f t="shared" si="28"/>
        <v>0</v>
      </c>
      <c r="AO45" s="43">
        <f t="shared" si="29"/>
        <v>0</v>
      </c>
      <c r="AP45" s="43">
        <v>0</v>
      </c>
      <c r="AQ45" s="37">
        <v>0</v>
      </c>
    </row>
    <row r="46" spans="1:66" s="35" customFormat="1" ht="30" customHeight="1">
      <c r="A46" s="92" t="s">
        <v>33</v>
      </c>
      <c r="B46" s="65"/>
      <c r="C46" s="65"/>
      <c r="D46" s="65"/>
      <c r="E46" s="66">
        <f aca="true" t="shared" si="34" ref="E46:E53">SUM(B46:D46)</f>
        <v>0</v>
      </c>
      <c r="F46" s="67">
        <v>342</v>
      </c>
      <c r="G46" s="65"/>
      <c r="H46" s="65"/>
      <c r="I46" s="65">
        <f aca="true" t="shared" si="35" ref="I46:I53">SUM(G46:H46)</f>
        <v>0</v>
      </c>
      <c r="J46" s="65"/>
      <c r="K46" s="65"/>
      <c r="L46" s="65"/>
      <c r="M46" s="65"/>
      <c r="N46" s="65"/>
      <c r="O46" s="65">
        <v>2659</v>
      </c>
      <c r="P46" s="65"/>
      <c r="Q46" s="68">
        <f aca="true" t="shared" si="36" ref="Q46:Q53">SUM(L46:P46)</f>
        <v>2659</v>
      </c>
      <c r="R46" s="65">
        <v>4</v>
      </c>
      <c r="S46" s="65"/>
      <c r="T46" s="65"/>
      <c r="U46" s="65"/>
      <c r="V46" s="65"/>
      <c r="W46" s="65"/>
      <c r="X46" s="68">
        <f aca="true" t="shared" si="37" ref="X46:X53">SUM(S46:W46)</f>
        <v>0</v>
      </c>
      <c r="Y46" s="65"/>
      <c r="Z46" s="92" t="s">
        <v>33</v>
      </c>
      <c r="AA46" s="65"/>
      <c r="AB46" s="65"/>
      <c r="AC46" s="65"/>
      <c r="AD46" s="65"/>
      <c r="AE46" s="65"/>
      <c r="AF46" s="65">
        <f>SUM(AA46:AE46)</f>
        <v>0</v>
      </c>
      <c r="AG46" s="65"/>
      <c r="AH46" s="65"/>
      <c r="AI46" s="29">
        <f t="shared" si="0"/>
        <v>0</v>
      </c>
      <c r="AJ46" s="65">
        <f>B46</f>
        <v>0</v>
      </c>
      <c r="AK46" s="65">
        <f aca="true" t="shared" si="38" ref="AK46:AK62">L46+S46+AB46</f>
        <v>0</v>
      </c>
      <c r="AL46" s="65">
        <f aca="true" t="shared" si="39" ref="AL46:AL62">M46+T46</f>
        <v>0</v>
      </c>
      <c r="AM46" s="65">
        <f t="shared" si="27"/>
        <v>0</v>
      </c>
      <c r="AN46" s="65">
        <f t="shared" si="28"/>
        <v>2659</v>
      </c>
      <c r="AO46" s="65">
        <f t="shared" si="29"/>
        <v>0</v>
      </c>
      <c r="AP46" s="65">
        <f aca="true" t="shared" si="40" ref="AP46:AP62">SUM(AJ46:AO46)</f>
        <v>2659</v>
      </c>
      <c r="AQ46" s="65">
        <f>F46+J46+R46+Y46+AG46</f>
        <v>346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</row>
    <row r="47" spans="1:66" s="35" customFormat="1" ht="30" customHeight="1">
      <c r="A47" s="53" t="s">
        <v>34</v>
      </c>
      <c r="B47" s="43">
        <v>13380128</v>
      </c>
      <c r="C47" s="43"/>
      <c r="D47" s="43"/>
      <c r="E47" s="38">
        <f t="shared" si="34"/>
        <v>13380128</v>
      </c>
      <c r="F47" s="44">
        <v>2029894</v>
      </c>
      <c r="G47" s="43">
        <v>2084509</v>
      </c>
      <c r="H47" s="43"/>
      <c r="I47" s="43">
        <f t="shared" si="35"/>
        <v>2084509</v>
      </c>
      <c r="J47" s="43">
        <v>46279</v>
      </c>
      <c r="K47" s="43"/>
      <c r="L47" s="43">
        <v>1208224</v>
      </c>
      <c r="M47" s="43"/>
      <c r="N47" s="43">
        <v>268634</v>
      </c>
      <c r="O47" s="43">
        <v>63151</v>
      </c>
      <c r="P47" s="43"/>
      <c r="Q47" s="45">
        <f t="shared" si="36"/>
        <v>1540009</v>
      </c>
      <c r="R47" s="43">
        <v>12396</v>
      </c>
      <c r="S47" s="43"/>
      <c r="T47" s="43"/>
      <c r="U47" s="43"/>
      <c r="V47" s="43">
        <v>6510</v>
      </c>
      <c r="W47" s="43"/>
      <c r="X47" s="45">
        <f t="shared" si="37"/>
        <v>6510</v>
      </c>
      <c r="Y47" s="43">
        <v>37786</v>
      </c>
      <c r="Z47" s="53" t="s">
        <v>34</v>
      </c>
      <c r="AA47" s="43"/>
      <c r="AB47" s="43"/>
      <c r="AC47" s="43"/>
      <c r="AD47" s="43"/>
      <c r="AE47" s="43"/>
      <c r="AF47" s="43">
        <f>SUM(AA47:AE47)</f>
        <v>0</v>
      </c>
      <c r="AG47" s="43"/>
      <c r="AH47" s="43"/>
      <c r="AI47" s="29">
        <f t="shared" si="0"/>
        <v>0</v>
      </c>
      <c r="AJ47" s="43">
        <f>B47+AA47</f>
        <v>13380128</v>
      </c>
      <c r="AK47" s="43">
        <f t="shared" si="38"/>
        <v>1208224</v>
      </c>
      <c r="AL47" s="43">
        <f t="shared" si="39"/>
        <v>0</v>
      </c>
      <c r="AM47" s="43">
        <f t="shared" si="27"/>
        <v>268634</v>
      </c>
      <c r="AN47" s="43">
        <f t="shared" si="28"/>
        <v>2154170</v>
      </c>
      <c r="AO47" s="43">
        <f t="shared" si="29"/>
        <v>0</v>
      </c>
      <c r="AP47" s="43">
        <f t="shared" si="40"/>
        <v>17011156</v>
      </c>
      <c r="AQ47" s="43">
        <f>F47+J47+R47+Y47+AG47</f>
        <v>2126355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</row>
    <row r="48" spans="1:66" s="35" customFormat="1" ht="30" customHeight="1">
      <c r="A48" s="51" t="s">
        <v>46</v>
      </c>
      <c r="B48" s="37">
        <v>41944</v>
      </c>
      <c r="C48" s="37"/>
      <c r="D48" s="37"/>
      <c r="E48" s="43">
        <f t="shared" si="34"/>
        <v>41944</v>
      </c>
      <c r="F48" s="73">
        <v>5996</v>
      </c>
      <c r="G48" s="37"/>
      <c r="H48" s="37"/>
      <c r="I48" s="49">
        <f t="shared" si="35"/>
        <v>0</v>
      </c>
      <c r="J48" s="37"/>
      <c r="K48" s="37"/>
      <c r="L48" s="37">
        <v>82232</v>
      </c>
      <c r="M48" s="37">
        <v>200</v>
      </c>
      <c r="N48" s="37">
        <v>12374</v>
      </c>
      <c r="O48" s="37">
        <v>5691</v>
      </c>
      <c r="P48" s="37"/>
      <c r="Q48" s="43">
        <f t="shared" si="36"/>
        <v>100497</v>
      </c>
      <c r="R48" s="37">
        <v>64578</v>
      </c>
      <c r="S48" s="37"/>
      <c r="T48" s="37"/>
      <c r="U48" s="37"/>
      <c r="V48" s="37"/>
      <c r="W48" s="37"/>
      <c r="X48" s="49">
        <f t="shared" si="37"/>
        <v>0</v>
      </c>
      <c r="Y48" s="37"/>
      <c r="Z48" s="51" t="s">
        <v>46</v>
      </c>
      <c r="AA48" s="37"/>
      <c r="AB48" s="37"/>
      <c r="AC48" s="37"/>
      <c r="AD48" s="37"/>
      <c r="AE48" s="37"/>
      <c r="AF48" s="43"/>
      <c r="AG48" s="37"/>
      <c r="AH48" s="37"/>
      <c r="AI48" s="29">
        <f aca="true" t="shared" si="41" ref="AI48:AI53">AH48</f>
        <v>0</v>
      </c>
      <c r="AJ48" s="43">
        <f aca="true" t="shared" si="42" ref="AJ48:AJ53">AA48+B48</f>
        <v>41944</v>
      </c>
      <c r="AK48" s="43">
        <f aca="true" t="shared" si="43" ref="AK48:AK53">L48+S48+AB48</f>
        <v>82232</v>
      </c>
      <c r="AL48" s="43">
        <f aca="true" t="shared" si="44" ref="AL48:AL53">M48+T48</f>
        <v>200</v>
      </c>
      <c r="AM48" s="43">
        <f aca="true" t="shared" si="45" ref="AM48:AM53">N48+U48+AC48</f>
        <v>12374</v>
      </c>
      <c r="AN48" s="43">
        <f aca="true" t="shared" si="46" ref="AN48:AN53">C48+G48+O48+V48+AD48+AH48</f>
        <v>5691</v>
      </c>
      <c r="AO48" s="43">
        <f aca="true" t="shared" si="47" ref="AO48:AO53">D48+H48+P48+W48+AE48</f>
        <v>0</v>
      </c>
      <c r="AP48" s="43">
        <f aca="true" t="shared" si="48" ref="AP48:AP53">SUM(AJ48:AO48)</f>
        <v>142441</v>
      </c>
      <c r="AQ48" s="43">
        <f aca="true" t="shared" si="49" ref="AQ48:AQ53">AG48+Y48+R48+J48+F48</f>
        <v>70574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</row>
    <row r="49" spans="1:66" s="35" customFormat="1" ht="30" customHeight="1">
      <c r="A49" s="51" t="s">
        <v>47</v>
      </c>
      <c r="B49" s="37"/>
      <c r="C49" s="37"/>
      <c r="D49" s="37"/>
      <c r="E49" s="49">
        <f t="shared" si="34"/>
        <v>0</v>
      </c>
      <c r="F49" s="73">
        <v>3372</v>
      </c>
      <c r="G49" s="37">
        <v>0</v>
      </c>
      <c r="H49" s="37"/>
      <c r="I49" s="49">
        <f t="shared" si="35"/>
        <v>0</v>
      </c>
      <c r="J49" s="37"/>
      <c r="K49" s="37"/>
      <c r="L49" s="37">
        <v>114000</v>
      </c>
      <c r="M49" s="37"/>
      <c r="N49" s="37">
        <v>14300</v>
      </c>
      <c r="O49" s="37">
        <v>2263</v>
      </c>
      <c r="P49" s="37"/>
      <c r="Q49" s="43">
        <f t="shared" si="36"/>
        <v>130563</v>
      </c>
      <c r="R49" s="37">
        <v>4337</v>
      </c>
      <c r="S49" s="37"/>
      <c r="T49" s="37"/>
      <c r="U49" s="37"/>
      <c r="V49" s="37"/>
      <c r="W49" s="37"/>
      <c r="X49" s="49">
        <f t="shared" si="37"/>
        <v>0</v>
      </c>
      <c r="Y49" s="37"/>
      <c r="Z49" s="51" t="s">
        <v>47</v>
      </c>
      <c r="AA49" s="37"/>
      <c r="AB49" s="37"/>
      <c r="AC49" s="37"/>
      <c r="AD49" s="37"/>
      <c r="AE49" s="37"/>
      <c r="AF49" s="43"/>
      <c r="AG49" s="37"/>
      <c r="AH49" s="37"/>
      <c r="AI49" s="29">
        <f t="shared" si="41"/>
        <v>0</v>
      </c>
      <c r="AJ49" s="49">
        <f t="shared" si="42"/>
        <v>0</v>
      </c>
      <c r="AK49" s="43">
        <f t="shared" si="43"/>
        <v>114000</v>
      </c>
      <c r="AL49" s="43">
        <f t="shared" si="44"/>
        <v>0</v>
      </c>
      <c r="AM49" s="43">
        <f t="shared" si="45"/>
        <v>14300</v>
      </c>
      <c r="AN49" s="43">
        <f t="shared" si="46"/>
        <v>2263</v>
      </c>
      <c r="AO49" s="43">
        <f t="shared" si="47"/>
        <v>0</v>
      </c>
      <c r="AP49" s="43">
        <f t="shared" si="48"/>
        <v>130563</v>
      </c>
      <c r="AQ49" s="43">
        <f t="shared" si="49"/>
        <v>7709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</row>
    <row r="50" spans="1:66" s="35" customFormat="1" ht="30" customHeight="1">
      <c r="A50" s="51" t="s">
        <v>48</v>
      </c>
      <c r="B50" s="37"/>
      <c r="C50" s="37"/>
      <c r="D50" s="37"/>
      <c r="E50" s="49">
        <f t="shared" si="34"/>
        <v>0</v>
      </c>
      <c r="F50" s="73">
        <v>14639</v>
      </c>
      <c r="G50" s="37"/>
      <c r="H50" s="37"/>
      <c r="I50" s="49">
        <f t="shared" si="35"/>
        <v>0</v>
      </c>
      <c r="J50" s="37"/>
      <c r="K50" s="37"/>
      <c r="L50" s="37">
        <v>65030</v>
      </c>
      <c r="M50" s="37"/>
      <c r="N50" s="37">
        <v>9500</v>
      </c>
      <c r="O50" s="37">
        <v>1059</v>
      </c>
      <c r="P50" s="37"/>
      <c r="Q50" s="43">
        <f t="shared" si="36"/>
        <v>75589</v>
      </c>
      <c r="R50" s="37"/>
      <c r="S50" s="37"/>
      <c r="T50" s="37"/>
      <c r="U50" s="37"/>
      <c r="V50" s="37"/>
      <c r="W50" s="37"/>
      <c r="X50" s="49">
        <f t="shared" si="37"/>
        <v>0</v>
      </c>
      <c r="Y50" s="37"/>
      <c r="Z50" s="51" t="s">
        <v>48</v>
      </c>
      <c r="AA50" s="37"/>
      <c r="AB50" s="37"/>
      <c r="AC50" s="37"/>
      <c r="AD50" s="37"/>
      <c r="AE50" s="37"/>
      <c r="AF50" s="43"/>
      <c r="AG50" s="37"/>
      <c r="AH50" s="37"/>
      <c r="AI50" s="29">
        <f t="shared" si="41"/>
        <v>0</v>
      </c>
      <c r="AJ50" s="49">
        <f t="shared" si="42"/>
        <v>0</v>
      </c>
      <c r="AK50" s="43">
        <f t="shared" si="43"/>
        <v>65030</v>
      </c>
      <c r="AL50" s="43">
        <f t="shared" si="44"/>
        <v>0</v>
      </c>
      <c r="AM50" s="43">
        <f t="shared" si="45"/>
        <v>9500</v>
      </c>
      <c r="AN50" s="43">
        <f t="shared" si="46"/>
        <v>1059</v>
      </c>
      <c r="AO50" s="43">
        <f t="shared" si="47"/>
        <v>0</v>
      </c>
      <c r="AP50" s="43">
        <f t="shared" si="48"/>
        <v>75589</v>
      </c>
      <c r="AQ50" s="43">
        <f t="shared" si="49"/>
        <v>14639</v>
      </c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</row>
    <row r="51" spans="1:66" s="35" customFormat="1" ht="30" customHeight="1">
      <c r="A51" s="51" t="s">
        <v>49</v>
      </c>
      <c r="B51" s="37"/>
      <c r="C51" s="37"/>
      <c r="D51" s="37"/>
      <c r="E51" s="49">
        <f t="shared" si="34"/>
        <v>0</v>
      </c>
      <c r="F51" s="73">
        <v>221</v>
      </c>
      <c r="G51" s="37"/>
      <c r="H51" s="37"/>
      <c r="I51" s="49">
        <f t="shared" si="35"/>
        <v>0</v>
      </c>
      <c r="J51" s="37"/>
      <c r="K51" s="37"/>
      <c r="L51" s="37">
        <v>74569</v>
      </c>
      <c r="M51" s="37"/>
      <c r="N51" s="37">
        <v>10099</v>
      </c>
      <c r="O51" s="37">
        <v>729</v>
      </c>
      <c r="P51" s="37"/>
      <c r="Q51" s="43">
        <f t="shared" si="36"/>
        <v>85397</v>
      </c>
      <c r="R51" s="37">
        <v>99480</v>
      </c>
      <c r="S51" s="37"/>
      <c r="T51" s="37"/>
      <c r="U51" s="37"/>
      <c r="V51" s="37"/>
      <c r="W51" s="37"/>
      <c r="X51" s="49">
        <f t="shared" si="37"/>
        <v>0</v>
      </c>
      <c r="Y51" s="37"/>
      <c r="Z51" s="51" t="s">
        <v>49</v>
      </c>
      <c r="AA51" s="37"/>
      <c r="AB51" s="37"/>
      <c r="AC51" s="37"/>
      <c r="AD51" s="37"/>
      <c r="AE51" s="37"/>
      <c r="AF51" s="43"/>
      <c r="AG51" s="37"/>
      <c r="AH51" s="37"/>
      <c r="AI51" s="29">
        <f t="shared" si="41"/>
        <v>0</v>
      </c>
      <c r="AJ51" s="49">
        <f t="shared" si="42"/>
        <v>0</v>
      </c>
      <c r="AK51" s="43">
        <f t="shared" si="43"/>
        <v>74569</v>
      </c>
      <c r="AL51" s="43">
        <f t="shared" si="44"/>
        <v>0</v>
      </c>
      <c r="AM51" s="43">
        <f t="shared" si="45"/>
        <v>10099</v>
      </c>
      <c r="AN51" s="43">
        <f t="shared" si="46"/>
        <v>729</v>
      </c>
      <c r="AO51" s="43">
        <f t="shared" si="47"/>
        <v>0</v>
      </c>
      <c r="AP51" s="43">
        <f t="shared" si="48"/>
        <v>85397</v>
      </c>
      <c r="AQ51" s="43">
        <f t="shared" si="49"/>
        <v>99701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</row>
    <row r="52" spans="1:66" s="35" customFormat="1" ht="30" customHeight="1">
      <c r="A52" s="51" t="s">
        <v>50</v>
      </c>
      <c r="B52" s="37"/>
      <c r="C52" s="37">
        <v>141742</v>
      </c>
      <c r="D52" s="37"/>
      <c r="E52" s="37">
        <f t="shared" si="34"/>
        <v>141742</v>
      </c>
      <c r="F52" s="73">
        <v>1046</v>
      </c>
      <c r="G52" s="37"/>
      <c r="H52" s="37"/>
      <c r="I52" s="49">
        <f t="shared" si="35"/>
        <v>0</v>
      </c>
      <c r="J52" s="37"/>
      <c r="K52" s="37"/>
      <c r="L52" s="37">
        <v>140000</v>
      </c>
      <c r="M52" s="37"/>
      <c r="N52" s="37">
        <v>42000</v>
      </c>
      <c r="O52" s="37">
        <v>1683</v>
      </c>
      <c r="P52" s="37"/>
      <c r="Q52" s="43">
        <f t="shared" si="36"/>
        <v>183683</v>
      </c>
      <c r="R52" s="37">
        <v>81500</v>
      </c>
      <c r="S52" s="37"/>
      <c r="T52" s="37"/>
      <c r="U52" s="37"/>
      <c r="V52" s="37"/>
      <c r="W52" s="37"/>
      <c r="X52" s="49">
        <f t="shared" si="37"/>
        <v>0</v>
      </c>
      <c r="Y52" s="37"/>
      <c r="Z52" s="51" t="s">
        <v>50</v>
      </c>
      <c r="AA52" s="37"/>
      <c r="AB52" s="37"/>
      <c r="AC52" s="37"/>
      <c r="AD52" s="37"/>
      <c r="AE52" s="37"/>
      <c r="AF52" s="43"/>
      <c r="AG52" s="37"/>
      <c r="AH52" s="37"/>
      <c r="AI52" s="29">
        <f t="shared" si="41"/>
        <v>0</v>
      </c>
      <c r="AJ52" s="49">
        <f t="shared" si="42"/>
        <v>0</v>
      </c>
      <c r="AK52" s="43">
        <f t="shared" si="43"/>
        <v>140000</v>
      </c>
      <c r="AL52" s="43">
        <f t="shared" si="44"/>
        <v>0</v>
      </c>
      <c r="AM52" s="43">
        <f t="shared" si="45"/>
        <v>42000</v>
      </c>
      <c r="AN52" s="43">
        <f t="shared" si="46"/>
        <v>143425</v>
      </c>
      <c r="AO52" s="43">
        <f t="shared" si="47"/>
        <v>0</v>
      </c>
      <c r="AP52" s="43">
        <f t="shared" si="48"/>
        <v>325425</v>
      </c>
      <c r="AQ52" s="43">
        <f t="shared" si="49"/>
        <v>82546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66" s="35" customFormat="1" ht="30" customHeight="1">
      <c r="A53" s="51" t="s">
        <v>51</v>
      </c>
      <c r="B53" s="37"/>
      <c r="C53" s="37"/>
      <c r="D53" s="37"/>
      <c r="E53" s="49">
        <f t="shared" si="34"/>
        <v>0</v>
      </c>
      <c r="F53" s="73">
        <v>3904</v>
      </c>
      <c r="G53" s="37"/>
      <c r="H53" s="37"/>
      <c r="I53" s="49">
        <f t="shared" si="35"/>
        <v>0</v>
      </c>
      <c r="J53" s="37"/>
      <c r="K53" s="37"/>
      <c r="L53" s="37">
        <v>3200</v>
      </c>
      <c r="M53" s="37"/>
      <c r="N53" s="37">
        <v>1555</v>
      </c>
      <c r="O53" s="37">
        <v>324</v>
      </c>
      <c r="P53" s="37">
        <v>40</v>
      </c>
      <c r="Q53" s="43">
        <f t="shared" si="36"/>
        <v>5119</v>
      </c>
      <c r="R53" s="37"/>
      <c r="S53" s="37"/>
      <c r="T53" s="37"/>
      <c r="U53" s="37"/>
      <c r="V53" s="37"/>
      <c r="W53" s="37"/>
      <c r="X53" s="49">
        <f t="shared" si="37"/>
        <v>0</v>
      </c>
      <c r="Y53" s="37"/>
      <c r="Z53" s="51" t="s">
        <v>51</v>
      </c>
      <c r="AA53" s="37"/>
      <c r="AB53" s="37"/>
      <c r="AC53" s="37"/>
      <c r="AD53" s="37"/>
      <c r="AE53" s="37"/>
      <c r="AF53" s="43"/>
      <c r="AG53" s="37"/>
      <c r="AH53" s="37"/>
      <c r="AI53" s="29">
        <f t="shared" si="41"/>
        <v>0</v>
      </c>
      <c r="AJ53" s="49">
        <f t="shared" si="42"/>
        <v>0</v>
      </c>
      <c r="AK53" s="43">
        <f t="shared" si="43"/>
        <v>3200</v>
      </c>
      <c r="AL53" s="43">
        <f t="shared" si="44"/>
        <v>0</v>
      </c>
      <c r="AM53" s="43">
        <f t="shared" si="45"/>
        <v>1555</v>
      </c>
      <c r="AN53" s="43">
        <f t="shared" si="46"/>
        <v>324</v>
      </c>
      <c r="AO53" s="43">
        <f t="shared" si="47"/>
        <v>40</v>
      </c>
      <c r="AP53" s="43">
        <f t="shared" si="48"/>
        <v>5119</v>
      </c>
      <c r="AQ53" s="43">
        <f t="shared" si="49"/>
        <v>3904</v>
      </c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66" s="35" customFormat="1" ht="19.5" customHeight="1">
      <c r="A54" s="53"/>
      <c r="B54" s="43"/>
      <c r="C54" s="43"/>
      <c r="D54" s="43"/>
      <c r="E54" s="38"/>
      <c r="F54" s="44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5"/>
      <c r="R54" s="43"/>
      <c r="S54" s="43"/>
      <c r="T54" s="43"/>
      <c r="U54" s="43"/>
      <c r="V54" s="43"/>
      <c r="W54" s="43"/>
      <c r="X54" s="45"/>
      <c r="Y54" s="43"/>
      <c r="Z54" s="53"/>
      <c r="AA54" s="43"/>
      <c r="AB54" s="43"/>
      <c r="AC54" s="43"/>
      <c r="AD54" s="43"/>
      <c r="AE54" s="43"/>
      <c r="AF54" s="43">
        <f>SUM(AA54:AE54)</f>
        <v>0</v>
      </c>
      <c r="AG54" s="43"/>
      <c r="AH54" s="43"/>
      <c r="AI54" s="29">
        <f t="shared" si="0"/>
        <v>0</v>
      </c>
      <c r="AJ54" s="49">
        <f aca="true" t="shared" si="50" ref="AJ54:AJ62">AA54+B54</f>
        <v>0</v>
      </c>
      <c r="AK54" s="43">
        <f t="shared" si="38"/>
        <v>0</v>
      </c>
      <c r="AL54" s="43">
        <f t="shared" si="39"/>
        <v>0</v>
      </c>
      <c r="AM54" s="43">
        <f t="shared" si="27"/>
        <v>0</v>
      </c>
      <c r="AN54" s="58">
        <f t="shared" si="28"/>
        <v>0</v>
      </c>
      <c r="AO54" s="43">
        <f t="shared" si="29"/>
        <v>0</v>
      </c>
      <c r="AP54" s="43">
        <f t="shared" si="40"/>
        <v>0</v>
      </c>
      <c r="AQ54" s="43">
        <f aca="true" t="shared" si="51" ref="AQ54:AQ62">F54+J54+R54+Y54</f>
        <v>0</v>
      </c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66" s="35" customFormat="1" ht="33.75" customHeight="1">
      <c r="A55" s="59" t="s">
        <v>35</v>
      </c>
      <c r="B55" s="60">
        <f>B57</f>
        <v>0</v>
      </c>
      <c r="C55" s="60">
        <f aca="true" t="shared" si="52" ref="C55:Y55">+C57</f>
        <v>62805</v>
      </c>
      <c r="D55" s="60">
        <f t="shared" si="52"/>
        <v>0</v>
      </c>
      <c r="E55" s="60">
        <f t="shared" si="52"/>
        <v>62805</v>
      </c>
      <c r="F55" s="60">
        <f t="shared" si="52"/>
        <v>13903</v>
      </c>
      <c r="G55" s="60">
        <f t="shared" si="52"/>
        <v>0</v>
      </c>
      <c r="H55" s="60">
        <f t="shared" si="52"/>
        <v>0</v>
      </c>
      <c r="I55" s="60">
        <f t="shared" si="52"/>
        <v>0</v>
      </c>
      <c r="J55" s="60">
        <f t="shared" si="52"/>
        <v>0</v>
      </c>
      <c r="K55" s="60"/>
      <c r="L55" s="60">
        <f t="shared" si="52"/>
        <v>3933</v>
      </c>
      <c r="M55" s="60">
        <f t="shared" si="52"/>
        <v>0</v>
      </c>
      <c r="N55" s="60">
        <f t="shared" si="52"/>
        <v>10389</v>
      </c>
      <c r="O55" s="60">
        <f t="shared" si="52"/>
        <v>22329</v>
      </c>
      <c r="P55" s="60">
        <f t="shared" si="52"/>
        <v>0</v>
      </c>
      <c r="Q55" s="61">
        <f t="shared" si="52"/>
        <v>36651</v>
      </c>
      <c r="R55" s="60">
        <f t="shared" si="52"/>
        <v>0</v>
      </c>
      <c r="S55" s="60">
        <f t="shared" si="52"/>
        <v>0</v>
      </c>
      <c r="T55" s="60">
        <f t="shared" si="52"/>
        <v>0</v>
      </c>
      <c r="U55" s="60">
        <f t="shared" si="52"/>
        <v>0</v>
      </c>
      <c r="V55" s="60">
        <f t="shared" si="52"/>
        <v>0</v>
      </c>
      <c r="W55" s="60">
        <f t="shared" si="52"/>
        <v>0</v>
      </c>
      <c r="X55" s="61">
        <f t="shared" si="52"/>
        <v>0</v>
      </c>
      <c r="Y55" s="60">
        <f t="shared" si="52"/>
        <v>0</v>
      </c>
      <c r="Z55" s="59" t="s">
        <v>35</v>
      </c>
      <c r="AA55" s="60">
        <f>+AA57</f>
        <v>0</v>
      </c>
      <c r="AB55" s="60">
        <f>+AB57</f>
        <v>0</v>
      </c>
      <c r="AC55" s="60">
        <f>+AC57</f>
        <v>0</v>
      </c>
      <c r="AD55" s="60">
        <f>+AD57</f>
        <v>0</v>
      </c>
      <c r="AE55" s="60">
        <f>+AE57</f>
        <v>0</v>
      </c>
      <c r="AF55" s="43">
        <f>SUM(AA55:AE55)</f>
        <v>0</v>
      </c>
      <c r="AG55" s="60">
        <f>+AG57</f>
        <v>0</v>
      </c>
      <c r="AH55" s="60"/>
      <c r="AI55" s="29">
        <f t="shared" si="0"/>
        <v>0</v>
      </c>
      <c r="AJ55" s="49">
        <f t="shared" si="50"/>
        <v>0</v>
      </c>
      <c r="AK55" s="60">
        <f t="shared" si="38"/>
        <v>3933</v>
      </c>
      <c r="AL55" s="60">
        <f t="shared" si="39"/>
        <v>0</v>
      </c>
      <c r="AM55" s="60">
        <f t="shared" si="27"/>
        <v>10389</v>
      </c>
      <c r="AN55" s="58">
        <f t="shared" si="28"/>
        <v>85134</v>
      </c>
      <c r="AO55" s="43">
        <f t="shared" si="29"/>
        <v>0</v>
      </c>
      <c r="AP55" s="60">
        <f t="shared" si="40"/>
        <v>99456</v>
      </c>
      <c r="AQ55" s="60">
        <f t="shared" si="51"/>
        <v>13903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66" s="35" customFormat="1" ht="1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  <c r="R56" s="60"/>
      <c r="S56" s="60"/>
      <c r="T56" s="60"/>
      <c r="U56" s="60"/>
      <c r="V56" s="60"/>
      <c r="W56" s="60"/>
      <c r="X56" s="61"/>
      <c r="Y56" s="60"/>
      <c r="Z56" s="59"/>
      <c r="AA56" s="60"/>
      <c r="AB56" s="60"/>
      <c r="AC56" s="60"/>
      <c r="AD56" s="60"/>
      <c r="AE56" s="60"/>
      <c r="AF56" s="43"/>
      <c r="AG56" s="60"/>
      <c r="AH56" s="60"/>
      <c r="AI56" s="29"/>
      <c r="AJ56" s="49"/>
      <c r="AK56" s="60"/>
      <c r="AL56" s="60"/>
      <c r="AM56" s="60"/>
      <c r="AN56" s="58"/>
      <c r="AO56" s="43"/>
      <c r="AP56" s="60"/>
      <c r="AQ56" s="60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</row>
    <row r="57" spans="1:66" s="35" customFormat="1" ht="30" customHeight="1">
      <c r="A57" s="64" t="s">
        <v>36</v>
      </c>
      <c r="B57" s="65">
        <v>0</v>
      </c>
      <c r="C57" s="65">
        <v>62805</v>
      </c>
      <c r="D57" s="65"/>
      <c r="E57" s="66">
        <f>SUM(B57:D57)</f>
        <v>62805</v>
      </c>
      <c r="F57" s="67">
        <v>13903</v>
      </c>
      <c r="G57" s="65"/>
      <c r="H57" s="65"/>
      <c r="I57" s="65">
        <f>SUM(G57:H57)</f>
        <v>0</v>
      </c>
      <c r="J57" s="65"/>
      <c r="K57" s="65"/>
      <c r="L57" s="65">
        <v>3933</v>
      </c>
      <c r="M57" s="65"/>
      <c r="N57" s="65">
        <v>10389</v>
      </c>
      <c r="O57" s="65">
        <v>22329</v>
      </c>
      <c r="P57" s="65"/>
      <c r="Q57" s="68">
        <f>SUM(L57:P57)</f>
        <v>36651</v>
      </c>
      <c r="R57" s="65">
        <v>0</v>
      </c>
      <c r="S57" s="65"/>
      <c r="T57" s="65"/>
      <c r="U57" s="65"/>
      <c r="V57" s="65"/>
      <c r="W57" s="65"/>
      <c r="X57" s="68">
        <f>SUM(R57:W57)</f>
        <v>0</v>
      </c>
      <c r="Y57" s="65"/>
      <c r="Z57" s="64" t="s">
        <v>36</v>
      </c>
      <c r="AA57" s="65"/>
      <c r="AB57" s="65"/>
      <c r="AC57" s="65"/>
      <c r="AD57" s="65"/>
      <c r="AE57" s="65"/>
      <c r="AF57" s="65">
        <f>SUM(AA57:AE57)</f>
        <v>0</v>
      </c>
      <c r="AG57" s="65"/>
      <c r="AH57" s="65"/>
      <c r="AI57" s="29">
        <f t="shared" si="0"/>
        <v>0</v>
      </c>
      <c r="AJ57" s="65">
        <f t="shared" si="50"/>
        <v>0</v>
      </c>
      <c r="AK57" s="65">
        <f t="shared" si="38"/>
        <v>3933</v>
      </c>
      <c r="AL57" s="65">
        <f t="shared" si="39"/>
        <v>0</v>
      </c>
      <c r="AM57" s="65">
        <f t="shared" si="27"/>
        <v>10389</v>
      </c>
      <c r="AN57" s="65">
        <f t="shared" si="28"/>
        <v>85134</v>
      </c>
      <c r="AO57" s="65">
        <f t="shared" si="29"/>
        <v>0</v>
      </c>
      <c r="AP57" s="65">
        <f t="shared" si="40"/>
        <v>99456</v>
      </c>
      <c r="AQ57" s="65">
        <f t="shared" si="51"/>
        <v>13903</v>
      </c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43" s="35" customFormat="1" ht="29.25" customHeight="1">
      <c r="A58" s="46"/>
      <c r="B58" s="37"/>
      <c r="C58" s="37"/>
      <c r="D58" s="37"/>
      <c r="E58" s="47"/>
      <c r="F58" s="4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0"/>
      <c r="R58" s="37"/>
      <c r="S58" s="37"/>
      <c r="T58" s="37"/>
      <c r="U58" s="37"/>
      <c r="V58" s="37"/>
      <c r="W58" s="37"/>
      <c r="X58" s="40"/>
      <c r="Y58" s="37"/>
      <c r="Z58" s="46"/>
      <c r="AA58" s="37"/>
      <c r="AB58" s="37"/>
      <c r="AC58" s="37"/>
      <c r="AD58" s="37"/>
      <c r="AE58" s="37"/>
      <c r="AF58" s="37"/>
      <c r="AG58" s="37"/>
      <c r="AH58" s="37"/>
      <c r="AI58" s="29">
        <f t="shared" si="0"/>
        <v>0</v>
      </c>
      <c r="AJ58" s="49">
        <f t="shared" si="50"/>
        <v>0</v>
      </c>
      <c r="AK58" s="43">
        <f t="shared" si="38"/>
        <v>0</v>
      </c>
      <c r="AL58" s="43">
        <f t="shared" si="39"/>
        <v>0</v>
      </c>
      <c r="AM58" s="43">
        <f t="shared" si="27"/>
        <v>0</v>
      </c>
      <c r="AN58" s="58">
        <f t="shared" si="28"/>
        <v>0</v>
      </c>
      <c r="AO58" s="43">
        <f t="shared" si="29"/>
        <v>0</v>
      </c>
      <c r="AP58" s="43">
        <f t="shared" si="40"/>
        <v>0</v>
      </c>
      <c r="AQ58" s="43">
        <f t="shared" si="51"/>
        <v>0</v>
      </c>
    </row>
    <row r="59" spans="1:66" s="35" customFormat="1" ht="20.25" customHeight="1">
      <c r="A59" s="62" t="s">
        <v>37</v>
      </c>
      <c r="B59" s="60">
        <f>B61</f>
        <v>0</v>
      </c>
      <c r="C59" s="60">
        <f aca="true" t="shared" si="53" ref="C59:W59">+C61</f>
        <v>0</v>
      </c>
      <c r="D59" s="60">
        <f t="shared" si="53"/>
        <v>0</v>
      </c>
      <c r="E59" s="60">
        <f t="shared" si="53"/>
        <v>0</v>
      </c>
      <c r="F59" s="60">
        <f t="shared" si="53"/>
        <v>305</v>
      </c>
      <c r="G59" s="60">
        <f t="shared" si="53"/>
        <v>0</v>
      </c>
      <c r="H59" s="60">
        <f t="shared" si="53"/>
        <v>0</v>
      </c>
      <c r="I59" s="60">
        <f t="shared" si="53"/>
        <v>0</v>
      </c>
      <c r="J59" s="60">
        <f t="shared" si="53"/>
        <v>0</v>
      </c>
      <c r="K59" s="60"/>
      <c r="L59" s="60">
        <f t="shared" si="53"/>
        <v>80</v>
      </c>
      <c r="M59" s="60">
        <f t="shared" si="53"/>
        <v>0</v>
      </c>
      <c r="N59" s="60">
        <f t="shared" si="53"/>
        <v>50</v>
      </c>
      <c r="O59" s="60">
        <f t="shared" si="53"/>
        <v>312</v>
      </c>
      <c r="P59" s="60">
        <f t="shared" si="53"/>
        <v>0</v>
      </c>
      <c r="Q59" s="61">
        <f t="shared" si="53"/>
        <v>442</v>
      </c>
      <c r="R59" s="60">
        <f t="shared" si="53"/>
        <v>5774</v>
      </c>
      <c r="S59" s="60">
        <f t="shared" si="53"/>
        <v>0</v>
      </c>
      <c r="T59" s="60">
        <f t="shared" si="53"/>
        <v>0</v>
      </c>
      <c r="U59" s="60">
        <f t="shared" si="53"/>
        <v>0</v>
      </c>
      <c r="V59" s="60">
        <f t="shared" si="53"/>
        <v>0</v>
      </c>
      <c r="W59" s="60">
        <f t="shared" si="53"/>
        <v>0</v>
      </c>
      <c r="X59" s="61">
        <f>SUM(S59:W59)</f>
        <v>0</v>
      </c>
      <c r="Y59" s="60">
        <f>+Y61</f>
        <v>0</v>
      </c>
      <c r="Z59" s="62" t="s">
        <v>37</v>
      </c>
      <c r="AA59" s="60">
        <f aca="true" t="shared" si="54" ref="AA59:AG59">+AA61</f>
        <v>0</v>
      </c>
      <c r="AB59" s="60">
        <f t="shared" si="54"/>
        <v>0</v>
      </c>
      <c r="AC59" s="60">
        <f t="shared" si="54"/>
        <v>0</v>
      </c>
      <c r="AD59" s="60">
        <f t="shared" si="54"/>
        <v>0</v>
      </c>
      <c r="AE59" s="60">
        <f t="shared" si="54"/>
        <v>0</v>
      </c>
      <c r="AF59" s="60">
        <f t="shared" si="54"/>
        <v>0</v>
      </c>
      <c r="AG59" s="60">
        <f t="shared" si="54"/>
        <v>0</v>
      </c>
      <c r="AH59" s="60"/>
      <c r="AI59" s="29">
        <f t="shared" si="0"/>
        <v>0</v>
      </c>
      <c r="AJ59" s="49">
        <f t="shared" si="50"/>
        <v>0</v>
      </c>
      <c r="AK59" s="60">
        <f t="shared" si="38"/>
        <v>80</v>
      </c>
      <c r="AL59" s="60">
        <f t="shared" si="39"/>
        <v>0</v>
      </c>
      <c r="AM59" s="60">
        <f t="shared" si="27"/>
        <v>50</v>
      </c>
      <c r="AN59" s="58">
        <f t="shared" si="28"/>
        <v>312</v>
      </c>
      <c r="AO59" s="43">
        <f t="shared" si="29"/>
        <v>0</v>
      </c>
      <c r="AP59" s="60">
        <f t="shared" si="40"/>
        <v>442</v>
      </c>
      <c r="AQ59" s="60">
        <f t="shared" si="51"/>
        <v>6079</v>
      </c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</row>
    <row r="60" spans="1:66" s="35" customFormat="1" ht="15" customHeight="1">
      <c r="A60" s="62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  <c r="R60" s="60"/>
      <c r="S60" s="60"/>
      <c r="T60" s="60"/>
      <c r="U60" s="60"/>
      <c r="V60" s="60"/>
      <c r="W60" s="60"/>
      <c r="X60" s="61"/>
      <c r="Y60" s="60"/>
      <c r="Z60" s="62"/>
      <c r="AA60" s="60"/>
      <c r="AB60" s="60"/>
      <c r="AC60" s="60"/>
      <c r="AD60" s="60"/>
      <c r="AE60" s="60"/>
      <c r="AF60" s="60"/>
      <c r="AG60" s="60"/>
      <c r="AH60" s="60"/>
      <c r="AI60" s="29"/>
      <c r="AJ60" s="49"/>
      <c r="AK60" s="60"/>
      <c r="AL60" s="60"/>
      <c r="AM60" s="60"/>
      <c r="AN60" s="58"/>
      <c r="AO60" s="43"/>
      <c r="AP60" s="60"/>
      <c r="AQ60" s="60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</row>
    <row r="61" spans="1:66" s="63" customFormat="1" ht="30" customHeight="1">
      <c r="A61" s="64" t="s">
        <v>38</v>
      </c>
      <c r="B61" s="65"/>
      <c r="C61" s="65"/>
      <c r="D61" s="65"/>
      <c r="E61" s="66">
        <f>SUM(B61:D61)</f>
        <v>0</v>
      </c>
      <c r="F61" s="67">
        <v>305</v>
      </c>
      <c r="G61" s="65"/>
      <c r="H61" s="65"/>
      <c r="I61" s="65">
        <f>SUM(G61:H61)</f>
        <v>0</v>
      </c>
      <c r="J61" s="65"/>
      <c r="K61" s="65"/>
      <c r="L61" s="65">
        <v>80</v>
      </c>
      <c r="M61" s="65"/>
      <c r="N61" s="65">
        <v>50</v>
      </c>
      <c r="O61" s="65">
        <v>312</v>
      </c>
      <c r="P61" s="65"/>
      <c r="Q61" s="68">
        <f>SUM(L61:P61)</f>
        <v>442</v>
      </c>
      <c r="R61" s="65">
        <v>5774</v>
      </c>
      <c r="S61" s="65"/>
      <c r="T61" s="65"/>
      <c r="U61" s="65"/>
      <c r="V61" s="65"/>
      <c r="W61" s="65"/>
      <c r="X61" s="68">
        <f>SUM(S61:W61)</f>
        <v>0</v>
      </c>
      <c r="Y61" s="65"/>
      <c r="Z61" s="64" t="s">
        <v>38</v>
      </c>
      <c r="AA61" s="65"/>
      <c r="AB61" s="65"/>
      <c r="AC61" s="65"/>
      <c r="AD61" s="65"/>
      <c r="AE61" s="65"/>
      <c r="AF61" s="65">
        <f>SUM(AA61:AE61)</f>
        <v>0</v>
      </c>
      <c r="AG61" s="65"/>
      <c r="AH61" s="65"/>
      <c r="AI61" s="29">
        <f t="shared" si="0"/>
        <v>0</v>
      </c>
      <c r="AJ61" s="69">
        <f t="shared" si="50"/>
        <v>0</v>
      </c>
      <c r="AK61" s="65">
        <f t="shared" si="38"/>
        <v>80</v>
      </c>
      <c r="AL61" s="65">
        <f t="shared" si="39"/>
        <v>0</v>
      </c>
      <c r="AM61" s="65">
        <f t="shared" si="27"/>
        <v>50</v>
      </c>
      <c r="AN61" s="65">
        <f t="shared" si="28"/>
        <v>312</v>
      </c>
      <c r="AO61" s="65">
        <f t="shared" si="29"/>
        <v>0</v>
      </c>
      <c r="AP61" s="65">
        <f t="shared" si="40"/>
        <v>442</v>
      </c>
      <c r="AQ61" s="65">
        <f t="shared" si="51"/>
        <v>6079</v>
      </c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</row>
    <row r="62" spans="1:43" s="35" customFormat="1" ht="20.25" customHeight="1">
      <c r="A62" s="46"/>
      <c r="B62" s="37"/>
      <c r="C62" s="37"/>
      <c r="D62" s="37"/>
      <c r="E62" s="47"/>
      <c r="F62" s="4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40"/>
      <c r="R62" s="37"/>
      <c r="S62" s="37"/>
      <c r="T62" s="37"/>
      <c r="U62" s="37"/>
      <c r="V62" s="37"/>
      <c r="W62" s="37"/>
      <c r="X62" s="40"/>
      <c r="Y62" s="37"/>
      <c r="Z62" s="46"/>
      <c r="AA62" s="37"/>
      <c r="AB62" s="37"/>
      <c r="AC62" s="37"/>
      <c r="AD62" s="37"/>
      <c r="AE62" s="37"/>
      <c r="AF62" s="37"/>
      <c r="AG62" s="37"/>
      <c r="AH62" s="37"/>
      <c r="AI62" s="29">
        <f t="shared" si="0"/>
        <v>0</v>
      </c>
      <c r="AJ62" s="49">
        <f t="shared" si="50"/>
        <v>0</v>
      </c>
      <c r="AK62" s="43">
        <f t="shared" si="38"/>
        <v>0</v>
      </c>
      <c r="AL62" s="43">
        <f t="shared" si="39"/>
        <v>0</v>
      </c>
      <c r="AM62" s="43">
        <f t="shared" si="27"/>
        <v>0</v>
      </c>
      <c r="AN62" s="58">
        <f t="shared" si="28"/>
        <v>0</v>
      </c>
      <c r="AO62" s="43">
        <f t="shared" si="29"/>
        <v>0</v>
      </c>
      <c r="AP62" s="43">
        <f t="shared" si="40"/>
        <v>0</v>
      </c>
      <c r="AQ62" s="43">
        <f t="shared" si="51"/>
        <v>0</v>
      </c>
    </row>
    <row r="63" spans="1:62" s="55" customFormat="1" ht="20.25" customHeight="1">
      <c r="A63" s="71" t="s">
        <v>68</v>
      </c>
      <c r="B63" s="49">
        <f>B65</f>
        <v>0</v>
      </c>
      <c r="C63" s="49">
        <f aca="true" t="shared" si="55" ref="C63:Y63">SUM(C65:C65)</f>
        <v>0</v>
      </c>
      <c r="D63" s="49">
        <f t="shared" si="55"/>
        <v>0</v>
      </c>
      <c r="E63" s="49">
        <f t="shared" si="55"/>
        <v>0</v>
      </c>
      <c r="F63" s="72">
        <f t="shared" si="55"/>
        <v>308</v>
      </c>
      <c r="G63" s="49">
        <f t="shared" si="55"/>
        <v>11982</v>
      </c>
      <c r="H63" s="49">
        <f t="shared" si="55"/>
        <v>0</v>
      </c>
      <c r="I63" s="49">
        <f t="shared" si="55"/>
        <v>11982</v>
      </c>
      <c r="J63" s="49">
        <f t="shared" si="55"/>
        <v>0</v>
      </c>
      <c r="K63" s="49"/>
      <c r="L63" s="49">
        <f t="shared" si="55"/>
        <v>0</v>
      </c>
      <c r="M63" s="49">
        <f t="shared" si="55"/>
        <v>0</v>
      </c>
      <c r="N63" s="49">
        <f t="shared" si="55"/>
        <v>0</v>
      </c>
      <c r="O63" s="49">
        <f t="shared" si="55"/>
        <v>426</v>
      </c>
      <c r="P63" s="49">
        <f t="shared" si="55"/>
        <v>0</v>
      </c>
      <c r="Q63" s="49">
        <f t="shared" si="55"/>
        <v>426</v>
      </c>
      <c r="R63" s="49">
        <f t="shared" si="55"/>
        <v>164</v>
      </c>
      <c r="S63" s="49">
        <f t="shared" si="55"/>
        <v>0</v>
      </c>
      <c r="T63" s="49">
        <f t="shared" si="55"/>
        <v>0</v>
      </c>
      <c r="U63" s="49">
        <f t="shared" si="55"/>
        <v>0</v>
      </c>
      <c r="V63" s="49">
        <f t="shared" si="55"/>
        <v>0</v>
      </c>
      <c r="W63" s="49">
        <f t="shared" si="55"/>
        <v>0</v>
      </c>
      <c r="X63" s="49">
        <f t="shared" si="55"/>
        <v>0</v>
      </c>
      <c r="Y63" s="49">
        <f t="shared" si="55"/>
        <v>0</v>
      </c>
      <c r="Z63" s="71" t="s">
        <v>69</v>
      </c>
      <c r="AA63" s="49">
        <f aca="true" t="shared" si="56" ref="AA63:AG63">SUM(AA65:AA65)</f>
        <v>0</v>
      </c>
      <c r="AB63" s="49">
        <f t="shared" si="56"/>
        <v>0</v>
      </c>
      <c r="AC63" s="49">
        <f t="shared" si="56"/>
        <v>0</v>
      </c>
      <c r="AD63" s="49">
        <f t="shared" si="56"/>
        <v>0</v>
      </c>
      <c r="AE63" s="49">
        <f t="shared" si="56"/>
        <v>0</v>
      </c>
      <c r="AF63" s="49">
        <f t="shared" si="56"/>
        <v>0</v>
      </c>
      <c r="AG63" s="49">
        <f t="shared" si="56"/>
        <v>0</v>
      </c>
      <c r="AH63" s="49"/>
      <c r="AI63" s="29">
        <f>AH63</f>
        <v>0</v>
      </c>
      <c r="AJ63" s="49">
        <f>AA63+B63</f>
        <v>0</v>
      </c>
      <c r="AK63" s="43">
        <f>L63+S63+AB63</f>
        <v>0</v>
      </c>
      <c r="AL63" s="49">
        <f>SUM(AL65:AL65)</f>
        <v>0</v>
      </c>
      <c r="AM63" s="43">
        <f>N63+U63+AC63</f>
        <v>0</v>
      </c>
      <c r="AN63" s="58">
        <f>C63+G63+O63+V63+AD63+AH63</f>
        <v>12408</v>
      </c>
      <c r="AO63" s="43">
        <f>D63+H63+P63+W63+AE63</f>
        <v>0</v>
      </c>
      <c r="AP63" s="49">
        <f>SUM(AP65:AP65)</f>
        <v>12408</v>
      </c>
      <c r="AQ63" s="49">
        <f>SUM(AQ65:AQ65)</f>
        <v>472</v>
      </c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</row>
    <row r="64" spans="1:62" s="55" customFormat="1" ht="15" customHeight="1">
      <c r="A64" s="71"/>
      <c r="B64" s="49"/>
      <c r="C64" s="49"/>
      <c r="D64" s="49"/>
      <c r="E64" s="49"/>
      <c r="F64" s="72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71"/>
      <c r="AA64" s="49"/>
      <c r="AB64" s="49"/>
      <c r="AC64" s="49"/>
      <c r="AD64" s="49"/>
      <c r="AE64" s="49"/>
      <c r="AF64" s="49"/>
      <c r="AG64" s="49"/>
      <c r="AH64" s="49"/>
      <c r="AI64" s="29"/>
      <c r="AJ64" s="49"/>
      <c r="AK64" s="43"/>
      <c r="AL64" s="49"/>
      <c r="AM64" s="43"/>
      <c r="AN64" s="58"/>
      <c r="AO64" s="43"/>
      <c r="AP64" s="49"/>
      <c r="AQ64" s="49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</row>
    <row r="65" spans="1:43" s="41" customFormat="1" ht="30" customHeight="1">
      <c r="A65" s="51" t="s">
        <v>39</v>
      </c>
      <c r="B65" s="52"/>
      <c r="C65" s="52"/>
      <c r="D65" s="52"/>
      <c r="E65" s="38">
        <f>SUM(B65:D65)</f>
        <v>0</v>
      </c>
      <c r="F65" s="44">
        <v>308</v>
      </c>
      <c r="G65" s="52">
        <v>11982</v>
      </c>
      <c r="H65" s="52"/>
      <c r="I65" s="43">
        <f>SUM(G65:H65)</f>
        <v>11982</v>
      </c>
      <c r="J65" s="52"/>
      <c r="K65" s="52"/>
      <c r="L65" s="52"/>
      <c r="M65" s="52"/>
      <c r="N65" s="52"/>
      <c r="O65" s="52">
        <v>426</v>
      </c>
      <c r="P65" s="52"/>
      <c r="Q65" s="45">
        <f>SUM(L65:P65)</f>
        <v>426</v>
      </c>
      <c r="R65" s="52">
        <v>164</v>
      </c>
      <c r="S65" s="52"/>
      <c r="T65" s="52"/>
      <c r="U65" s="52"/>
      <c r="V65" s="52">
        <v>0</v>
      </c>
      <c r="W65" s="52"/>
      <c r="X65" s="45">
        <f>SUM(S65:W65)</f>
        <v>0</v>
      </c>
      <c r="Y65" s="52"/>
      <c r="Z65" s="51" t="s">
        <v>39</v>
      </c>
      <c r="AA65" s="52"/>
      <c r="AB65" s="52"/>
      <c r="AC65" s="52"/>
      <c r="AD65" s="52"/>
      <c r="AE65" s="52"/>
      <c r="AF65" s="43">
        <f>SUM(AA65:AE65)</f>
        <v>0</v>
      </c>
      <c r="AG65" s="43"/>
      <c r="AH65" s="43"/>
      <c r="AI65" s="29">
        <f>AH65</f>
        <v>0</v>
      </c>
      <c r="AJ65" s="49">
        <f>AA65+B65</f>
        <v>0</v>
      </c>
      <c r="AK65" s="43">
        <f>L65+S65+AB65</f>
        <v>0</v>
      </c>
      <c r="AL65" s="43">
        <f>M65+T65</f>
        <v>0</v>
      </c>
      <c r="AM65" s="43">
        <f>N65+U65+AC65</f>
        <v>0</v>
      </c>
      <c r="AN65" s="43">
        <f>C65+G65+O65+V65+AD65+AH65</f>
        <v>12408</v>
      </c>
      <c r="AO65" s="43">
        <f>D65+H65+P65+W65+AE65</f>
        <v>0</v>
      </c>
      <c r="AP65" s="43">
        <f>SUM(AJ65:AO65)</f>
        <v>12408</v>
      </c>
      <c r="AQ65" s="43">
        <f>F65+J65+R65+Y65</f>
        <v>472</v>
      </c>
    </row>
    <row r="66" spans="1:43" s="41" customFormat="1" ht="15" customHeight="1">
      <c r="A66" s="51"/>
      <c r="B66" s="37"/>
      <c r="C66" s="37"/>
      <c r="D66" s="37"/>
      <c r="E66" s="37"/>
      <c r="F66" s="73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40"/>
      <c r="R66" s="37"/>
      <c r="S66" s="37"/>
      <c r="T66" s="37"/>
      <c r="U66" s="37"/>
      <c r="V66" s="37"/>
      <c r="W66" s="37"/>
      <c r="X66" s="40"/>
      <c r="Y66" s="37"/>
      <c r="Z66" s="74"/>
      <c r="AA66" s="37"/>
      <c r="AB66" s="37"/>
      <c r="AC66" s="37"/>
      <c r="AD66" s="37"/>
      <c r="AE66" s="37"/>
      <c r="AF66" s="43"/>
      <c r="AG66" s="37"/>
      <c r="AH66" s="37"/>
      <c r="AI66" s="29">
        <f>AH66</f>
        <v>0</v>
      </c>
      <c r="AJ66" s="49">
        <f>AA66+B66</f>
        <v>0</v>
      </c>
      <c r="AK66" s="43">
        <f>L66+S66+AB66</f>
        <v>0</v>
      </c>
      <c r="AL66" s="43">
        <f>M66+T66</f>
        <v>0</v>
      </c>
      <c r="AM66" s="43">
        <f>N66+U66+AC66</f>
        <v>0</v>
      </c>
      <c r="AN66" s="58">
        <f>C66+G66+O66+V66+AD66+AH66</f>
        <v>0</v>
      </c>
      <c r="AO66" s="43">
        <f>D66+H66+P66+W66+AE66</f>
        <v>0</v>
      </c>
      <c r="AP66" s="37"/>
      <c r="AQ66" s="37"/>
    </row>
    <row r="67" spans="1:43" s="41" customFormat="1" ht="20.25" customHeight="1">
      <c r="A67" s="71" t="s">
        <v>74</v>
      </c>
      <c r="B67" s="49">
        <f>B69</f>
        <v>0</v>
      </c>
      <c r="C67" s="49">
        <f aca="true" t="shared" si="57" ref="C67:AQ67">SUM(C69:C69)</f>
        <v>21474</v>
      </c>
      <c r="D67" s="49">
        <f t="shared" si="57"/>
        <v>0</v>
      </c>
      <c r="E67" s="49">
        <f t="shared" si="57"/>
        <v>21474</v>
      </c>
      <c r="F67" s="49">
        <f t="shared" si="57"/>
        <v>63</v>
      </c>
      <c r="G67" s="49">
        <f t="shared" si="57"/>
        <v>0</v>
      </c>
      <c r="H67" s="49">
        <f t="shared" si="57"/>
        <v>0</v>
      </c>
      <c r="I67" s="49">
        <f t="shared" si="57"/>
        <v>0</v>
      </c>
      <c r="J67" s="49">
        <f t="shared" si="57"/>
        <v>0</v>
      </c>
      <c r="K67" s="49"/>
      <c r="L67" s="49">
        <f t="shared" si="57"/>
        <v>21653</v>
      </c>
      <c r="M67" s="49">
        <f t="shared" si="57"/>
        <v>0</v>
      </c>
      <c r="N67" s="49">
        <f t="shared" si="57"/>
        <v>10440</v>
      </c>
      <c r="O67" s="49">
        <f t="shared" si="57"/>
        <v>502</v>
      </c>
      <c r="P67" s="49">
        <f t="shared" si="57"/>
        <v>0</v>
      </c>
      <c r="Q67" s="49">
        <f t="shared" si="57"/>
        <v>32595</v>
      </c>
      <c r="R67" s="49">
        <f t="shared" si="57"/>
        <v>60</v>
      </c>
      <c r="S67" s="49">
        <f t="shared" si="57"/>
        <v>0</v>
      </c>
      <c r="T67" s="49">
        <f t="shared" si="57"/>
        <v>0</v>
      </c>
      <c r="U67" s="49">
        <f t="shared" si="57"/>
        <v>0</v>
      </c>
      <c r="V67" s="49">
        <f t="shared" si="57"/>
        <v>0</v>
      </c>
      <c r="W67" s="49">
        <f t="shared" si="57"/>
        <v>0</v>
      </c>
      <c r="X67" s="49">
        <f t="shared" si="57"/>
        <v>0</v>
      </c>
      <c r="Y67" s="49">
        <f t="shared" si="57"/>
        <v>0</v>
      </c>
      <c r="Z67" s="71" t="s">
        <v>74</v>
      </c>
      <c r="AA67" s="49">
        <f t="shared" si="57"/>
        <v>0</v>
      </c>
      <c r="AB67" s="49">
        <f t="shared" si="57"/>
        <v>0</v>
      </c>
      <c r="AC67" s="49">
        <f t="shared" si="57"/>
        <v>0</v>
      </c>
      <c r="AD67" s="49">
        <f t="shared" si="57"/>
        <v>0</v>
      </c>
      <c r="AE67" s="49">
        <f t="shared" si="57"/>
        <v>0</v>
      </c>
      <c r="AF67" s="49">
        <f t="shared" si="57"/>
        <v>0</v>
      </c>
      <c r="AG67" s="49">
        <f t="shared" si="57"/>
        <v>0</v>
      </c>
      <c r="AH67" s="49">
        <f t="shared" si="57"/>
        <v>0</v>
      </c>
      <c r="AI67" s="49">
        <f t="shared" si="57"/>
        <v>0</v>
      </c>
      <c r="AJ67" s="49">
        <f t="shared" si="57"/>
        <v>0</v>
      </c>
      <c r="AK67" s="49">
        <f t="shared" si="57"/>
        <v>21653</v>
      </c>
      <c r="AL67" s="49">
        <f t="shared" si="57"/>
        <v>0</v>
      </c>
      <c r="AM67" s="49">
        <f t="shared" si="57"/>
        <v>10440</v>
      </c>
      <c r="AN67" s="49">
        <f t="shared" si="57"/>
        <v>21976</v>
      </c>
      <c r="AO67" s="49">
        <f t="shared" si="57"/>
        <v>0</v>
      </c>
      <c r="AP67" s="49">
        <f t="shared" si="57"/>
        <v>54069</v>
      </c>
      <c r="AQ67" s="49">
        <f t="shared" si="57"/>
        <v>123</v>
      </c>
    </row>
    <row r="68" spans="1:43" s="41" customFormat="1" ht="15" customHeight="1">
      <c r="A68" s="71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</row>
    <row r="69" spans="1:43" s="41" customFormat="1" ht="30" customHeight="1">
      <c r="A69" s="51" t="s">
        <v>52</v>
      </c>
      <c r="B69" s="37"/>
      <c r="C69" s="37">
        <v>21474</v>
      </c>
      <c r="D69" s="37"/>
      <c r="E69" s="43">
        <f>SUM(B69:D69)</f>
        <v>21474</v>
      </c>
      <c r="F69" s="73">
        <v>63</v>
      </c>
      <c r="G69" s="37"/>
      <c r="H69" s="37"/>
      <c r="I69" s="49">
        <f>SUM(G69:H69)</f>
        <v>0</v>
      </c>
      <c r="J69" s="37"/>
      <c r="K69" s="37"/>
      <c r="L69" s="37">
        <v>21653</v>
      </c>
      <c r="M69" s="37"/>
      <c r="N69" s="37">
        <v>10440</v>
      </c>
      <c r="O69" s="37">
        <v>502</v>
      </c>
      <c r="P69" s="37">
        <v>0</v>
      </c>
      <c r="Q69" s="43">
        <f>SUM(L69:P69)</f>
        <v>32595</v>
      </c>
      <c r="R69" s="37">
        <v>60</v>
      </c>
      <c r="S69" s="37"/>
      <c r="T69" s="37"/>
      <c r="U69" s="37"/>
      <c r="V69" s="37"/>
      <c r="W69" s="37"/>
      <c r="X69" s="49">
        <f>SUM(S69:W69)</f>
        <v>0</v>
      </c>
      <c r="Y69" s="37"/>
      <c r="Z69" s="51" t="s">
        <v>52</v>
      </c>
      <c r="AA69" s="37"/>
      <c r="AB69" s="37"/>
      <c r="AC69" s="37"/>
      <c r="AD69" s="37"/>
      <c r="AE69" s="37"/>
      <c r="AF69" s="43"/>
      <c r="AG69" s="37"/>
      <c r="AH69" s="37"/>
      <c r="AI69" s="29">
        <f>AH69</f>
        <v>0</v>
      </c>
      <c r="AJ69" s="49">
        <f>AA69+B69</f>
        <v>0</v>
      </c>
      <c r="AK69" s="43">
        <f>L69+S69+AB69</f>
        <v>21653</v>
      </c>
      <c r="AL69" s="43">
        <f>M69+T69</f>
        <v>0</v>
      </c>
      <c r="AM69" s="43">
        <f>N69+U69+AC69</f>
        <v>10440</v>
      </c>
      <c r="AN69" s="43">
        <f>C69+G69+O69+V69+AD69+AH69</f>
        <v>21976</v>
      </c>
      <c r="AO69" s="43">
        <f>D69+H69+P69+W69+AE69</f>
        <v>0</v>
      </c>
      <c r="AP69" s="43">
        <f>SUM(AJ69:AO69)</f>
        <v>54069</v>
      </c>
      <c r="AQ69" s="43">
        <f>AG69+Y69+R69+J69+F69</f>
        <v>123</v>
      </c>
    </row>
    <row r="70" spans="1:43" s="41" customFormat="1" ht="30" customHeight="1">
      <c r="A70" s="51"/>
      <c r="B70" s="37"/>
      <c r="C70" s="37"/>
      <c r="D70" s="37"/>
      <c r="E70" s="43"/>
      <c r="F70" s="73"/>
      <c r="G70" s="37"/>
      <c r="H70" s="37"/>
      <c r="I70" s="49"/>
      <c r="J70" s="37"/>
      <c r="K70" s="37"/>
      <c r="L70" s="37"/>
      <c r="M70" s="37"/>
      <c r="N70" s="37"/>
      <c r="O70" s="37"/>
      <c r="P70" s="37"/>
      <c r="Q70" s="43"/>
      <c r="R70" s="37"/>
      <c r="S70" s="37"/>
      <c r="T70" s="37"/>
      <c r="U70" s="37"/>
      <c r="V70" s="37"/>
      <c r="W70" s="37"/>
      <c r="X70" s="49"/>
      <c r="Y70" s="37"/>
      <c r="Z70" s="51"/>
      <c r="AA70" s="37"/>
      <c r="AB70" s="37"/>
      <c r="AC70" s="37"/>
      <c r="AD70" s="37"/>
      <c r="AE70" s="37"/>
      <c r="AF70" s="43"/>
      <c r="AG70" s="37"/>
      <c r="AH70" s="37"/>
      <c r="AI70" s="29"/>
      <c r="AJ70" s="49"/>
      <c r="AK70" s="43"/>
      <c r="AL70" s="43"/>
      <c r="AM70" s="43"/>
      <c r="AN70" s="43"/>
      <c r="AO70" s="43"/>
      <c r="AP70" s="43"/>
      <c r="AQ70" s="43"/>
    </row>
    <row r="71" spans="1:43" s="41" customFormat="1" ht="30" customHeight="1">
      <c r="A71" s="51"/>
      <c r="B71" s="37"/>
      <c r="C71" s="37"/>
      <c r="D71" s="37"/>
      <c r="E71" s="43"/>
      <c r="F71" s="73"/>
      <c r="G71" s="37"/>
      <c r="H71" s="37"/>
      <c r="I71" s="49"/>
      <c r="J71" s="37"/>
      <c r="K71" s="37"/>
      <c r="L71" s="37"/>
      <c r="M71" s="37"/>
      <c r="N71" s="37"/>
      <c r="O71" s="37"/>
      <c r="P71" s="37"/>
      <c r="Q71" s="43"/>
      <c r="R71" s="37"/>
      <c r="S71" s="37"/>
      <c r="T71" s="37"/>
      <c r="U71" s="37"/>
      <c r="V71" s="37"/>
      <c r="W71" s="37"/>
      <c r="X71" s="49"/>
      <c r="Y71" s="37"/>
      <c r="Z71" s="51"/>
      <c r="AA71" s="37"/>
      <c r="AB71" s="37"/>
      <c r="AC71" s="37"/>
      <c r="AD71" s="37"/>
      <c r="AE71" s="37"/>
      <c r="AF71" s="43"/>
      <c r="AG71" s="37"/>
      <c r="AH71" s="37"/>
      <c r="AI71" s="29"/>
      <c r="AJ71" s="49"/>
      <c r="AK71" s="43"/>
      <c r="AL71" s="43"/>
      <c r="AM71" s="43"/>
      <c r="AN71" s="43"/>
      <c r="AO71" s="43"/>
      <c r="AP71" s="43"/>
      <c r="AQ71" s="43"/>
    </row>
    <row r="72" spans="1:43" s="41" customFormat="1" ht="30" customHeight="1">
      <c r="A72" s="51"/>
      <c r="B72" s="37"/>
      <c r="C72" s="37"/>
      <c r="D72" s="37"/>
      <c r="E72" s="43"/>
      <c r="F72" s="73"/>
      <c r="G72" s="37"/>
      <c r="H72" s="37"/>
      <c r="I72" s="49"/>
      <c r="J72" s="37"/>
      <c r="K72" s="37"/>
      <c r="L72" s="37"/>
      <c r="M72" s="37"/>
      <c r="N72" s="37"/>
      <c r="O72" s="37"/>
      <c r="P72" s="37"/>
      <c r="Q72" s="43"/>
      <c r="R72" s="37"/>
      <c r="S72" s="37"/>
      <c r="T72" s="37"/>
      <c r="U72" s="37"/>
      <c r="V72" s="37"/>
      <c r="W72" s="37"/>
      <c r="X72" s="49"/>
      <c r="Y72" s="37"/>
      <c r="Z72" s="51"/>
      <c r="AA72" s="37"/>
      <c r="AB72" s="37"/>
      <c r="AC72" s="37"/>
      <c r="AD72" s="37"/>
      <c r="AE72" s="37"/>
      <c r="AF72" s="43"/>
      <c r="AG72" s="37"/>
      <c r="AH72" s="37"/>
      <c r="AI72" s="29"/>
      <c r="AJ72" s="49"/>
      <c r="AK72" s="43"/>
      <c r="AL72" s="43"/>
      <c r="AM72" s="43"/>
      <c r="AN72" s="43"/>
      <c r="AO72" s="43"/>
      <c r="AP72" s="43"/>
      <c r="AQ72" s="43"/>
    </row>
    <row r="73" spans="1:43" s="41" customFormat="1" ht="30" customHeight="1">
      <c r="A73" s="51"/>
      <c r="B73" s="37"/>
      <c r="C73" s="37"/>
      <c r="D73" s="37"/>
      <c r="E73" s="43"/>
      <c r="F73" s="73"/>
      <c r="G73" s="37"/>
      <c r="H73" s="37"/>
      <c r="I73" s="49"/>
      <c r="J73" s="37"/>
      <c r="K73" s="37"/>
      <c r="L73" s="37"/>
      <c r="M73" s="37"/>
      <c r="N73" s="37"/>
      <c r="O73" s="37"/>
      <c r="P73" s="37"/>
      <c r="Q73" s="43"/>
      <c r="R73" s="37"/>
      <c r="S73" s="37"/>
      <c r="T73" s="37"/>
      <c r="U73" s="37"/>
      <c r="V73" s="37"/>
      <c r="W73" s="37"/>
      <c r="X73" s="49"/>
      <c r="Y73" s="37"/>
      <c r="Z73" s="51"/>
      <c r="AA73" s="37"/>
      <c r="AB73" s="37"/>
      <c r="AC73" s="37"/>
      <c r="AD73" s="37"/>
      <c r="AE73" s="37"/>
      <c r="AF73" s="43"/>
      <c r="AG73" s="37"/>
      <c r="AH73" s="37"/>
      <c r="AI73" s="29"/>
      <c r="AJ73" s="49"/>
      <c r="AK73" s="43"/>
      <c r="AL73" s="43"/>
      <c r="AM73" s="43"/>
      <c r="AN73" s="43"/>
      <c r="AO73" s="43"/>
      <c r="AP73" s="43"/>
      <c r="AQ73" s="43"/>
    </row>
    <row r="74" spans="1:43" s="41" customFormat="1" ht="30" customHeight="1">
      <c r="A74" s="51"/>
      <c r="B74" s="37"/>
      <c r="C74" s="37"/>
      <c r="D74" s="37"/>
      <c r="E74" s="43"/>
      <c r="F74" s="73"/>
      <c r="G74" s="37"/>
      <c r="H74" s="37"/>
      <c r="I74" s="49"/>
      <c r="J74" s="37"/>
      <c r="K74" s="37"/>
      <c r="L74" s="37"/>
      <c r="M74" s="37"/>
      <c r="N74" s="37"/>
      <c r="O74" s="37"/>
      <c r="P74" s="37"/>
      <c r="Q74" s="43"/>
      <c r="R74" s="37"/>
      <c r="S74" s="37"/>
      <c r="T74" s="37"/>
      <c r="U74" s="37"/>
      <c r="V74" s="37"/>
      <c r="W74" s="37"/>
      <c r="X74" s="49"/>
      <c r="Y74" s="37"/>
      <c r="Z74" s="51"/>
      <c r="AA74" s="37"/>
      <c r="AB74" s="37"/>
      <c r="AC74" s="37"/>
      <c r="AD74" s="37"/>
      <c r="AE74" s="37"/>
      <c r="AF74" s="43"/>
      <c r="AG74" s="37"/>
      <c r="AH74" s="37"/>
      <c r="AI74" s="29"/>
      <c r="AJ74" s="49"/>
      <c r="AK74" s="43"/>
      <c r="AL74" s="43"/>
      <c r="AM74" s="43"/>
      <c r="AN74" s="43"/>
      <c r="AO74" s="43"/>
      <c r="AP74" s="43"/>
      <c r="AQ74" s="43"/>
    </row>
    <row r="75" spans="1:43" s="41" customFormat="1" ht="30" customHeight="1">
      <c r="A75" s="51"/>
      <c r="B75" s="37"/>
      <c r="C75" s="37"/>
      <c r="D75" s="37"/>
      <c r="E75" s="43"/>
      <c r="F75" s="73"/>
      <c r="G75" s="37"/>
      <c r="H75" s="37"/>
      <c r="I75" s="49"/>
      <c r="J75" s="37"/>
      <c r="K75" s="37"/>
      <c r="L75" s="37"/>
      <c r="M75" s="37"/>
      <c r="N75" s="37"/>
      <c r="O75" s="37"/>
      <c r="P75" s="37"/>
      <c r="Q75" s="43"/>
      <c r="R75" s="37"/>
      <c r="S75" s="37"/>
      <c r="T75" s="37"/>
      <c r="U75" s="37"/>
      <c r="V75" s="37"/>
      <c r="W75" s="37"/>
      <c r="X75" s="49"/>
      <c r="Y75" s="37"/>
      <c r="Z75" s="51"/>
      <c r="AA75" s="37"/>
      <c r="AB75" s="37"/>
      <c r="AC75" s="37"/>
      <c r="AD75" s="37"/>
      <c r="AE75" s="37"/>
      <c r="AF75" s="43"/>
      <c r="AG75" s="37"/>
      <c r="AH75" s="37"/>
      <c r="AI75" s="29"/>
      <c r="AJ75" s="49"/>
      <c r="AK75" s="43"/>
      <c r="AL75" s="43"/>
      <c r="AM75" s="43"/>
      <c r="AN75" s="43"/>
      <c r="AO75" s="43"/>
      <c r="AP75" s="43"/>
      <c r="AQ75" s="43"/>
    </row>
    <row r="76" spans="1:43" s="41" customFormat="1" ht="30" customHeight="1">
      <c r="A76" s="51"/>
      <c r="B76" s="37"/>
      <c r="C76" s="37"/>
      <c r="D76" s="37"/>
      <c r="E76" s="43"/>
      <c r="F76" s="73"/>
      <c r="G76" s="37"/>
      <c r="H76" s="37"/>
      <c r="I76" s="49"/>
      <c r="J76" s="37"/>
      <c r="K76" s="37"/>
      <c r="L76" s="37"/>
      <c r="M76" s="37"/>
      <c r="N76" s="37"/>
      <c r="O76" s="37"/>
      <c r="P76" s="37"/>
      <c r="Q76" s="43"/>
      <c r="R76" s="37"/>
      <c r="S76" s="37"/>
      <c r="T76" s="37"/>
      <c r="U76" s="37"/>
      <c r="V76" s="37"/>
      <c r="W76" s="37"/>
      <c r="X76" s="49"/>
      <c r="Y76" s="37"/>
      <c r="Z76" s="51"/>
      <c r="AA76" s="37"/>
      <c r="AB76" s="37"/>
      <c r="AC76" s="37"/>
      <c r="AD76" s="37"/>
      <c r="AE76" s="37"/>
      <c r="AF76" s="43"/>
      <c r="AG76" s="37"/>
      <c r="AH76" s="37"/>
      <c r="AI76" s="29"/>
      <c r="AJ76" s="49"/>
      <c r="AK76" s="43"/>
      <c r="AL76" s="43"/>
      <c r="AM76" s="43"/>
      <c r="AN76" s="43"/>
      <c r="AO76" s="43"/>
      <c r="AP76" s="43"/>
      <c r="AQ76" s="43"/>
    </row>
    <row r="77" spans="1:43" s="41" customFormat="1" ht="15" customHeight="1">
      <c r="A77" s="51"/>
      <c r="B77" s="37"/>
      <c r="C77" s="37"/>
      <c r="D77" s="37"/>
      <c r="E77" s="43"/>
      <c r="F77" s="73"/>
      <c r="G77" s="37"/>
      <c r="H77" s="37"/>
      <c r="I77" s="49"/>
      <c r="J77" s="37"/>
      <c r="K77" s="37"/>
      <c r="L77" s="37"/>
      <c r="M77" s="37"/>
      <c r="N77" s="37"/>
      <c r="O77" s="37"/>
      <c r="P77" s="37"/>
      <c r="Q77" s="43"/>
      <c r="R77" s="37"/>
      <c r="S77" s="37"/>
      <c r="T77" s="37"/>
      <c r="U77" s="37"/>
      <c r="V77" s="37"/>
      <c r="W77" s="37"/>
      <c r="X77" s="49"/>
      <c r="Y77" s="37"/>
      <c r="Z77" s="51"/>
      <c r="AA77" s="37"/>
      <c r="AB77" s="37"/>
      <c r="AC77" s="37"/>
      <c r="AD77" s="37"/>
      <c r="AE77" s="37"/>
      <c r="AF77" s="43"/>
      <c r="AG77" s="37"/>
      <c r="AH77" s="37"/>
      <c r="AI77" s="29"/>
      <c r="AJ77" s="49"/>
      <c r="AK77" s="43"/>
      <c r="AL77" s="43"/>
      <c r="AM77" s="43"/>
      <c r="AN77" s="43"/>
      <c r="AO77" s="43"/>
      <c r="AP77" s="43"/>
      <c r="AQ77" s="43"/>
    </row>
    <row r="78" spans="2:43" ht="18.75" customHeight="1">
      <c r="B78" s="76"/>
      <c r="C78" s="76"/>
      <c r="D78" s="76"/>
      <c r="E78" s="49">
        <f>SUM(B78:D78)</f>
        <v>0</v>
      </c>
      <c r="F78" s="76"/>
      <c r="G78" s="76"/>
      <c r="H78" s="76"/>
      <c r="I78" s="49">
        <f>SUM(G78:H78)</f>
        <v>0</v>
      </c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5"/>
      <c r="AA78" s="76"/>
      <c r="AB78" s="76"/>
      <c r="AC78" s="76"/>
      <c r="AD78" s="76"/>
      <c r="AE78" s="76"/>
      <c r="AF78" s="76"/>
      <c r="AG78" s="76"/>
      <c r="AH78" s="76"/>
      <c r="AI78" s="29">
        <f>AH78</f>
        <v>0</v>
      </c>
      <c r="AJ78" s="49">
        <f>AA78+B78</f>
        <v>0</v>
      </c>
      <c r="AK78" s="76"/>
      <c r="AL78" s="43">
        <f>M78+T78</f>
        <v>0</v>
      </c>
      <c r="AM78" s="43">
        <f>N78+U78+AC78</f>
        <v>0</v>
      </c>
      <c r="AN78" s="58">
        <f>C78+G78+O78+V78+AD78+AH78</f>
        <v>0</v>
      </c>
      <c r="AO78" s="76"/>
      <c r="AP78" s="76"/>
      <c r="AQ78" s="49">
        <f>AG78+Y78+R78+J78+F78</f>
        <v>0</v>
      </c>
    </row>
    <row r="79" spans="1:43" ht="23.25" customHeight="1" thickBot="1">
      <c r="A79" s="77" t="s">
        <v>54</v>
      </c>
      <c r="B79" s="78">
        <f>B9+B13+B28+B40+B44+B55+B59+B63+B67</f>
        <v>26639881</v>
      </c>
      <c r="C79" s="78">
        <f aca="true" t="shared" si="58" ref="C79:AQ79">C9+C13+C28+C40+C44+C55+C59+C63+C67</f>
        <v>111667928</v>
      </c>
      <c r="D79" s="78">
        <f t="shared" si="58"/>
        <v>6315</v>
      </c>
      <c r="E79" s="78">
        <f t="shared" si="58"/>
        <v>138314124</v>
      </c>
      <c r="F79" s="78">
        <f t="shared" si="58"/>
        <v>6617814</v>
      </c>
      <c r="G79" s="78">
        <f t="shared" si="58"/>
        <v>2973024</v>
      </c>
      <c r="H79" s="78">
        <f t="shared" si="58"/>
        <v>0</v>
      </c>
      <c r="I79" s="78">
        <f t="shared" si="58"/>
        <v>2973024</v>
      </c>
      <c r="J79" s="78">
        <f t="shared" si="58"/>
        <v>80391</v>
      </c>
      <c r="K79" s="78"/>
      <c r="L79" s="78">
        <f t="shared" si="58"/>
        <v>9710653</v>
      </c>
      <c r="M79" s="78">
        <f t="shared" si="58"/>
        <v>650</v>
      </c>
      <c r="N79" s="78">
        <f t="shared" si="58"/>
        <v>1686001</v>
      </c>
      <c r="O79" s="78">
        <f t="shared" si="58"/>
        <v>1521509</v>
      </c>
      <c r="P79" s="78">
        <f t="shared" si="58"/>
        <v>4688367</v>
      </c>
      <c r="Q79" s="78">
        <f t="shared" si="58"/>
        <v>17607180</v>
      </c>
      <c r="R79" s="78">
        <f t="shared" si="58"/>
        <v>1471039</v>
      </c>
      <c r="S79" s="78">
        <f t="shared" si="58"/>
        <v>242860</v>
      </c>
      <c r="T79" s="78">
        <f t="shared" si="58"/>
        <v>0</v>
      </c>
      <c r="U79" s="78">
        <f t="shared" si="58"/>
        <v>17720</v>
      </c>
      <c r="V79" s="78">
        <f t="shared" si="58"/>
        <v>61526</v>
      </c>
      <c r="W79" s="78">
        <f t="shared" si="58"/>
        <v>80</v>
      </c>
      <c r="X79" s="78">
        <f t="shared" si="58"/>
        <v>322186</v>
      </c>
      <c r="Y79" s="78">
        <f t="shared" si="58"/>
        <v>320156</v>
      </c>
      <c r="Z79" s="77" t="s">
        <v>54</v>
      </c>
      <c r="AA79" s="78">
        <f t="shared" si="58"/>
        <v>178467</v>
      </c>
      <c r="AB79" s="78">
        <f t="shared" si="58"/>
        <v>0</v>
      </c>
      <c r="AC79" s="78">
        <f t="shared" si="58"/>
        <v>726</v>
      </c>
      <c r="AD79" s="78">
        <f t="shared" si="58"/>
        <v>19565</v>
      </c>
      <c r="AE79" s="78">
        <f t="shared" si="58"/>
        <v>8259</v>
      </c>
      <c r="AF79" s="78">
        <f t="shared" si="58"/>
        <v>207017</v>
      </c>
      <c r="AG79" s="78">
        <f t="shared" si="58"/>
        <v>10936</v>
      </c>
      <c r="AH79" s="78">
        <f t="shared" si="58"/>
        <v>0</v>
      </c>
      <c r="AI79" s="78">
        <f t="shared" si="58"/>
        <v>0</v>
      </c>
      <c r="AJ79" s="78">
        <f t="shared" si="58"/>
        <v>26818348</v>
      </c>
      <c r="AK79" s="78">
        <f t="shared" si="58"/>
        <v>9953513</v>
      </c>
      <c r="AL79" s="78">
        <f t="shared" si="58"/>
        <v>650</v>
      </c>
      <c r="AM79" s="78">
        <f t="shared" si="58"/>
        <v>1704447</v>
      </c>
      <c r="AN79" s="78">
        <f t="shared" si="58"/>
        <v>116243552</v>
      </c>
      <c r="AO79" s="78">
        <f t="shared" si="58"/>
        <v>4703021</v>
      </c>
      <c r="AP79" s="78">
        <f t="shared" si="58"/>
        <v>159423531</v>
      </c>
      <c r="AQ79" s="78">
        <f t="shared" si="58"/>
        <v>8500336</v>
      </c>
    </row>
    <row r="80" spans="1:36" s="79" customFormat="1" ht="27.75" customHeight="1">
      <c r="A80" s="80"/>
      <c r="L80" s="81"/>
      <c r="Z80" s="80" t="s">
        <v>79</v>
      </c>
      <c r="AJ80" s="81" t="s">
        <v>75</v>
      </c>
    </row>
    <row r="81" spans="1:37" s="82" customFormat="1" ht="27" customHeight="1">
      <c r="A81" s="81"/>
      <c r="F81" s="83"/>
      <c r="L81" s="82" t="s">
        <v>55</v>
      </c>
      <c r="Q81" s="84"/>
      <c r="Z81" s="81" t="s">
        <v>78</v>
      </c>
      <c r="AI81" s="85"/>
      <c r="AJ81" s="86" t="s">
        <v>80</v>
      </c>
      <c r="AK81" s="81"/>
    </row>
    <row r="82" spans="1:35" ht="27" customHeight="1">
      <c r="A82" s="87"/>
      <c r="Z82" s="89" t="s">
        <v>76</v>
      </c>
      <c r="AI82" s="88"/>
    </row>
    <row r="83" spans="1:35" ht="15" customHeight="1">
      <c r="A83" s="87"/>
      <c r="Z83" s="87"/>
      <c r="AI83" s="88"/>
    </row>
    <row r="84" spans="1:35" ht="15" customHeight="1">
      <c r="A84" s="87"/>
      <c r="Z84" s="87"/>
      <c r="AI84" s="88"/>
    </row>
    <row r="85" spans="1:35" ht="15" customHeight="1">
      <c r="A85" s="87"/>
      <c r="Z85" s="87"/>
      <c r="AI85" s="88"/>
    </row>
    <row r="86" spans="1:35" ht="15.75">
      <c r="A86" s="87"/>
      <c r="Z86" s="87"/>
      <c r="AI86" s="88"/>
    </row>
    <row r="87" spans="1:35" ht="15.75">
      <c r="A87" s="87"/>
      <c r="Z87" s="87"/>
      <c r="AI87" s="88"/>
    </row>
    <row r="88" spans="1:35" ht="15.75">
      <c r="A88" s="87"/>
      <c r="Z88" s="87"/>
      <c r="AI88" s="88"/>
    </row>
    <row r="89" spans="1:35" ht="15.75">
      <c r="A89" s="87"/>
      <c r="Z89" s="87"/>
      <c r="AI89" s="88"/>
    </row>
    <row r="90" spans="1:35" ht="15.75">
      <c r="A90" s="87"/>
      <c r="Z90" s="87"/>
      <c r="AI90" s="88"/>
    </row>
    <row r="91" spans="1:35" ht="15.75">
      <c r="A91" s="87"/>
      <c r="Z91" s="87"/>
      <c r="AI91" s="88"/>
    </row>
    <row r="92" spans="1:35" ht="15.75">
      <c r="A92" s="87"/>
      <c r="Z92" s="87"/>
      <c r="AI92" s="88"/>
    </row>
    <row r="93" spans="1:35" ht="15.75">
      <c r="A93" s="87"/>
      <c r="Z93" s="87"/>
      <c r="AI93" s="88"/>
    </row>
    <row r="94" spans="1:35" ht="15.75">
      <c r="A94" s="87"/>
      <c r="Z94" s="87"/>
      <c r="AI94" s="88"/>
    </row>
    <row r="95" spans="1:35" ht="15.75">
      <c r="A95" s="87"/>
      <c r="Z95" s="87"/>
      <c r="AI95" s="88"/>
    </row>
    <row r="96" spans="1:35" ht="15.75">
      <c r="A96" s="87"/>
      <c r="Z96" s="87"/>
      <c r="AI96" s="88"/>
    </row>
    <row r="97" spans="1:35" ht="15.75">
      <c r="A97" s="87"/>
      <c r="Z97" s="87"/>
      <c r="AI97" s="88"/>
    </row>
    <row r="98" spans="1:35" ht="15.75">
      <c r="A98" s="87"/>
      <c r="Z98" s="87"/>
      <c r="AI98" s="88"/>
    </row>
    <row r="99" spans="1:35" ht="15.75">
      <c r="A99" s="87"/>
      <c r="Z99" s="87"/>
      <c r="AI99" s="88"/>
    </row>
    <row r="100" spans="1:35" ht="15.75">
      <c r="A100" s="87"/>
      <c r="Z100" s="87"/>
      <c r="AI100" s="88"/>
    </row>
    <row r="101" spans="1:35" ht="15.75">
      <c r="A101" s="87"/>
      <c r="Z101" s="87"/>
      <c r="AI101" s="88"/>
    </row>
    <row r="102" spans="1:35" ht="15.75">
      <c r="A102" s="87"/>
      <c r="Z102" s="87"/>
      <c r="AI102" s="88"/>
    </row>
    <row r="103" spans="26:35" ht="15.75">
      <c r="Z103" s="75"/>
      <c r="AI103" s="88"/>
    </row>
    <row r="104" spans="26:35" ht="15.75">
      <c r="Z104" s="75"/>
      <c r="AI104" s="88"/>
    </row>
    <row r="105" spans="26:35" ht="15.75">
      <c r="Z105" s="75"/>
      <c r="AI105" s="88"/>
    </row>
    <row r="106" spans="26:35" ht="15.75">
      <c r="Z106" s="75"/>
      <c r="AI106" s="88"/>
    </row>
    <row r="107" spans="26:35" ht="15.75">
      <c r="Z107" s="75"/>
      <c r="AI107" s="88"/>
    </row>
    <row r="108" spans="26:35" ht="15.75">
      <c r="Z108" s="75"/>
      <c r="AI108" s="88"/>
    </row>
    <row r="109" spans="26:35" ht="15.75">
      <c r="Z109" s="75"/>
      <c r="AI109" s="88"/>
    </row>
    <row r="110" spans="26:35" ht="15.75">
      <c r="Z110" s="75"/>
      <c r="AI110" s="88"/>
    </row>
    <row r="111" spans="26:35" ht="15.75">
      <c r="Z111" s="75"/>
      <c r="AI111" s="88"/>
    </row>
    <row r="112" spans="26:35" ht="15.75">
      <c r="Z112" s="75"/>
      <c r="AI112" s="88"/>
    </row>
    <row r="113" spans="26:35" ht="15.75">
      <c r="Z113" s="75"/>
      <c r="AI113" s="88"/>
    </row>
    <row r="114" spans="26:35" ht="15.75">
      <c r="Z114" s="75"/>
      <c r="AI114" s="88"/>
    </row>
    <row r="115" spans="26:35" ht="15.75">
      <c r="Z115" s="75"/>
      <c r="AI115" s="88"/>
    </row>
    <row r="116" spans="26:35" ht="15.75">
      <c r="Z116" s="75"/>
      <c r="AI116" s="88"/>
    </row>
    <row r="117" spans="26:35" ht="15.75">
      <c r="Z117" s="75"/>
      <c r="AI117" s="88"/>
    </row>
    <row r="118" spans="26:35" ht="15.75">
      <c r="Z118" s="75"/>
      <c r="AI118" s="88"/>
    </row>
    <row r="119" spans="26:35" ht="15.75">
      <c r="Z119" s="75"/>
      <c r="AI119" s="88"/>
    </row>
    <row r="120" spans="26:35" ht="15.75">
      <c r="Z120" s="75"/>
      <c r="AI120" s="88"/>
    </row>
    <row r="121" spans="26:35" ht="15.75">
      <c r="Z121" s="75"/>
      <c r="AI121" s="88"/>
    </row>
    <row r="122" spans="26:35" ht="15.75">
      <c r="Z122" s="75"/>
      <c r="AI122" s="88"/>
    </row>
    <row r="123" spans="26:35" ht="15.75">
      <c r="Z123" s="75"/>
      <c r="AI123" s="88"/>
    </row>
    <row r="124" ht="15.75">
      <c r="Z124" s="75"/>
    </row>
    <row r="125" ht="15.75">
      <c r="Z125" s="75"/>
    </row>
    <row r="126" ht="15.75">
      <c r="Z126" s="75"/>
    </row>
    <row r="127" ht="15.75">
      <c r="Z127" s="75"/>
    </row>
    <row r="128" ht="15.75">
      <c r="Z128" s="75"/>
    </row>
    <row r="129" ht="15.75">
      <c r="Z129" s="75"/>
    </row>
    <row r="130" ht="15.75">
      <c r="Z130" s="75"/>
    </row>
    <row r="131" ht="15.75">
      <c r="Z131" s="75"/>
    </row>
    <row r="132" ht="15.75">
      <c r="Z132" s="75"/>
    </row>
    <row r="133" ht="15.75">
      <c r="Z133" s="75"/>
    </row>
    <row r="134" ht="15.75">
      <c r="Z134" s="75"/>
    </row>
    <row r="135" ht="15.75">
      <c r="Z135" s="75"/>
    </row>
    <row r="136" ht="15.75">
      <c r="Z136" s="75"/>
    </row>
    <row r="137" ht="15.75">
      <c r="Z137" s="75"/>
    </row>
    <row r="138" ht="15.75">
      <c r="Z138" s="75"/>
    </row>
    <row r="139" ht="15.75">
      <c r="Z139" s="75"/>
    </row>
    <row r="140" ht="15.75">
      <c r="Z140" s="75"/>
    </row>
    <row r="141" ht="15.75">
      <c r="Z141" s="75"/>
    </row>
    <row r="142" ht="15.75">
      <c r="Z142" s="75"/>
    </row>
    <row r="143" ht="15.75">
      <c r="Z143" s="75"/>
    </row>
    <row r="144" ht="15.75">
      <c r="Z144" s="75"/>
    </row>
    <row r="145" ht="15.75">
      <c r="Z145" s="75"/>
    </row>
    <row r="146" ht="15.75">
      <c r="Z146" s="75"/>
    </row>
    <row r="147" ht="15.75">
      <c r="Z147" s="75"/>
    </row>
    <row r="148" ht="15.75">
      <c r="Z148" s="75"/>
    </row>
    <row r="149" ht="15.75">
      <c r="Z149" s="75"/>
    </row>
    <row r="150" ht="15.75">
      <c r="Z150" s="75"/>
    </row>
    <row r="151" ht="15.75">
      <c r="Z151" s="75"/>
    </row>
    <row r="152" ht="15.75">
      <c r="Z152" s="75"/>
    </row>
    <row r="153" ht="15.75">
      <c r="Z153" s="75"/>
    </row>
    <row r="154" ht="14.25" customHeight="1">
      <c r="Z154" s="75"/>
    </row>
    <row r="155" ht="15.75">
      <c r="Z155" s="75"/>
    </row>
    <row r="156" ht="15.75">
      <c r="Z156" s="75"/>
    </row>
    <row r="157" ht="15.75">
      <c r="Z157" s="75"/>
    </row>
    <row r="158" ht="15.75">
      <c r="Z158" s="75"/>
    </row>
    <row r="159" ht="15.75">
      <c r="Z159" s="75"/>
    </row>
    <row r="160" ht="15.75">
      <c r="Z160" s="75"/>
    </row>
  </sheetData>
  <mergeCells count="12">
    <mergeCell ref="A3:Y3"/>
    <mergeCell ref="Z3:AQ3"/>
    <mergeCell ref="S6:Y6"/>
    <mergeCell ref="L5:Y5"/>
    <mergeCell ref="B6:F6"/>
    <mergeCell ref="G6:J6"/>
    <mergeCell ref="B5:J5"/>
    <mergeCell ref="AH6:AI6"/>
    <mergeCell ref="AA5:AI5"/>
    <mergeCell ref="L6:R6"/>
    <mergeCell ref="AJ5:AQ6"/>
    <mergeCell ref="AA6:AG6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paperSize="9" scale="70" r:id="rId1"/>
  <rowBreaks count="1" manualBreakCount="1">
    <brk id="43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cp:lastPrinted>2000-08-14T02:12:33Z</cp:lastPrinted>
  <dcterms:created xsi:type="dcterms:W3CDTF">1999-02-08T06:10:30Z</dcterms:created>
  <dcterms:modified xsi:type="dcterms:W3CDTF">2008-11-11T03:28:33Z</dcterms:modified>
  <cp:category>I13</cp:category>
  <cp:version/>
  <cp:contentType/>
  <cp:contentStatus/>
</cp:coreProperties>
</file>