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4230" tabRatio="601" activeTab="1"/>
  </bookViews>
  <sheets>
    <sheet name="92決算" sheetId="1" r:id="rId1"/>
    <sheet name="92預算" sheetId="2" r:id="rId2"/>
  </sheets>
  <definedNames>
    <definedName name="HH">#REF!</definedName>
    <definedName name="_xlnm.Print_Area" localSheetId="0">'92決算'!$A$1:$AN$59</definedName>
    <definedName name="_xlnm.Print_Area" localSheetId="1">'92預算'!$A$1:$AN$59</definedName>
  </definedNames>
  <calcPr fullCalcOnLoad="1"/>
</workbook>
</file>

<file path=xl/sharedStrings.xml><?xml version="1.0" encoding="utf-8"?>
<sst xmlns="http://schemas.openxmlformats.org/spreadsheetml/2006/main" count="266" uniqueCount="85">
  <si>
    <t xml:space="preserve"> </t>
  </si>
  <si>
    <t xml:space="preserve">   機   關   名   稱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</si>
  <si>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</si>
  <si>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</si>
  <si>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</si>
  <si>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</si>
  <si>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</si>
  <si>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</si>
  <si>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</si>
  <si>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</si>
  <si>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交通部郵政總局</t>
  </si>
  <si>
    <t>中華電信股份有限公司</t>
  </si>
  <si>
    <t>勞工保險局</t>
  </si>
  <si>
    <t>中央健康保險局</t>
  </si>
  <si>
    <t xml:space="preserve">   總           計</t>
  </si>
  <si>
    <r>
      <t>營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業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支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出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及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盈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餘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分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配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部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分</t>
    </r>
  </si>
  <si>
    <r>
      <t>營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業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盈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餘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分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配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分</t>
    </r>
  </si>
  <si>
    <r>
      <t>中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央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</si>
  <si>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r>
      <t>資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</si>
  <si>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分</t>
    </r>
  </si>
  <si>
    <r>
      <t>外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國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</si>
  <si>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t>單位:新臺幣千元</t>
  </si>
  <si>
    <t>地  　  　   方             政            府</t>
  </si>
  <si>
    <t>營  業  總  支  出  及  盈  餘  分  配  部  分</t>
  </si>
  <si>
    <t>所得稅</t>
  </si>
  <si>
    <t>消費與
行為稅</t>
  </si>
  <si>
    <t>特別
稅課</t>
  </si>
  <si>
    <t>土地稅</t>
  </si>
  <si>
    <t>契稅</t>
  </si>
  <si>
    <t>房屋稅</t>
  </si>
  <si>
    <t>規費</t>
  </si>
  <si>
    <t>總計</t>
  </si>
  <si>
    <t>榮民工程股份有限公司</t>
  </si>
  <si>
    <t>唐榮鐵工廠股份有限公司</t>
  </si>
  <si>
    <t>臺灣省自來水股份有限公司</t>
  </si>
  <si>
    <t>財政部印刷廠</t>
  </si>
  <si>
    <t>臺灣鐵路局</t>
  </si>
  <si>
    <t>基隆港務局</t>
  </si>
  <si>
    <t>臺中港務局</t>
  </si>
  <si>
    <t>高雄港務局</t>
  </si>
  <si>
    <t>花蓮港務局</t>
  </si>
  <si>
    <r>
      <t>合</t>
    </r>
    <r>
      <rPr>
        <b/>
        <sz val="14"/>
        <rFont val="Times New Roman"/>
        <family val="1"/>
      </rPr>
      <t xml:space="preserve">                                      </t>
    </r>
    <r>
      <rPr>
        <b/>
        <sz val="14"/>
        <rFont val="細明體"/>
        <family val="3"/>
      </rPr>
      <t>計</t>
    </r>
  </si>
  <si>
    <t>預</t>
  </si>
  <si>
    <t>算</t>
  </si>
  <si>
    <t>數</t>
  </si>
  <si>
    <t>小計</t>
  </si>
  <si>
    <t>規費</t>
  </si>
  <si>
    <t>行  政  院  主  管</t>
  </si>
  <si>
    <t>經  濟  部  主  管</t>
  </si>
  <si>
    <t>財  政  部  主  管</t>
  </si>
  <si>
    <t>交  通  部  主  管</t>
  </si>
  <si>
    <r>
      <t>特別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稅課</t>
    </r>
  </si>
  <si>
    <r>
      <t>消費與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細明體"/>
        <family val="3"/>
      </rPr>
      <t>行為稅</t>
    </r>
  </si>
  <si>
    <r>
      <t>特別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細明體"/>
        <family val="3"/>
      </rPr>
      <t>稅課</t>
    </r>
  </si>
  <si>
    <t>合作金庫銀行股份有限公司</t>
  </si>
  <si>
    <t>總           計</t>
  </si>
  <si>
    <t>決</t>
  </si>
  <si>
    <t>代徵營業稅</t>
  </si>
  <si>
    <t>代徵印花稅</t>
  </si>
  <si>
    <t>合計</t>
  </si>
  <si>
    <t>合計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</si>
  <si>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</si>
  <si>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</si>
  <si>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</si>
  <si>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</si>
  <si>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</si>
  <si>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>臺灣菸酒股份有限公司</t>
  </si>
  <si>
    <r>
      <t xml:space="preserve">         </t>
    </r>
    <r>
      <rPr>
        <sz val="14"/>
        <rFont val="細明體"/>
        <family val="3"/>
      </rPr>
      <t>，代徵印花稅</t>
    </r>
    <r>
      <rPr>
        <sz val="14"/>
        <rFont val="Times New Roman"/>
        <family val="1"/>
      </rPr>
      <t>253</t>
    </r>
    <r>
      <rPr>
        <sz val="14"/>
        <rFont val="細明體"/>
        <family val="3"/>
      </rPr>
      <t>千元（係臺灣省自來水公司代徵)。</t>
    </r>
  </si>
  <si>
    <r>
      <t xml:space="preserve">          </t>
    </r>
    <r>
      <rPr>
        <sz val="14"/>
        <rFont val="細明體"/>
        <family val="3"/>
      </rPr>
      <t>千元、榮民工程公</t>
    </r>
    <r>
      <rPr>
        <sz val="14"/>
        <rFont val="細明體"/>
        <family val="3"/>
      </rPr>
      <t>司</t>
    </r>
    <r>
      <rPr>
        <sz val="14"/>
        <rFont val="Times New Roman"/>
        <family val="1"/>
      </rPr>
      <t>135,365</t>
    </r>
    <r>
      <rPr>
        <sz val="14"/>
        <rFont val="細明體"/>
        <family val="3"/>
      </rPr>
      <t>千元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</t>
    </r>
  </si>
  <si>
    <t>中華郵政股份有限公司</t>
  </si>
  <si>
    <t>中央信託局(中央信託局股份有限公司)</t>
  </si>
  <si>
    <t>臺灣銀行(臺灣銀行股份有限公司)</t>
  </si>
  <si>
    <t>臺灣土地銀行(臺灣土地銀行股份有限公司)</t>
  </si>
  <si>
    <t>中央信託局(中央信託局股份有限公司)</t>
  </si>
  <si>
    <t>臺灣銀行(臺灣銀行股份有限公司)</t>
  </si>
  <si>
    <t>臺灣土地銀行(臺灣土地銀行股份有限公司)</t>
  </si>
  <si>
    <t xml:space="preserve">                             丁五 、 繳  納  各  項  稅  捐  及    規  費  綜  計  表(續)</t>
  </si>
  <si>
    <t>行政院勞工委員會主管</t>
  </si>
  <si>
    <t>行政院衛生署主管</t>
  </si>
  <si>
    <t xml:space="preserve">                              丁五 、 繳  納  各  項  稅  捐       及  規  費  綜  計  表  (續)</t>
  </si>
  <si>
    <r>
      <t xml:space="preserve"> 註：本表未包括代徵營業稅32,314,296千元(其中臺糖公司1,072,919千元、中油公司18,854,264千元、臺電公司3,749,051千元、漢翔公司         171,368千元、自來水公司479,772千元、財政部印刷廠22,876千元、臺灣菸酒公司2,566,240千元、中華電信公司5,262,441 </t>
    </r>
    <r>
      <rPr>
        <sz val="14"/>
        <rFont val="Times New Roman"/>
        <family val="1"/>
      </rPr>
      <t xml:space="preserve">  </t>
    </r>
  </si>
  <si>
    <r>
      <t xml:space="preserve"> 註：本表未包括代徵營業稅</t>
    </r>
    <r>
      <rPr>
        <sz val="14"/>
        <rFont val="Times New Roman"/>
        <family val="1"/>
      </rPr>
      <t>34,940,233</t>
    </r>
    <r>
      <rPr>
        <sz val="14"/>
        <rFont val="細明體"/>
        <family val="3"/>
      </rPr>
      <t>千元(其中臺糖公司</t>
    </r>
    <r>
      <rPr>
        <sz val="14"/>
        <rFont val="Times New Roman"/>
        <family val="1"/>
      </rPr>
      <t>1,287,301</t>
    </r>
    <r>
      <rPr>
        <sz val="14"/>
        <rFont val="細明體"/>
        <family val="3"/>
      </rPr>
      <t>千元、中油公司</t>
    </r>
    <r>
      <rPr>
        <sz val="14"/>
        <rFont val="Times New Roman"/>
        <family val="1"/>
      </rPr>
      <t>16,150,690</t>
    </r>
    <r>
      <rPr>
        <sz val="14"/>
        <rFont val="細明體"/>
        <family val="3"/>
      </rPr>
      <t>千元、臺電公司</t>
    </r>
    <r>
      <rPr>
        <sz val="14"/>
        <rFont val="Times New Roman"/>
        <family val="1"/>
      </rPr>
      <t>7,931,200</t>
    </r>
    <r>
      <rPr>
        <sz val="14"/>
        <rFont val="細明體"/>
        <family val="3"/>
      </rPr>
      <t>千元、漢翔公司</t>
    </r>
    <r>
      <rPr>
        <sz val="14"/>
        <rFont val="Times New Roman"/>
        <family val="1"/>
      </rPr>
      <t xml:space="preserve">               360,948</t>
    </r>
    <r>
      <rPr>
        <sz val="14"/>
        <rFont val="細明體"/>
        <family val="3"/>
      </rPr>
      <t>千元、自來水公司</t>
    </r>
    <r>
      <rPr>
        <sz val="14"/>
        <rFont val="Times New Roman"/>
        <family val="1"/>
      </rPr>
      <t>608,278</t>
    </r>
    <r>
      <rPr>
        <sz val="14"/>
        <rFont val="細明體"/>
        <family val="3"/>
      </rPr>
      <t>千元、財政部印刷廠</t>
    </r>
    <r>
      <rPr>
        <sz val="14"/>
        <rFont val="Times New Roman"/>
        <family val="1"/>
      </rPr>
      <t>17,000</t>
    </r>
    <r>
      <rPr>
        <sz val="14"/>
        <rFont val="細明體"/>
        <family val="3"/>
      </rPr>
      <t>千元、臺灣菸酒公司</t>
    </r>
    <r>
      <rPr>
        <sz val="14"/>
        <rFont val="Times New Roman"/>
        <family val="1"/>
      </rPr>
      <t>3,048,526</t>
    </r>
    <r>
      <rPr>
        <sz val="14"/>
        <rFont val="細明體"/>
        <family val="3"/>
      </rPr>
      <t>千元、中華電信公司</t>
    </r>
    <r>
      <rPr>
        <sz val="14"/>
        <rFont val="Times New Roman"/>
        <family val="1"/>
      </rPr>
      <t>5,536,290</t>
    </r>
    <r>
      <rPr>
        <sz val="14"/>
        <rFont val="細明體"/>
        <family val="3"/>
      </rPr>
      <t>千元</t>
    </r>
    <r>
      <rPr>
        <sz val="14"/>
        <rFont val="Times New Roman"/>
        <family val="1"/>
      </rPr>
      <t xml:space="preserve">)   </t>
    </r>
  </si>
  <si>
    <t>行政院國軍退除役官兵輔導委員會主管</t>
  </si>
  <si>
    <t xml:space="preserve">                                 丁五 、 繳  納  各  項  稅  捐         及  規  費  綜  計  表</t>
  </si>
  <si>
    <t xml:space="preserve">                               丁五 、 繳  納  各  項  稅  捐      及  規  費  綜  計  表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</si>
</sst>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-#,##0_-;\-#,##0_-;_-\ &quot;&quot;_-"/>
  </numFmts>
  <fonts count="23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sz val="14"/>
      <name val="Helv"/>
      <family val="2"/>
    </font>
    <font>
      <sz val="14"/>
      <name val="Times New Roman"/>
      <family val="1"/>
    </font>
    <font>
      <sz val="14"/>
      <name val="細明體"/>
      <family val="3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6"/>
      <name val="細明體"/>
      <family val="3"/>
    </font>
    <font>
      <sz val="9"/>
      <name val="新細明體"/>
      <family val="1"/>
    </font>
    <font>
      <b/>
      <sz val="26"/>
      <name val="華康粗明體"/>
      <family val="3"/>
    </font>
    <font>
      <sz val="12"/>
      <name val="新細明體"/>
      <family val="1"/>
    </font>
    <font>
      <b/>
      <sz val="12"/>
      <name val="華康中黑體"/>
      <family val="3"/>
    </font>
    <font>
      <b/>
      <sz val="12"/>
      <name val="Helv"/>
      <family val="2"/>
    </font>
    <font>
      <sz val="14"/>
      <name val="華康中黑體"/>
      <family val="3"/>
    </font>
    <font>
      <sz val="9"/>
      <name val="Helv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185" fontId="14" fillId="0" borderId="0" xfId="0" applyNumberFormat="1" applyFont="1" applyAlignment="1" applyProtection="1" quotePrefix="1">
      <alignment horizontal="left"/>
      <protection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 applyProtection="1" quotePrefix="1">
      <alignment horizontal="centerContinuous"/>
      <protection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85" fontId="11" fillId="0" borderId="0" xfId="0" applyNumberFormat="1" applyFont="1" applyAlignment="1" applyProtection="1" quotePrefix="1">
      <alignment horizontal="right"/>
      <protection/>
    </xf>
    <xf numFmtId="185" fontId="14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Border="1" applyAlignment="1" applyProtection="1">
      <alignment horizontal="left"/>
      <protection locked="0"/>
    </xf>
    <xf numFmtId="185" fontId="0" fillId="0" borderId="0" xfId="0" applyNumberFormat="1" applyFont="1" applyAlignment="1">
      <alignment/>
    </xf>
    <xf numFmtId="185" fontId="0" fillId="0" borderId="1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11" fillId="0" borderId="0" xfId="0" applyNumberFormat="1" applyFont="1" applyAlignment="1" applyProtection="1">
      <alignment horizontal="left" vertical="top"/>
      <protection/>
    </xf>
    <xf numFmtId="185" fontId="7" fillId="0" borderId="0" xfId="0" applyNumberFormat="1" applyFont="1" applyAlignment="1">
      <alignment/>
    </xf>
    <xf numFmtId="185" fontId="11" fillId="0" borderId="0" xfId="0" applyNumberFormat="1" applyFont="1" applyAlignment="1" applyProtection="1">
      <alignment horizontal="right" vertical="top"/>
      <protection/>
    </xf>
    <xf numFmtId="185" fontId="8" fillId="0" borderId="2" xfId="0" applyNumberFormat="1" applyFont="1" applyBorder="1" applyAlignment="1" applyProtection="1" quotePrefix="1">
      <alignment horizontal="left"/>
      <protection/>
    </xf>
    <xf numFmtId="185" fontId="8" fillId="0" borderId="3" xfId="0" applyNumberFormat="1" applyFont="1" applyBorder="1" applyAlignment="1" applyProtection="1">
      <alignment horizontal="center" vertical="center"/>
      <protection/>
    </xf>
    <xf numFmtId="185" fontId="0" fillId="0" borderId="4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0" fillId="0" borderId="5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Border="1" applyAlignment="1" applyProtection="1" quotePrefix="1">
      <alignment horizontal="left"/>
      <protection/>
    </xf>
    <xf numFmtId="185" fontId="8" fillId="0" borderId="1" xfId="0" applyNumberFormat="1" applyFont="1" applyBorder="1" applyAlignment="1" applyProtection="1" quotePrefix="1">
      <alignment horizontal="left"/>
      <protection/>
    </xf>
    <xf numFmtId="185" fontId="8" fillId="0" borderId="6" xfId="0" applyNumberFormat="1" applyFont="1" applyBorder="1" applyAlignment="1" applyProtection="1">
      <alignment horizontal="distributed" vertical="center" wrapText="1"/>
      <protection/>
    </xf>
    <xf numFmtId="185" fontId="8" fillId="0" borderId="7" xfId="0" applyNumberFormat="1" applyFont="1" applyBorder="1" applyAlignment="1">
      <alignment horizontal="distributed" vertical="center" wrapText="1"/>
    </xf>
    <xf numFmtId="185" fontId="8" fillId="0" borderId="7" xfId="0" applyNumberFormat="1" applyFont="1" applyBorder="1" applyAlignment="1" applyProtection="1">
      <alignment horizontal="distributed" vertical="center" wrapText="1"/>
      <protection/>
    </xf>
    <xf numFmtId="185" fontId="8" fillId="0" borderId="6" xfId="0" applyNumberFormat="1" applyFont="1" applyBorder="1" applyAlignment="1">
      <alignment horizontal="distributed" vertical="center"/>
    </xf>
    <xf numFmtId="185" fontId="8" fillId="0" borderId="0" xfId="0" applyNumberFormat="1" applyFont="1" applyBorder="1" applyAlignment="1" applyProtection="1">
      <alignment horizontal="centerContinuous" vertical="center" wrapText="1"/>
      <protection/>
    </xf>
    <xf numFmtId="185" fontId="8" fillId="0" borderId="0" xfId="0" applyNumberFormat="1" applyFont="1" applyBorder="1" applyAlignment="1">
      <alignment horizontal="center" vertical="top"/>
    </xf>
    <xf numFmtId="185" fontId="8" fillId="0" borderId="0" xfId="0" applyNumberFormat="1" applyFont="1" applyBorder="1" applyAlignment="1" applyProtection="1" quotePrefix="1">
      <alignment horizontal="center" vertical="top"/>
      <protection/>
    </xf>
    <xf numFmtId="185" fontId="8" fillId="0" borderId="0" xfId="0" applyNumberFormat="1" applyFont="1" applyBorder="1" applyAlignment="1" applyProtection="1">
      <alignment horizontal="left"/>
      <protection/>
    </xf>
    <xf numFmtId="185" fontId="8" fillId="0" borderId="0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horizontal="distributed"/>
      <protection/>
    </xf>
    <xf numFmtId="185" fontId="18" fillId="0" borderId="0" xfId="0" applyNumberFormat="1" applyFont="1" applyAlignment="1" applyProtection="1">
      <alignment horizontal="center"/>
      <protection locked="0"/>
    </xf>
    <xf numFmtId="185" fontId="12" fillId="0" borderId="0" xfId="0" applyNumberFormat="1" applyFont="1" applyAlignment="1" applyProtection="1">
      <alignment/>
      <protection/>
    </xf>
    <xf numFmtId="185" fontId="19" fillId="0" borderId="0" xfId="0" applyNumberFormat="1" applyFont="1" applyAlignment="1">
      <alignment/>
    </xf>
    <xf numFmtId="185" fontId="5" fillId="0" borderId="0" xfId="0" applyNumberFormat="1" applyFont="1" applyAlignment="1" applyProtection="1" quotePrefix="1">
      <alignment horizontal="distributed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 horizontal="right"/>
      <protection/>
    </xf>
    <xf numFmtId="185" fontId="9" fillId="0" borderId="0" xfId="0" applyNumberFormat="1" applyFont="1" applyAlignment="1">
      <alignment horizontal="distributed"/>
    </xf>
    <xf numFmtId="185" fontId="10" fillId="0" borderId="0" xfId="0" applyNumberFormat="1" applyFont="1" applyAlignment="1" applyProtection="1">
      <alignment/>
      <protection locked="0"/>
    </xf>
    <xf numFmtId="185" fontId="10" fillId="0" borderId="0" xfId="0" applyNumberFormat="1" applyFont="1" applyAlignment="1" applyProtection="1">
      <alignment/>
      <protection/>
    </xf>
    <xf numFmtId="185" fontId="10" fillId="0" borderId="0" xfId="0" applyNumberFormat="1" applyFont="1" applyAlignment="1" applyProtection="1">
      <alignment/>
      <protection/>
    </xf>
    <xf numFmtId="185" fontId="9" fillId="0" borderId="0" xfId="0" applyNumberFormat="1" applyFont="1" applyAlignment="1">
      <alignment horizontal="right"/>
    </xf>
    <xf numFmtId="185" fontId="1" fillId="0" borderId="0" xfId="0" applyNumberFormat="1" applyFont="1" applyAlignment="1" applyProtection="1">
      <alignment/>
      <protection locked="0"/>
    </xf>
    <xf numFmtId="185" fontId="17" fillId="0" borderId="0" xfId="0" applyNumberFormat="1" applyFont="1" applyAlignment="1">
      <alignment horizontal="distributed" vertical="center"/>
    </xf>
    <xf numFmtId="185" fontId="0" fillId="0" borderId="0" xfId="0" applyNumberFormat="1" applyFont="1" applyAlignment="1">
      <alignment horizontal="distributed"/>
    </xf>
    <xf numFmtId="185" fontId="1" fillId="0" borderId="0" xfId="0" applyNumberFormat="1" applyFont="1" applyAlignment="1" applyProtection="1">
      <alignment/>
      <protection/>
    </xf>
    <xf numFmtId="185" fontId="0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17" fillId="0" borderId="0" xfId="0" applyNumberFormat="1" applyFont="1" applyAlignment="1">
      <alignment horizontal="distributed" vertical="distributed"/>
    </xf>
    <xf numFmtId="185" fontId="17" fillId="0" borderId="0" xfId="0" applyNumberFormat="1" applyFont="1" applyAlignment="1">
      <alignment horizontal="distributed"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 applyProtection="1">
      <alignment horizontal="distributed"/>
      <protection locked="0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 applyProtection="1">
      <alignment horizontal="left"/>
      <protection locked="0"/>
    </xf>
    <xf numFmtId="185" fontId="4" fillId="0" borderId="0" xfId="0" applyNumberFormat="1" applyFont="1" applyAlignment="1" applyProtection="1">
      <alignment/>
      <protection locked="0"/>
    </xf>
    <xf numFmtId="185" fontId="18" fillId="0" borderId="0" xfId="0" applyNumberFormat="1" applyFont="1" applyBorder="1" applyAlignment="1" applyProtection="1" quotePrefix="1">
      <alignment horizontal="left"/>
      <protection locked="0"/>
    </xf>
    <xf numFmtId="185" fontId="1" fillId="0" borderId="0" xfId="0" applyNumberFormat="1" applyFont="1" applyBorder="1" applyAlignment="1" applyProtection="1">
      <alignment/>
      <protection/>
    </xf>
    <xf numFmtId="185" fontId="20" fillId="0" borderId="1" xfId="0" applyNumberFormat="1" applyFont="1" applyBorder="1" applyAlignment="1" applyProtection="1">
      <alignment horizontal="left"/>
      <protection locked="0"/>
    </xf>
    <xf numFmtId="185" fontId="12" fillId="0" borderId="1" xfId="0" applyNumberFormat="1" applyFont="1" applyBorder="1" applyAlignment="1" applyProtection="1">
      <alignment/>
      <protection locked="0"/>
    </xf>
    <xf numFmtId="185" fontId="11" fillId="0" borderId="0" xfId="0" applyNumberFormat="1" applyFont="1" applyAlignment="1" applyProtection="1" quotePrefix="1">
      <alignment horizontal="left"/>
      <protection locked="0"/>
    </xf>
    <xf numFmtId="185" fontId="5" fillId="0" borderId="0" xfId="0" applyNumberFormat="1" applyFont="1" applyAlignment="1" applyProtection="1">
      <alignment/>
      <protection locked="0"/>
    </xf>
    <xf numFmtId="185" fontId="0" fillId="0" borderId="0" xfId="0" applyNumberFormat="1" applyFont="1" applyBorder="1" applyAlignment="1">
      <alignment horizontal="center"/>
    </xf>
    <xf numFmtId="185" fontId="10" fillId="0" borderId="0" xfId="0" applyNumberFormat="1" applyFont="1" applyAlignment="1" applyProtection="1">
      <alignment horizontal="left"/>
      <protection locked="0"/>
    </xf>
    <xf numFmtId="185" fontId="0" fillId="0" borderId="0" xfId="0" applyNumberFormat="1" applyFont="1" applyAlignment="1" applyProtection="1">
      <alignment/>
      <protection locked="0"/>
    </xf>
    <xf numFmtId="185" fontId="0" fillId="0" borderId="0" xfId="0" applyNumberFormat="1" applyFont="1" applyAlignment="1">
      <alignment horizontal="center"/>
    </xf>
    <xf numFmtId="185" fontId="21" fillId="0" borderId="0" xfId="0" applyNumberFormat="1" applyFont="1" applyAlignment="1" applyProtection="1">
      <alignment/>
      <protection locked="0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85" fontId="6" fillId="0" borderId="0" xfId="0" applyNumberFormat="1" applyFont="1" applyAlignment="1" applyProtection="1">
      <alignment/>
      <protection locked="0"/>
    </xf>
    <xf numFmtId="185" fontId="6" fillId="0" borderId="0" xfId="0" applyNumberFormat="1" applyFont="1" applyAlignment="1">
      <alignment/>
    </xf>
    <xf numFmtId="185" fontId="18" fillId="0" borderId="0" xfId="0" applyNumberFormat="1" applyFont="1" applyBorder="1" applyAlignment="1" applyProtection="1">
      <alignment horizontal="center"/>
      <protection locked="0"/>
    </xf>
    <xf numFmtId="185" fontId="5" fillId="0" borderId="0" xfId="0" applyNumberFormat="1" applyFont="1" applyFill="1" applyAlignment="1" applyProtection="1" quotePrefix="1">
      <alignment horizontal="distributed"/>
      <protection locked="0"/>
    </xf>
    <xf numFmtId="185" fontId="11" fillId="0" borderId="0" xfId="0" applyNumberFormat="1" applyFont="1" applyAlignment="1" applyProtection="1">
      <alignment horizontal="left"/>
      <protection locked="0"/>
    </xf>
    <xf numFmtId="185" fontId="5" fillId="0" borderId="0" xfId="0" applyNumberFormat="1" applyFont="1" applyFill="1" applyAlignment="1" applyProtection="1">
      <alignment horizontal="distributed"/>
      <protection locked="0"/>
    </xf>
    <xf numFmtId="185" fontId="5" fillId="0" borderId="0" xfId="0" applyNumberFormat="1" applyFont="1" applyAlignment="1" applyProtection="1" quotePrefix="1">
      <alignment horizontal="distributed" shrinkToFit="1"/>
      <protection locked="0"/>
    </xf>
    <xf numFmtId="185" fontId="17" fillId="0" borderId="0" xfId="0" applyNumberFormat="1" applyFont="1" applyAlignment="1">
      <alignment horizontal="distributed" vertical="distributed" shrinkToFit="1"/>
    </xf>
    <xf numFmtId="185" fontId="17" fillId="0" borderId="0" xfId="0" applyNumberFormat="1" applyFont="1" applyAlignment="1">
      <alignment horizontal="distributed" shrinkToFit="1"/>
    </xf>
    <xf numFmtId="185" fontId="8" fillId="0" borderId="8" xfId="0" applyNumberFormat="1" applyFont="1" applyBorder="1" applyAlignment="1" applyProtection="1">
      <alignment horizontal="center" vertical="center"/>
      <protection/>
    </xf>
    <xf numFmtId="185" fontId="8" fillId="0" borderId="9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horizontal="center" vertical="center"/>
      <protection/>
    </xf>
    <xf numFmtId="185" fontId="8" fillId="0" borderId="8" xfId="0" applyNumberFormat="1" applyFont="1" applyBorder="1" applyAlignment="1" applyProtection="1">
      <alignment horizontal="center"/>
      <protection/>
    </xf>
    <xf numFmtId="185" fontId="8" fillId="0" borderId="9" xfId="0" applyNumberFormat="1" applyFont="1" applyBorder="1" applyAlignment="1" applyProtection="1">
      <alignment horizont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185" fontId="8" fillId="0" borderId="8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16" fillId="0" borderId="0" xfId="0" applyNumberFormat="1" applyFont="1" applyAlignment="1" applyProtection="1">
      <alignment horizontal="left"/>
      <protection/>
    </xf>
    <xf numFmtId="185" fontId="16" fillId="0" borderId="0" xfId="0" applyNumberFormat="1" applyFont="1" applyAlignment="1" applyProtection="1" quotePrefix="1">
      <alignment horizontal="left"/>
      <protection/>
    </xf>
    <xf numFmtId="185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center" vertical="center"/>
      <protection/>
    </xf>
    <xf numFmtId="185" fontId="8" fillId="0" borderId="13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93"/>
  <sheetViews>
    <sheetView zoomScale="75" zoomScaleNormal="75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2" sqref="U12"/>
    </sheetView>
  </sheetViews>
  <sheetFormatPr defaultColWidth="11.77734375" defaultRowHeight="15.75"/>
  <cols>
    <col min="1" max="1" width="35.77734375" style="75" customWidth="1"/>
    <col min="2" max="2" width="11.88671875" style="5" customWidth="1"/>
    <col min="3" max="3" width="12.4453125" style="5" customWidth="1"/>
    <col min="4" max="4" width="8.21484375" style="5" customWidth="1"/>
    <col min="5" max="5" width="13.88671875" style="5" customWidth="1"/>
    <col min="6" max="6" width="11.5546875" style="10" customWidth="1"/>
    <col min="7" max="7" width="10.3359375" style="5" customWidth="1"/>
    <col min="8" max="8" width="8.21484375" style="5" customWidth="1"/>
    <col min="9" max="9" width="11.10546875" style="5" customWidth="1"/>
    <col min="10" max="10" width="10.21484375" style="5" customWidth="1"/>
    <col min="11" max="11" width="11.88671875" style="5" customWidth="1"/>
    <col min="12" max="12" width="8.21484375" style="5" customWidth="1"/>
    <col min="13" max="13" width="9.77734375" style="5" customWidth="1"/>
    <col min="14" max="14" width="9.5546875" style="5" customWidth="1"/>
    <col min="15" max="15" width="9.21484375" style="5" customWidth="1"/>
    <col min="16" max="16" width="11.77734375" style="6" customWidth="1"/>
    <col min="17" max="17" width="11.21484375" style="5" customWidth="1"/>
    <col min="18" max="18" width="9.10546875" style="5" customWidth="1"/>
    <col min="19" max="19" width="6.21484375" style="5" customWidth="1"/>
    <col min="20" max="20" width="8.21484375" style="5" customWidth="1"/>
    <col min="21" max="21" width="10.5546875" style="5" customWidth="1"/>
    <col min="22" max="22" width="6.77734375" style="5" customWidth="1"/>
    <col min="23" max="23" width="10.5546875" style="5" customWidth="1"/>
    <col min="24" max="24" width="8.88671875" style="5" customWidth="1"/>
    <col min="25" max="25" width="35.77734375" style="5" customWidth="1"/>
    <col min="26" max="26" width="13.99609375" style="5" customWidth="1"/>
    <col min="27" max="27" width="12.88671875" style="5" customWidth="1"/>
    <col min="28" max="28" width="12.77734375" style="5" customWidth="1"/>
    <col min="29" max="29" width="14.4453125" style="5" customWidth="1"/>
    <col min="30" max="30" width="13.99609375" style="5" customWidth="1"/>
    <col min="31" max="31" width="12.99609375" style="5" customWidth="1"/>
    <col min="32" max="32" width="15.3359375" style="5" customWidth="1"/>
    <col min="33" max="33" width="14.99609375" style="5" customWidth="1"/>
    <col min="34" max="34" width="15.77734375" style="5" customWidth="1"/>
    <col min="35" max="36" width="14.99609375" style="5" customWidth="1"/>
    <col min="37" max="37" width="15.88671875" style="5" customWidth="1"/>
    <col min="38" max="38" width="14.99609375" style="5" customWidth="1"/>
    <col min="39" max="39" width="15.5546875" style="5" customWidth="1"/>
    <col min="40" max="40" width="14.99609375" style="5" customWidth="1"/>
    <col min="41" max="16384" width="11.77734375" style="5" customWidth="1"/>
  </cols>
  <sheetData>
    <row r="2" spans="1:40" s="2" customFormat="1" ht="21.75" customHeight="1">
      <c r="A2" s="1"/>
      <c r="F2" s="3"/>
      <c r="K2" s="4"/>
      <c r="L2" s="5"/>
      <c r="M2" s="5"/>
      <c r="N2" s="5"/>
      <c r="O2" s="5"/>
      <c r="P2" s="6"/>
      <c r="Q2" s="5"/>
      <c r="R2" s="1"/>
      <c r="S2" s="7"/>
      <c r="X2" s="8"/>
      <c r="Y2" s="1"/>
      <c r="AN2" s="8"/>
    </row>
    <row r="3" spans="1:40" s="2" customFormat="1" ht="37.5" customHeight="1">
      <c r="A3" s="92" t="s">
        <v>83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2" t="s">
        <v>79</v>
      </c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s="2" customFormat="1" ht="23.25" customHeight="1" thickBot="1">
      <c r="A4" s="9" t="s">
        <v>0</v>
      </c>
      <c r="B4" s="5"/>
      <c r="C4" s="5"/>
      <c r="D4" s="5"/>
      <c r="E4" s="5"/>
      <c r="F4" s="10"/>
      <c r="G4" s="11"/>
      <c r="H4" s="5"/>
      <c r="I4" s="5"/>
      <c r="J4" s="5"/>
      <c r="K4" s="5"/>
      <c r="L4" s="5"/>
      <c r="M4" s="12"/>
      <c r="N4" s="5"/>
      <c r="O4" s="5"/>
      <c r="P4" s="6"/>
      <c r="Q4" s="13"/>
      <c r="R4" s="14"/>
      <c r="S4" s="5"/>
      <c r="T4" s="5"/>
      <c r="U4" s="5"/>
      <c r="V4" s="5"/>
      <c r="W4" s="5"/>
      <c r="X4" s="15" t="s">
        <v>21</v>
      </c>
      <c r="Y4" s="15"/>
      <c r="AN4" s="15" t="s">
        <v>21</v>
      </c>
    </row>
    <row r="5" spans="1:40" s="21" customFormat="1" ht="21.75" customHeight="1">
      <c r="A5" s="16"/>
      <c r="B5" s="17"/>
      <c r="C5" s="18"/>
      <c r="D5" s="18"/>
      <c r="E5" s="18"/>
      <c r="F5" s="18"/>
      <c r="G5" s="19" t="s">
        <v>56</v>
      </c>
      <c r="H5" s="18"/>
      <c r="I5" s="18"/>
      <c r="J5" s="18"/>
      <c r="K5" s="18"/>
      <c r="L5" s="18"/>
      <c r="M5" s="18"/>
      <c r="N5" s="19" t="s">
        <v>43</v>
      </c>
      <c r="O5" s="18"/>
      <c r="P5" s="18"/>
      <c r="Q5" s="18"/>
      <c r="R5" s="18"/>
      <c r="S5" s="18"/>
      <c r="T5" s="18"/>
      <c r="U5" s="19" t="s">
        <v>44</v>
      </c>
      <c r="V5" s="18"/>
      <c r="W5" s="18"/>
      <c r="X5" s="18"/>
      <c r="Y5" s="20"/>
      <c r="Z5" s="18"/>
      <c r="AA5" s="18"/>
      <c r="AB5" s="18"/>
      <c r="AC5" s="19" t="s">
        <v>56</v>
      </c>
      <c r="AD5" s="18"/>
      <c r="AE5" s="18"/>
      <c r="AF5" s="18"/>
      <c r="AG5" s="18"/>
      <c r="AH5" s="19" t="s">
        <v>43</v>
      </c>
      <c r="AI5" s="18"/>
      <c r="AJ5" s="18"/>
      <c r="AK5" s="18"/>
      <c r="AL5" s="19" t="s">
        <v>44</v>
      </c>
      <c r="AM5" s="18"/>
      <c r="AN5" s="18"/>
    </row>
    <row r="6" spans="1:40" s="21" customFormat="1" ht="21.75" customHeight="1">
      <c r="A6" s="22"/>
      <c r="B6" s="94" t="s">
        <v>17</v>
      </c>
      <c r="C6" s="95"/>
      <c r="D6" s="95"/>
      <c r="E6" s="95"/>
      <c r="F6" s="95"/>
      <c r="G6" s="95"/>
      <c r="H6" s="95"/>
      <c r="I6" s="95"/>
      <c r="J6" s="96"/>
      <c r="K6" s="94" t="s">
        <v>22</v>
      </c>
      <c r="L6" s="95"/>
      <c r="M6" s="95"/>
      <c r="N6" s="95"/>
      <c r="O6" s="95"/>
      <c r="P6" s="95"/>
      <c r="Q6" s="95"/>
      <c r="R6" s="95"/>
      <c r="S6" s="95"/>
      <c r="T6" s="97"/>
      <c r="U6" s="97"/>
      <c r="V6" s="97"/>
      <c r="W6" s="97"/>
      <c r="X6" s="98"/>
      <c r="Y6" s="22"/>
      <c r="Z6" s="99" t="s">
        <v>20</v>
      </c>
      <c r="AA6" s="100"/>
      <c r="AB6" s="100"/>
      <c r="AC6" s="100"/>
      <c r="AD6" s="100"/>
      <c r="AE6" s="100"/>
      <c r="AF6" s="101"/>
      <c r="AG6" s="102" t="s">
        <v>41</v>
      </c>
      <c r="AH6" s="103"/>
      <c r="AI6" s="103"/>
      <c r="AJ6" s="103"/>
      <c r="AK6" s="103"/>
      <c r="AL6" s="103"/>
      <c r="AM6" s="103"/>
      <c r="AN6" s="103"/>
    </row>
    <row r="7" spans="1:40" s="21" customFormat="1" ht="21.75" customHeight="1">
      <c r="A7" s="22" t="s">
        <v>1</v>
      </c>
      <c r="B7" s="83" t="s">
        <v>16</v>
      </c>
      <c r="C7" s="84"/>
      <c r="D7" s="84"/>
      <c r="E7" s="84"/>
      <c r="F7" s="85"/>
      <c r="G7" s="83" t="s">
        <v>18</v>
      </c>
      <c r="H7" s="84"/>
      <c r="I7" s="84"/>
      <c r="J7" s="85"/>
      <c r="K7" s="86" t="s">
        <v>15</v>
      </c>
      <c r="L7" s="87"/>
      <c r="M7" s="87"/>
      <c r="N7" s="87"/>
      <c r="O7" s="87"/>
      <c r="P7" s="87"/>
      <c r="Q7" s="88"/>
      <c r="R7" s="86" t="s">
        <v>19</v>
      </c>
      <c r="S7" s="87"/>
      <c r="T7" s="87"/>
      <c r="U7" s="87"/>
      <c r="V7" s="87"/>
      <c r="W7" s="87"/>
      <c r="X7" s="88"/>
      <c r="Y7" s="22" t="s">
        <v>1</v>
      </c>
      <c r="Z7" s="89" t="s">
        <v>23</v>
      </c>
      <c r="AA7" s="90"/>
      <c r="AB7" s="90"/>
      <c r="AC7" s="90"/>
      <c r="AD7" s="90"/>
      <c r="AE7" s="90"/>
      <c r="AF7" s="91"/>
      <c r="AG7" s="104"/>
      <c r="AH7" s="105"/>
      <c r="AI7" s="105"/>
      <c r="AJ7" s="105"/>
      <c r="AK7" s="105"/>
      <c r="AL7" s="105"/>
      <c r="AM7" s="105"/>
      <c r="AN7" s="105"/>
    </row>
    <row r="8" spans="1:43" s="21" customFormat="1" ht="43.5" customHeight="1" thickBot="1">
      <c r="A8" s="23"/>
      <c r="B8" s="24" t="s">
        <v>24</v>
      </c>
      <c r="C8" s="25" t="s">
        <v>25</v>
      </c>
      <c r="D8" s="26" t="s">
        <v>26</v>
      </c>
      <c r="E8" s="26" t="s">
        <v>45</v>
      </c>
      <c r="F8" s="24" t="s">
        <v>46</v>
      </c>
      <c r="G8" s="25" t="s">
        <v>25</v>
      </c>
      <c r="H8" s="26" t="s">
        <v>51</v>
      </c>
      <c r="I8" s="26" t="s">
        <v>45</v>
      </c>
      <c r="J8" s="24" t="s">
        <v>46</v>
      </c>
      <c r="K8" s="26" t="s">
        <v>27</v>
      </c>
      <c r="L8" s="26" t="s">
        <v>28</v>
      </c>
      <c r="M8" s="26" t="s">
        <v>29</v>
      </c>
      <c r="N8" s="25" t="s">
        <v>25</v>
      </c>
      <c r="O8" s="26" t="s">
        <v>26</v>
      </c>
      <c r="P8" s="26" t="s">
        <v>45</v>
      </c>
      <c r="Q8" s="24" t="s">
        <v>46</v>
      </c>
      <c r="R8" s="26" t="s">
        <v>27</v>
      </c>
      <c r="S8" s="26" t="s">
        <v>28</v>
      </c>
      <c r="T8" s="26" t="s">
        <v>29</v>
      </c>
      <c r="U8" s="25" t="s">
        <v>25</v>
      </c>
      <c r="V8" s="26" t="s">
        <v>26</v>
      </c>
      <c r="W8" s="26" t="s">
        <v>45</v>
      </c>
      <c r="X8" s="24" t="s">
        <v>46</v>
      </c>
      <c r="Y8" s="23"/>
      <c r="Z8" s="24" t="s">
        <v>24</v>
      </c>
      <c r="AA8" s="26" t="s">
        <v>27</v>
      </c>
      <c r="AB8" s="26" t="s">
        <v>29</v>
      </c>
      <c r="AC8" s="25" t="s">
        <v>25</v>
      </c>
      <c r="AD8" s="26" t="s">
        <v>26</v>
      </c>
      <c r="AE8" s="26" t="s">
        <v>45</v>
      </c>
      <c r="AF8" s="24" t="s">
        <v>30</v>
      </c>
      <c r="AG8" s="27" t="s">
        <v>24</v>
      </c>
      <c r="AH8" s="26" t="s">
        <v>27</v>
      </c>
      <c r="AI8" s="26" t="s">
        <v>28</v>
      </c>
      <c r="AJ8" s="26" t="s">
        <v>29</v>
      </c>
      <c r="AK8" s="25" t="s">
        <v>52</v>
      </c>
      <c r="AL8" s="26" t="s">
        <v>53</v>
      </c>
      <c r="AM8" s="26" t="s">
        <v>31</v>
      </c>
      <c r="AN8" s="26" t="s">
        <v>46</v>
      </c>
      <c r="AP8" s="21" t="s">
        <v>57</v>
      </c>
      <c r="AQ8" s="21" t="s">
        <v>58</v>
      </c>
    </row>
    <row r="9" spans="1:40" s="21" customFormat="1" ht="23.25" customHeight="1">
      <c r="A9" s="22"/>
      <c r="B9" s="28"/>
      <c r="C9" s="29"/>
      <c r="D9" s="30"/>
      <c r="E9" s="31"/>
      <c r="F9" s="32"/>
      <c r="G9" s="33"/>
      <c r="H9" s="29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2"/>
      <c r="Z9" s="29"/>
      <c r="AA9" s="29"/>
      <c r="AB9" s="29"/>
      <c r="AC9" s="29"/>
      <c r="AD9" s="29"/>
      <c r="AE9" s="29"/>
      <c r="AF9" s="30"/>
      <c r="AG9" s="29"/>
      <c r="AH9" s="29"/>
      <c r="AI9" s="29"/>
      <c r="AJ9" s="29"/>
      <c r="AK9" s="29"/>
      <c r="AL9" s="29"/>
      <c r="AM9" s="29"/>
      <c r="AN9" s="29"/>
    </row>
    <row r="10" spans="1:40" s="36" customFormat="1" ht="27" customHeight="1">
      <c r="A10" s="34" t="s">
        <v>47</v>
      </c>
      <c r="B10" s="35">
        <f aca="true" t="shared" si="0" ref="B10:X10">B11</f>
        <v>9866</v>
      </c>
      <c r="C10" s="35">
        <f t="shared" si="0"/>
        <v>165939</v>
      </c>
      <c r="D10" s="35">
        <f t="shared" si="0"/>
        <v>0</v>
      </c>
      <c r="E10" s="35">
        <f t="shared" si="0"/>
        <v>175805</v>
      </c>
      <c r="F10" s="35">
        <f t="shared" si="0"/>
        <v>496</v>
      </c>
      <c r="G10" s="35">
        <f t="shared" si="0"/>
        <v>2926</v>
      </c>
      <c r="H10" s="35">
        <f t="shared" si="0"/>
        <v>0</v>
      </c>
      <c r="I10" s="35">
        <f t="shared" si="0"/>
        <v>2926</v>
      </c>
      <c r="J10" s="35">
        <f t="shared" si="0"/>
        <v>0</v>
      </c>
      <c r="K10" s="35">
        <f t="shared" si="0"/>
        <v>7479</v>
      </c>
      <c r="L10" s="35">
        <f t="shared" si="0"/>
        <v>0</v>
      </c>
      <c r="M10" s="35">
        <f t="shared" si="0"/>
        <v>3423</v>
      </c>
      <c r="N10" s="35">
        <f t="shared" si="0"/>
        <v>1155</v>
      </c>
      <c r="O10" s="35">
        <f t="shared" si="0"/>
        <v>0</v>
      </c>
      <c r="P10" s="35">
        <f t="shared" si="0"/>
        <v>12057</v>
      </c>
      <c r="Q10" s="35">
        <f t="shared" si="0"/>
        <v>198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49</v>
      </c>
      <c r="Y10" s="34" t="s">
        <v>47</v>
      </c>
      <c r="Z10" s="35">
        <f aca="true" t="shared" si="1" ref="Z10:AN10">Z11</f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1367</v>
      </c>
      <c r="AE10" s="35">
        <f t="shared" si="1"/>
        <v>1367</v>
      </c>
      <c r="AF10" s="35">
        <f t="shared" si="1"/>
        <v>0</v>
      </c>
      <c r="AG10" s="35">
        <f t="shared" si="1"/>
        <v>9866</v>
      </c>
      <c r="AH10" s="35">
        <f t="shared" si="1"/>
        <v>7479</v>
      </c>
      <c r="AI10" s="35">
        <f t="shared" si="1"/>
        <v>0</v>
      </c>
      <c r="AJ10" s="35">
        <f t="shared" si="1"/>
        <v>3423</v>
      </c>
      <c r="AK10" s="35">
        <f t="shared" si="1"/>
        <v>170020</v>
      </c>
      <c r="AL10" s="35">
        <f t="shared" si="1"/>
        <v>1367</v>
      </c>
      <c r="AM10" s="35">
        <f t="shared" si="1"/>
        <v>192155</v>
      </c>
      <c r="AN10" s="35">
        <f t="shared" si="1"/>
        <v>743</v>
      </c>
    </row>
    <row r="11" spans="1:40" ht="24.75" customHeight="1">
      <c r="A11" s="37" t="s">
        <v>2</v>
      </c>
      <c r="B11" s="38">
        <v>9866</v>
      </c>
      <c r="C11" s="38">
        <v>165939</v>
      </c>
      <c r="D11" s="38"/>
      <c r="E11" s="39">
        <f>SUM(B11:D11)</f>
        <v>175805</v>
      </c>
      <c r="F11" s="40">
        <v>496</v>
      </c>
      <c r="G11" s="38">
        <v>2926</v>
      </c>
      <c r="H11" s="38"/>
      <c r="I11" s="38">
        <f>SUM(G11:H11)</f>
        <v>2926</v>
      </c>
      <c r="J11" s="38"/>
      <c r="K11" s="38">
        <v>7479</v>
      </c>
      <c r="L11" s="38"/>
      <c r="M11" s="38">
        <v>3423</v>
      </c>
      <c r="N11" s="38">
        <v>1155</v>
      </c>
      <c r="O11" s="38"/>
      <c r="P11" s="41">
        <f>SUM(K11:O11)</f>
        <v>12057</v>
      </c>
      <c r="Q11" s="38">
        <v>198</v>
      </c>
      <c r="R11" s="38"/>
      <c r="S11" s="38"/>
      <c r="T11" s="38"/>
      <c r="U11" s="38"/>
      <c r="V11" s="38"/>
      <c r="W11" s="41">
        <f>SUM(R11:V11)</f>
        <v>0</v>
      </c>
      <c r="X11" s="38">
        <v>49</v>
      </c>
      <c r="Y11" s="37" t="s">
        <v>2</v>
      </c>
      <c r="Z11" s="38"/>
      <c r="AA11" s="38"/>
      <c r="AB11" s="38"/>
      <c r="AC11" s="38"/>
      <c r="AD11" s="38">
        <v>1367</v>
      </c>
      <c r="AE11" s="38">
        <f>SUM(Z11:AD11)</f>
        <v>1367</v>
      </c>
      <c r="AF11" s="38"/>
      <c r="AG11" s="38">
        <f>B11+Z11</f>
        <v>9866</v>
      </c>
      <c r="AH11" s="38">
        <f>K11+R11+AA11</f>
        <v>7479</v>
      </c>
      <c r="AI11" s="38">
        <f>L11+S11</f>
        <v>0</v>
      </c>
      <c r="AJ11" s="38">
        <f>M11+T11+AB11</f>
        <v>3423</v>
      </c>
      <c r="AK11" s="38">
        <f>C11+G11+N11+U11+AC11</f>
        <v>170020</v>
      </c>
      <c r="AL11" s="38">
        <f>D11+H11+O11+V11+AD11</f>
        <v>1367</v>
      </c>
      <c r="AM11" s="38">
        <f>SUM(AG11:AL11)</f>
        <v>192155</v>
      </c>
      <c r="AN11" s="38">
        <f>F11+J11+Q11+X11+AF11</f>
        <v>743</v>
      </c>
    </row>
    <row r="12" spans="1:40" s="2" customFormat="1" ht="23.25" customHeight="1">
      <c r="A12" s="42"/>
      <c r="B12" s="43">
        <v>0</v>
      </c>
      <c r="C12" s="43"/>
      <c r="D12" s="43"/>
      <c r="E12" s="44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43"/>
      <c r="R12" s="43"/>
      <c r="S12" s="43"/>
      <c r="T12" s="43"/>
      <c r="U12" s="43"/>
      <c r="V12" s="43"/>
      <c r="W12" s="46"/>
      <c r="X12" s="43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s="36" customFormat="1" ht="28.5" customHeight="1">
      <c r="A13" s="34" t="s">
        <v>48</v>
      </c>
      <c r="B13" s="47">
        <f>SUM(B14:B20)</f>
        <v>9266847</v>
      </c>
      <c r="C13" s="47">
        <f aca="true" t="shared" si="2" ref="C13:X13">SUM(C14:C20)</f>
        <v>62950632</v>
      </c>
      <c r="D13" s="47">
        <f t="shared" si="2"/>
        <v>3691</v>
      </c>
      <c r="E13" s="47">
        <f t="shared" si="2"/>
        <v>72221170</v>
      </c>
      <c r="F13" s="47">
        <f t="shared" si="2"/>
        <v>11171785</v>
      </c>
      <c r="G13" s="47">
        <f t="shared" si="2"/>
        <v>258403</v>
      </c>
      <c r="H13" s="47">
        <f t="shared" si="2"/>
        <v>0</v>
      </c>
      <c r="I13" s="47">
        <f t="shared" si="2"/>
        <v>258403</v>
      </c>
      <c r="J13" s="47">
        <f t="shared" si="2"/>
        <v>32495</v>
      </c>
      <c r="K13" s="47">
        <f t="shared" si="2"/>
        <v>3570429</v>
      </c>
      <c r="L13" s="47">
        <f t="shared" si="2"/>
        <v>1839</v>
      </c>
      <c r="M13" s="47">
        <f t="shared" si="2"/>
        <v>791246</v>
      </c>
      <c r="N13" s="47">
        <f t="shared" si="2"/>
        <v>77683</v>
      </c>
      <c r="O13" s="47">
        <f t="shared" si="2"/>
        <v>1032</v>
      </c>
      <c r="P13" s="47">
        <f t="shared" si="2"/>
        <v>4442229</v>
      </c>
      <c r="Q13" s="47">
        <f t="shared" si="2"/>
        <v>562974</v>
      </c>
      <c r="R13" s="47">
        <f t="shared" si="2"/>
        <v>157865</v>
      </c>
      <c r="S13" s="47">
        <f t="shared" si="2"/>
        <v>0</v>
      </c>
      <c r="T13" s="47">
        <f t="shared" si="2"/>
        <v>9867</v>
      </c>
      <c r="U13" s="47">
        <f t="shared" si="2"/>
        <v>69652</v>
      </c>
      <c r="V13" s="47">
        <f t="shared" si="2"/>
        <v>2975</v>
      </c>
      <c r="W13" s="47">
        <f t="shared" si="2"/>
        <v>240359</v>
      </c>
      <c r="X13" s="47">
        <f t="shared" si="2"/>
        <v>69550</v>
      </c>
      <c r="Y13" s="34" t="s">
        <v>48</v>
      </c>
      <c r="Z13" s="47">
        <f aca="true" t="shared" si="3" ref="Z13:AN13">SUM(Z14:Z20)</f>
        <v>0</v>
      </c>
      <c r="AA13" s="47">
        <f t="shared" si="3"/>
        <v>0</v>
      </c>
      <c r="AB13" s="47">
        <f t="shared" si="3"/>
        <v>843</v>
      </c>
      <c r="AC13" s="47">
        <f t="shared" si="3"/>
        <v>0</v>
      </c>
      <c r="AD13" s="47">
        <f t="shared" si="3"/>
        <v>36519</v>
      </c>
      <c r="AE13" s="47">
        <f t="shared" si="3"/>
        <v>37362</v>
      </c>
      <c r="AF13" s="47">
        <f t="shared" si="3"/>
        <v>935</v>
      </c>
      <c r="AG13" s="47">
        <f t="shared" si="3"/>
        <v>9266847</v>
      </c>
      <c r="AH13" s="47">
        <f t="shared" si="3"/>
        <v>3728294</v>
      </c>
      <c r="AI13" s="47">
        <f t="shared" si="3"/>
        <v>1839</v>
      </c>
      <c r="AJ13" s="47">
        <f t="shared" si="3"/>
        <v>801956</v>
      </c>
      <c r="AK13" s="47">
        <f t="shared" si="3"/>
        <v>63356370</v>
      </c>
      <c r="AL13" s="47">
        <f t="shared" si="3"/>
        <v>44217</v>
      </c>
      <c r="AM13" s="47">
        <f t="shared" si="3"/>
        <v>77199523</v>
      </c>
      <c r="AN13" s="47">
        <f t="shared" si="3"/>
        <v>11837739</v>
      </c>
    </row>
    <row r="14" spans="1:42" ht="24.75" customHeight="1">
      <c r="A14" s="37" t="s">
        <v>3</v>
      </c>
      <c r="B14" s="38">
        <v>53532</v>
      </c>
      <c r="C14" s="38">
        <v>556683</v>
      </c>
      <c r="D14" s="38"/>
      <c r="E14" s="39">
        <f aca="true" t="shared" si="4" ref="E14:E20">SUM(B14:D14)</f>
        <v>610215</v>
      </c>
      <c r="F14" s="40"/>
      <c r="G14" s="38"/>
      <c r="H14" s="38"/>
      <c r="I14" s="38">
        <f aca="true" t="shared" si="5" ref="I14:I20">SUM(G14:H14)</f>
        <v>0</v>
      </c>
      <c r="J14" s="38"/>
      <c r="K14" s="38">
        <v>1432215</v>
      </c>
      <c r="L14" s="38">
        <v>1839</v>
      </c>
      <c r="M14" s="38">
        <v>93454</v>
      </c>
      <c r="N14" s="38">
        <v>6839</v>
      </c>
      <c r="O14" s="38">
        <v>1032</v>
      </c>
      <c r="P14" s="41">
        <f aca="true" t="shared" si="6" ref="P14:P20">SUM(K14:O14)</f>
        <v>1535379</v>
      </c>
      <c r="Q14" s="38">
        <v>41038</v>
      </c>
      <c r="R14" s="38"/>
      <c r="S14" s="38"/>
      <c r="T14" s="38"/>
      <c r="U14" s="38">
        <v>909</v>
      </c>
      <c r="V14" s="38"/>
      <c r="W14" s="41">
        <f aca="true" t="shared" si="7" ref="W14:W20">SUM(R14:V14)</f>
        <v>909</v>
      </c>
      <c r="X14" s="38">
        <v>1121</v>
      </c>
      <c r="Y14" s="37" t="s">
        <v>3</v>
      </c>
      <c r="Z14" s="38">
        <v>0</v>
      </c>
      <c r="AA14" s="38"/>
      <c r="AB14" s="38">
        <v>843</v>
      </c>
      <c r="AC14" s="38"/>
      <c r="AD14" s="38">
        <v>1216</v>
      </c>
      <c r="AE14" s="38">
        <f aca="true" t="shared" si="8" ref="AE14:AE20">SUM(Z14:AD14)</f>
        <v>2059</v>
      </c>
      <c r="AF14" s="38">
        <v>892</v>
      </c>
      <c r="AG14" s="38">
        <f aca="true" t="shared" si="9" ref="AG14:AG20">B14+Z14</f>
        <v>53532</v>
      </c>
      <c r="AH14" s="38">
        <f aca="true" t="shared" si="10" ref="AH14:AH20">K14+R14+AA14</f>
        <v>1432215</v>
      </c>
      <c r="AI14" s="38">
        <f aca="true" t="shared" si="11" ref="AI14:AI20">L14+S14</f>
        <v>1839</v>
      </c>
      <c r="AJ14" s="38">
        <f aca="true" t="shared" si="12" ref="AJ14:AJ20">M14+T14+AB14</f>
        <v>94297</v>
      </c>
      <c r="AK14" s="38">
        <f>C14+G14+N14+U14+AC14</f>
        <v>564431</v>
      </c>
      <c r="AL14" s="38">
        <f aca="true" t="shared" si="13" ref="AK14:AL20">D14+H14+O14+V14+AD14</f>
        <v>2248</v>
      </c>
      <c r="AM14" s="38">
        <f aca="true" t="shared" si="14" ref="AM14:AM20">SUM(AG14:AL14)</f>
        <v>2148562</v>
      </c>
      <c r="AN14" s="38">
        <f aca="true" t="shared" si="15" ref="AN14:AN20">F14+J14+Q14+X14+AF14</f>
        <v>43051</v>
      </c>
      <c r="AP14" s="5">
        <v>1072919</v>
      </c>
    </row>
    <row r="15" spans="1:40" ht="24.75" customHeight="1">
      <c r="A15" s="37" t="s">
        <v>4</v>
      </c>
      <c r="B15" s="38"/>
      <c r="C15" s="38">
        <v>2787</v>
      </c>
      <c r="D15" s="38"/>
      <c r="E15" s="39">
        <f t="shared" si="4"/>
        <v>2787</v>
      </c>
      <c r="F15" s="40">
        <v>12314</v>
      </c>
      <c r="G15" s="38">
        <v>2301</v>
      </c>
      <c r="H15" s="38"/>
      <c r="I15" s="38">
        <f t="shared" si="5"/>
        <v>2301</v>
      </c>
      <c r="J15" s="38">
        <v>56</v>
      </c>
      <c r="K15" s="38">
        <v>18053</v>
      </c>
      <c r="L15" s="38"/>
      <c r="M15" s="38">
        <v>19491</v>
      </c>
      <c r="N15" s="38">
        <v>811</v>
      </c>
      <c r="O15" s="38"/>
      <c r="P15" s="41">
        <f t="shared" si="6"/>
        <v>38355</v>
      </c>
      <c r="Q15" s="38">
        <v>13840</v>
      </c>
      <c r="R15" s="38"/>
      <c r="S15" s="38"/>
      <c r="T15" s="38"/>
      <c r="U15" s="38"/>
      <c r="V15" s="38"/>
      <c r="W15" s="41">
        <f t="shared" si="7"/>
        <v>0</v>
      </c>
      <c r="X15" s="38"/>
      <c r="Y15" s="37" t="s">
        <v>4</v>
      </c>
      <c r="Z15" s="38"/>
      <c r="AA15" s="38"/>
      <c r="AB15" s="38"/>
      <c r="AC15" s="38"/>
      <c r="AD15" s="38"/>
      <c r="AE15" s="38">
        <f t="shared" si="8"/>
        <v>0</v>
      </c>
      <c r="AF15" s="38"/>
      <c r="AG15" s="38">
        <f t="shared" si="9"/>
        <v>0</v>
      </c>
      <c r="AH15" s="38">
        <f t="shared" si="10"/>
        <v>18053</v>
      </c>
      <c r="AI15" s="38">
        <f t="shared" si="11"/>
        <v>0</v>
      </c>
      <c r="AJ15" s="38">
        <f t="shared" si="12"/>
        <v>19491</v>
      </c>
      <c r="AK15" s="38">
        <f t="shared" si="13"/>
        <v>5899</v>
      </c>
      <c r="AL15" s="38">
        <f t="shared" si="13"/>
        <v>0</v>
      </c>
      <c r="AM15" s="38">
        <f t="shared" si="14"/>
        <v>43443</v>
      </c>
      <c r="AN15" s="38">
        <f t="shared" si="15"/>
        <v>26210</v>
      </c>
    </row>
    <row r="16" spans="1:42" ht="24.75" customHeight="1">
      <c r="A16" s="37" t="s">
        <v>5</v>
      </c>
      <c r="B16" s="39">
        <v>1708105</v>
      </c>
      <c r="C16" s="39">
        <v>61921304</v>
      </c>
      <c r="D16" s="39">
        <v>3691</v>
      </c>
      <c r="E16" s="39">
        <f t="shared" si="4"/>
        <v>63633100</v>
      </c>
      <c r="F16" s="40">
        <v>10270508</v>
      </c>
      <c r="G16" s="39">
        <v>53861</v>
      </c>
      <c r="H16" s="39"/>
      <c r="I16" s="38">
        <f t="shared" si="5"/>
        <v>53861</v>
      </c>
      <c r="J16" s="39">
        <v>4071</v>
      </c>
      <c r="K16" s="39">
        <v>849271</v>
      </c>
      <c r="L16" s="39"/>
      <c r="M16" s="39">
        <v>399265</v>
      </c>
      <c r="N16" s="39">
        <v>22668</v>
      </c>
      <c r="O16" s="39"/>
      <c r="P16" s="41">
        <f t="shared" si="6"/>
        <v>1271204</v>
      </c>
      <c r="Q16" s="39">
        <v>73776</v>
      </c>
      <c r="R16" s="39">
        <v>560</v>
      </c>
      <c r="S16" s="39"/>
      <c r="T16" s="39">
        <v>101</v>
      </c>
      <c r="U16" s="39">
        <v>1918</v>
      </c>
      <c r="V16" s="39">
        <v>2951</v>
      </c>
      <c r="W16" s="41">
        <f t="shared" si="7"/>
        <v>5530</v>
      </c>
      <c r="X16" s="39">
        <v>95</v>
      </c>
      <c r="Y16" s="37" t="s">
        <v>5</v>
      </c>
      <c r="Z16" s="39"/>
      <c r="AA16" s="39"/>
      <c r="AB16" s="39"/>
      <c r="AC16" s="39"/>
      <c r="AD16" s="39"/>
      <c r="AE16" s="38">
        <f t="shared" si="8"/>
        <v>0</v>
      </c>
      <c r="AF16" s="38"/>
      <c r="AG16" s="38">
        <f t="shared" si="9"/>
        <v>1708105</v>
      </c>
      <c r="AH16" s="38">
        <f t="shared" si="10"/>
        <v>849831</v>
      </c>
      <c r="AI16" s="38">
        <f t="shared" si="11"/>
        <v>0</v>
      </c>
      <c r="AJ16" s="38">
        <f t="shared" si="12"/>
        <v>399366</v>
      </c>
      <c r="AK16" s="38">
        <f t="shared" si="13"/>
        <v>61999751</v>
      </c>
      <c r="AL16" s="38">
        <f t="shared" si="13"/>
        <v>6642</v>
      </c>
      <c r="AM16" s="38">
        <f t="shared" si="14"/>
        <v>64963695</v>
      </c>
      <c r="AN16" s="38">
        <f t="shared" si="15"/>
        <v>10348450</v>
      </c>
      <c r="AP16" s="5">
        <v>18854264</v>
      </c>
    </row>
    <row r="17" spans="1:42" ht="24.75" customHeight="1">
      <c r="A17" s="37" t="s">
        <v>6</v>
      </c>
      <c r="B17" s="38">
        <v>7460603</v>
      </c>
      <c r="C17" s="38">
        <v>126142</v>
      </c>
      <c r="D17" s="38"/>
      <c r="E17" s="39">
        <f t="shared" si="4"/>
        <v>7586745</v>
      </c>
      <c r="F17" s="40">
        <v>882399</v>
      </c>
      <c r="G17" s="38">
        <v>174426</v>
      </c>
      <c r="H17" s="38">
        <v>0</v>
      </c>
      <c r="I17" s="38">
        <f t="shared" si="5"/>
        <v>174426</v>
      </c>
      <c r="J17" s="38">
        <v>28368</v>
      </c>
      <c r="K17" s="38">
        <v>962044</v>
      </c>
      <c r="L17" s="38"/>
      <c r="M17" s="38">
        <v>230119</v>
      </c>
      <c r="N17" s="38">
        <v>37228</v>
      </c>
      <c r="O17" s="38"/>
      <c r="P17" s="41">
        <f t="shared" si="6"/>
        <v>1229391</v>
      </c>
      <c r="Q17" s="38">
        <v>421536</v>
      </c>
      <c r="R17" s="38">
        <v>157305</v>
      </c>
      <c r="S17" s="38"/>
      <c r="T17" s="38">
        <v>9766</v>
      </c>
      <c r="U17" s="38">
        <v>62323</v>
      </c>
      <c r="V17" s="38">
        <v>24</v>
      </c>
      <c r="W17" s="41">
        <f t="shared" si="7"/>
        <v>229418</v>
      </c>
      <c r="X17" s="38">
        <v>68095</v>
      </c>
      <c r="Y17" s="37" t="s">
        <v>6</v>
      </c>
      <c r="AA17" s="38"/>
      <c r="AB17" s="38"/>
      <c r="AC17" s="38"/>
      <c r="AD17" s="38">
        <v>35303</v>
      </c>
      <c r="AE17" s="38">
        <f t="shared" si="8"/>
        <v>35303</v>
      </c>
      <c r="AF17" s="38">
        <v>43</v>
      </c>
      <c r="AG17" s="38">
        <f t="shared" si="9"/>
        <v>7460603</v>
      </c>
      <c r="AH17" s="38">
        <f t="shared" si="10"/>
        <v>1119349</v>
      </c>
      <c r="AI17" s="38">
        <f t="shared" si="11"/>
        <v>0</v>
      </c>
      <c r="AJ17" s="38">
        <f t="shared" si="12"/>
        <v>239885</v>
      </c>
      <c r="AK17" s="38">
        <f t="shared" si="13"/>
        <v>400119</v>
      </c>
      <c r="AL17" s="38">
        <f t="shared" si="13"/>
        <v>35327</v>
      </c>
      <c r="AM17" s="38">
        <f t="shared" si="14"/>
        <v>9255283</v>
      </c>
      <c r="AN17" s="38">
        <f t="shared" si="15"/>
        <v>1400441</v>
      </c>
      <c r="AP17" s="5">
        <v>3749051</v>
      </c>
    </row>
    <row r="18" spans="1:42" ht="24.75" customHeight="1">
      <c r="A18" s="37" t="s">
        <v>7</v>
      </c>
      <c r="B18" s="38">
        <v>42</v>
      </c>
      <c r="C18" s="38">
        <v>198978</v>
      </c>
      <c r="D18" s="38"/>
      <c r="E18" s="39">
        <f t="shared" si="4"/>
        <v>199020</v>
      </c>
      <c r="F18" s="40"/>
      <c r="G18" s="38">
        <v>27815</v>
      </c>
      <c r="H18" s="38"/>
      <c r="I18" s="38">
        <f t="shared" si="5"/>
        <v>27815</v>
      </c>
      <c r="J18" s="38"/>
      <c r="K18" s="38"/>
      <c r="L18" s="38"/>
      <c r="M18" s="38">
        <v>11974</v>
      </c>
      <c r="N18" s="38">
        <v>2757</v>
      </c>
      <c r="O18" s="38"/>
      <c r="P18" s="41">
        <f t="shared" si="6"/>
        <v>14731</v>
      </c>
      <c r="Q18" s="38">
        <v>3447</v>
      </c>
      <c r="R18" s="38"/>
      <c r="S18" s="38"/>
      <c r="T18" s="38"/>
      <c r="U18" s="38"/>
      <c r="V18" s="38"/>
      <c r="W18" s="41">
        <f t="shared" si="7"/>
        <v>0</v>
      </c>
      <c r="X18" s="38"/>
      <c r="Y18" s="37" t="s">
        <v>7</v>
      </c>
      <c r="Z18" s="38">
        <v>0</v>
      </c>
      <c r="AA18" s="38"/>
      <c r="AB18" s="38">
        <v>0</v>
      </c>
      <c r="AC18" s="38"/>
      <c r="AD18" s="38"/>
      <c r="AE18" s="38">
        <f t="shared" si="8"/>
        <v>0</v>
      </c>
      <c r="AF18" s="38"/>
      <c r="AG18" s="38">
        <f t="shared" si="9"/>
        <v>42</v>
      </c>
      <c r="AH18" s="38">
        <f t="shared" si="10"/>
        <v>0</v>
      </c>
      <c r="AI18" s="38">
        <f t="shared" si="11"/>
        <v>0</v>
      </c>
      <c r="AJ18" s="38">
        <f t="shared" si="12"/>
        <v>11974</v>
      </c>
      <c r="AK18" s="38">
        <f t="shared" si="13"/>
        <v>229550</v>
      </c>
      <c r="AL18" s="38">
        <f t="shared" si="13"/>
        <v>0</v>
      </c>
      <c r="AM18" s="38">
        <f t="shared" si="14"/>
        <v>241566</v>
      </c>
      <c r="AN18" s="38">
        <f t="shared" si="15"/>
        <v>3447</v>
      </c>
      <c r="AP18" s="5">
        <v>171368</v>
      </c>
    </row>
    <row r="19" spans="1:40" ht="24.75" customHeight="1">
      <c r="A19" s="48" t="s">
        <v>33</v>
      </c>
      <c r="B19" s="38"/>
      <c r="C19" s="38">
        <v>144738</v>
      </c>
      <c r="D19" s="38"/>
      <c r="E19" s="39">
        <f t="shared" si="4"/>
        <v>144738</v>
      </c>
      <c r="F19" s="40">
        <v>1245</v>
      </c>
      <c r="G19" s="38"/>
      <c r="H19" s="38"/>
      <c r="I19" s="38">
        <f t="shared" si="5"/>
        <v>0</v>
      </c>
      <c r="J19" s="38"/>
      <c r="K19" s="38">
        <v>96851</v>
      </c>
      <c r="L19" s="38"/>
      <c r="M19" s="38">
        <v>15742</v>
      </c>
      <c r="N19" s="38">
        <v>370</v>
      </c>
      <c r="O19" s="38"/>
      <c r="P19" s="41">
        <f t="shared" si="6"/>
        <v>112963</v>
      </c>
      <c r="Q19" s="38">
        <v>5888</v>
      </c>
      <c r="R19" s="38"/>
      <c r="S19" s="38"/>
      <c r="T19" s="38"/>
      <c r="U19" s="38"/>
      <c r="V19" s="38"/>
      <c r="W19" s="41">
        <f t="shared" si="7"/>
        <v>0</v>
      </c>
      <c r="X19" s="38"/>
      <c r="Y19" s="48" t="s">
        <v>33</v>
      </c>
      <c r="Z19" s="38"/>
      <c r="AA19" s="38"/>
      <c r="AB19" s="38"/>
      <c r="AC19" s="38"/>
      <c r="AD19" s="38"/>
      <c r="AE19" s="38">
        <f t="shared" si="8"/>
        <v>0</v>
      </c>
      <c r="AF19" s="38"/>
      <c r="AG19" s="38">
        <f t="shared" si="9"/>
        <v>0</v>
      </c>
      <c r="AH19" s="38">
        <f t="shared" si="10"/>
        <v>96851</v>
      </c>
      <c r="AI19" s="38">
        <f t="shared" si="11"/>
        <v>0</v>
      </c>
      <c r="AJ19" s="38">
        <f t="shared" si="12"/>
        <v>15742</v>
      </c>
      <c r="AK19" s="38">
        <f t="shared" si="13"/>
        <v>145108</v>
      </c>
      <c r="AL19" s="38">
        <f t="shared" si="13"/>
        <v>0</v>
      </c>
      <c r="AM19" s="38">
        <f t="shared" si="14"/>
        <v>257701</v>
      </c>
      <c r="AN19" s="38">
        <f t="shared" si="15"/>
        <v>7133</v>
      </c>
    </row>
    <row r="20" spans="1:42" ht="24.75" customHeight="1">
      <c r="A20" s="48" t="s">
        <v>34</v>
      </c>
      <c r="B20" s="38">
        <v>44565</v>
      </c>
      <c r="C20" s="38"/>
      <c r="D20" s="38"/>
      <c r="E20" s="39">
        <f t="shared" si="4"/>
        <v>44565</v>
      </c>
      <c r="F20" s="40">
        <v>5319</v>
      </c>
      <c r="G20" s="38"/>
      <c r="H20" s="38"/>
      <c r="I20" s="38">
        <f t="shared" si="5"/>
        <v>0</v>
      </c>
      <c r="J20" s="38"/>
      <c r="K20" s="38">
        <v>211995</v>
      </c>
      <c r="L20" s="38"/>
      <c r="M20" s="38">
        <v>21201</v>
      </c>
      <c r="N20" s="38">
        <v>7010</v>
      </c>
      <c r="O20" s="38"/>
      <c r="P20" s="41">
        <f t="shared" si="6"/>
        <v>240206</v>
      </c>
      <c r="Q20" s="38">
        <v>3449</v>
      </c>
      <c r="R20" s="38"/>
      <c r="S20" s="38"/>
      <c r="T20" s="38"/>
      <c r="U20" s="38">
        <v>4502</v>
      </c>
      <c r="V20" s="38"/>
      <c r="W20" s="41">
        <f t="shared" si="7"/>
        <v>4502</v>
      </c>
      <c r="X20" s="38">
        <v>239</v>
      </c>
      <c r="Y20" s="48" t="s">
        <v>34</v>
      </c>
      <c r="Z20" s="38"/>
      <c r="AA20" s="38"/>
      <c r="AB20" s="38"/>
      <c r="AC20" s="38"/>
      <c r="AD20" s="38"/>
      <c r="AE20" s="38">
        <f t="shared" si="8"/>
        <v>0</v>
      </c>
      <c r="AF20" s="38"/>
      <c r="AG20" s="38">
        <f t="shared" si="9"/>
        <v>44565</v>
      </c>
      <c r="AH20" s="38">
        <f t="shared" si="10"/>
        <v>211995</v>
      </c>
      <c r="AI20" s="38">
        <f t="shared" si="11"/>
        <v>0</v>
      </c>
      <c r="AJ20" s="38">
        <f t="shared" si="12"/>
        <v>21201</v>
      </c>
      <c r="AK20" s="38">
        <f t="shared" si="13"/>
        <v>11512</v>
      </c>
      <c r="AL20" s="38">
        <f t="shared" si="13"/>
        <v>0</v>
      </c>
      <c r="AM20" s="38">
        <f t="shared" si="14"/>
        <v>289273</v>
      </c>
      <c r="AN20" s="38">
        <f t="shared" si="15"/>
        <v>9007</v>
      </c>
      <c r="AP20" s="5">
        <v>479772</v>
      </c>
    </row>
    <row r="21" spans="1:40" ht="23.25" customHeight="1">
      <c r="A21" s="49"/>
      <c r="B21" s="38"/>
      <c r="C21" s="38"/>
      <c r="D21" s="38"/>
      <c r="E21" s="39"/>
      <c r="F21" s="40"/>
      <c r="G21" s="50"/>
      <c r="H21" s="38"/>
      <c r="I21" s="38"/>
      <c r="J21" s="38"/>
      <c r="K21" s="38"/>
      <c r="L21" s="38"/>
      <c r="M21" s="38"/>
      <c r="N21" s="38"/>
      <c r="O21" s="38"/>
      <c r="P21" s="51"/>
      <c r="Q21" s="38"/>
      <c r="R21" s="38"/>
      <c r="S21" s="38"/>
      <c r="T21" s="38"/>
      <c r="U21" s="38"/>
      <c r="V21" s="38"/>
      <c r="W21" s="51"/>
      <c r="X21" s="38"/>
      <c r="Y21" s="4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29.25" customHeight="1">
      <c r="A22" s="34" t="s">
        <v>49</v>
      </c>
      <c r="B22" s="50">
        <f aca="true" t="shared" si="16" ref="B22:X22">SUM(B23:B30)</f>
        <v>4034171</v>
      </c>
      <c r="C22" s="50">
        <f t="shared" si="16"/>
        <v>29499952</v>
      </c>
      <c r="D22" s="50">
        <f t="shared" si="16"/>
        <v>0</v>
      </c>
      <c r="E22" s="50">
        <f t="shared" si="16"/>
        <v>33534123</v>
      </c>
      <c r="F22" s="50">
        <f t="shared" si="16"/>
        <v>34355</v>
      </c>
      <c r="G22" s="50">
        <f t="shared" si="16"/>
        <v>822</v>
      </c>
      <c r="H22" s="50">
        <f t="shared" si="16"/>
        <v>0</v>
      </c>
      <c r="I22" s="50">
        <f t="shared" si="16"/>
        <v>822</v>
      </c>
      <c r="J22" s="50">
        <f t="shared" si="16"/>
        <v>0</v>
      </c>
      <c r="K22" s="50">
        <f t="shared" si="16"/>
        <v>1786908</v>
      </c>
      <c r="L22" s="50">
        <f t="shared" si="16"/>
        <v>248116</v>
      </c>
      <c r="M22" s="50">
        <f t="shared" si="16"/>
        <v>232625</v>
      </c>
      <c r="N22" s="50">
        <f t="shared" si="16"/>
        <v>358585</v>
      </c>
      <c r="O22" s="50">
        <f t="shared" si="16"/>
        <v>4852245</v>
      </c>
      <c r="P22" s="50">
        <f t="shared" si="16"/>
        <v>7478479</v>
      </c>
      <c r="Q22" s="50">
        <f t="shared" si="16"/>
        <v>453668</v>
      </c>
      <c r="R22" s="50">
        <f t="shared" si="16"/>
        <v>0</v>
      </c>
      <c r="S22" s="50">
        <f t="shared" si="16"/>
        <v>0</v>
      </c>
      <c r="T22" s="50">
        <f t="shared" si="16"/>
        <v>0</v>
      </c>
      <c r="U22" s="50">
        <f t="shared" si="16"/>
        <v>0</v>
      </c>
      <c r="V22" s="50">
        <f t="shared" si="16"/>
        <v>0</v>
      </c>
      <c r="W22" s="50">
        <f t="shared" si="16"/>
        <v>0</v>
      </c>
      <c r="X22" s="50">
        <f t="shared" si="16"/>
        <v>0</v>
      </c>
      <c r="Y22" s="34" t="s">
        <v>49</v>
      </c>
      <c r="Z22" s="50">
        <f aca="true" t="shared" si="17" ref="Z22:AN22">SUM(Z23:Z30)</f>
        <v>189737</v>
      </c>
      <c r="AA22" s="50">
        <f t="shared" si="17"/>
        <v>0</v>
      </c>
      <c r="AB22" s="50">
        <f t="shared" si="17"/>
        <v>0</v>
      </c>
      <c r="AC22" s="50">
        <f t="shared" si="17"/>
        <v>2606</v>
      </c>
      <c r="AD22" s="50">
        <f t="shared" si="17"/>
        <v>2354</v>
      </c>
      <c r="AE22" s="50">
        <f t="shared" si="17"/>
        <v>194697</v>
      </c>
      <c r="AF22" s="50">
        <f t="shared" si="17"/>
        <v>12029</v>
      </c>
      <c r="AG22" s="50">
        <f t="shared" si="17"/>
        <v>4223908</v>
      </c>
      <c r="AH22" s="50">
        <f t="shared" si="17"/>
        <v>1786908</v>
      </c>
      <c r="AI22" s="50">
        <f t="shared" si="17"/>
        <v>248116</v>
      </c>
      <c r="AJ22" s="50">
        <f t="shared" si="17"/>
        <v>232625</v>
      </c>
      <c r="AK22" s="50">
        <f t="shared" si="17"/>
        <v>29861965</v>
      </c>
      <c r="AL22" s="50">
        <f t="shared" si="17"/>
        <v>4854599</v>
      </c>
      <c r="AM22" s="50">
        <f t="shared" si="17"/>
        <v>41208121</v>
      </c>
      <c r="AN22" s="50">
        <f t="shared" si="17"/>
        <v>500052</v>
      </c>
    </row>
    <row r="23" spans="1:40" ht="24.75" customHeight="1">
      <c r="A23" s="37" t="s">
        <v>8</v>
      </c>
      <c r="B23" s="39">
        <v>40012</v>
      </c>
      <c r="C23" s="39">
        <v>35801</v>
      </c>
      <c r="D23" s="39"/>
      <c r="E23" s="39">
        <f aca="true" t="shared" si="18" ref="E23:E30">SUM(B23:D23)</f>
        <v>75813</v>
      </c>
      <c r="F23" s="40">
        <v>862</v>
      </c>
      <c r="G23" s="39">
        <v>822</v>
      </c>
      <c r="H23" s="39"/>
      <c r="I23" s="38">
        <f aca="true" t="shared" si="19" ref="I23:I30">SUM(G23:H23)</f>
        <v>822</v>
      </c>
      <c r="J23" s="39"/>
      <c r="K23" s="39">
        <v>806</v>
      </c>
      <c r="L23" s="39"/>
      <c r="M23" s="39">
        <v>1530</v>
      </c>
      <c r="N23" s="39">
        <v>832</v>
      </c>
      <c r="O23" s="39"/>
      <c r="P23" s="41">
        <f aca="true" t="shared" si="20" ref="P23:P30">SUM(K23:O23)</f>
        <v>3168</v>
      </c>
      <c r="Q23" s="39">
        <v>519</v>
      </c>
      <c r="R23" s="39"/>
      <c r="S23" s="39"/>
      <c r="T23" s="39"/>
      <c r="U23" s="39"/>
      <c r="V23" s="39"/>
      <c r="W23" s="41">
        <f aca="true" t="shared" si="21" ref="W23:W30">SUM(R23:V23)</f>
        <v>0</v>
      </c>
      <c r="X23" s="39"/>
      <c r="Y23" s="37" t="s">
        <v>8</v>
      </c>
      <c r="Z23" s="39"/>
      <c r="AA23" s="39"/>
      <c r="AB23" s="39"/>
      <c r="AC23" s="39"/>
      <c r="AD23" s="39"/>
      <c r="AE23" s="38">
        <f aca="true" t="shared" si="22" ref="AE23:AE30">SUM(Z23:AD23)</f>
        <v>0</v>
      </c>
      <c r="AF23" s="38">
        <v>157</v>
      </c>
      <c r="AG23" s="38">
        <f aca="true" t="shared" si="23" ref="AG23:AG30">B23+Z23</f>
        <v>40012</v>
      </c>
      <c r="AH23" s="38">
        <f aca="true" t="shared" si="24" ref="AH23:AH30">K23+R23+AA23</f>
        <v>806</v>
      </c>
      <c r="AI23" s="38">
        <f aca="true" t="shared" si="25" ref="AI23:AI30">L23+S23</f>
        <v>0</v>
      </c>
      <c r="AJ23" s="38">
        <f aca="true" t="shared" si="26" ref="AJ23:AJ30">M23+T23+AB23</f>
        <v>1530</v>
      </c>
      <c r="AK23" s="38">
        <f aca="true" t="shared" si="27" ref="AK23:AL30">C23+G23+N23+U23+AC23</f>
        <v>37455</v>
      </c>
      <c r="AL23" s="38">
        <f t="shared" si="27"/>
        <v>0</v>
      </c>
      <c r="AM23" s="38">
        <f aca="true" t="shared" si="28" ref="AM23:AM30">SUM(AG23:AL23)</f>
        <v>79803</v>
      </c>
      <c r="AN23" s="38">
        <f aca="true" t="shared" si="29" ref="AN23:AN29">F23+J23+Q23+X23+AF23</f>
        <v>1538</v>
      </c>
    </row>
    <row r="24" spans="1:40" ht="24.75" customHeight="1">
      <c r="A24" s="80" t="s">
        <v>70</v>
      </c>
      <c r="B24" s="39">
        <v>264703</v>
      </c>
      <c r="C24" s="39">
        <v>178718</v>
      </c>
      <c r="D24" s="39"/>
      <c r="E24" s="39">
        <f t="shared" si="18"/>
        <v>443421</v>
      </c>
      <c r="F24" s="40">
        <v>1056</v>
      </c>
      <c r="G24" s="39"/>
      <c r="H24" s="39"/>
      <c r="I24" s="38">
        <f t="shared" si="19"/>
        <v>0</v>
      </c>
      <c r="J24" s="39"/>
      <c r="K24" s="39">
        <v>72525</v>
      </c>
      <c r="L24" s="39"/>
      <c r="M24" s="39">
        <v>16808</v>
      </c>
      <c r="N24" s="39">
        <v>15976</v>
      </c>
      <c r="O24" s="39"/>
      <c r="P24" s="41">
        <f t="shared" si="20"/>
        <v>105309</v>
      </c>
      <c r="Q24" s="39">
        <v>9275</v>
      </c>
      <c r="R24" s="39"/>
      <c r="S24" s="39"/>
      <c r="T24" s="39"/>
      <c r="U24" s="39"/>
      <c r="V24" s="39"/>
      <c r="W24" s="41">
        <f t="shared" si="21"/>
        <v>0</v>
      </c>
      <c r="X24" s="39"/>
      <c r="Y24" s="37" t="s">
        <v>73</v>
      </c>
      <c r="Z24" s="39"/>
      <c r="AA24" s="39"/>
      <c r="AB24" s="39"/>
      <c r="AC24" s="39">
        <v>1</v>
      </c>
      <c r="AD24" s="39"/>
      <c r="AE24" s="38">
        <f t="shared" si="22"/>
        <v>1</v>
      </c>
      <c r="AF24" s="38">
        <v>10</v>
      </c>
      <c r="AG24" s="38">
        <f t="shared" si="23"/>
        <v>264703</v>
      </c>
      <c r="AH24" s="38">
        <f t="shared" si="24"/>
        <v>72525</v>
      </c>
      <c r="AI24" s="38">
        <f t="shared" si="25"/>
        <v>0</v>
      </c>
      <c r="AJ24" s="38">
        <f t="shared" si="26"/>
        <v>16808</v>
      </c>
      <c r="AK24" s="38">
        <f t="shared" si="27"/>
        <v>194695</v>
      </c>
      <c r="AL24" s="38">
        <f t="shared" si="27"/>
        <v>0</v>
      </c>
      <c r="AM24" s="38">
        <f t="shared" si="28"/>
        <v>548731</v>
      </c>
      <c r="AN24" s="38">
        <f t="shared" si="29"/>
        <v>10341</v>
      </c>
    </row>
    <row r="25" spans="1:40" ht="24.75" customHeight="1">
      <c r="A25" s="80" t="s">
        <v>9</v>
      </c>
      <c r="B25" s="52"/>
      <c r="C25" s="52">
        <v>75317</v>
      </c>
      <c r="D25" s="52"/>
      <c r="E25" s="39">
        <f t="shared" si="18"/>
        <v>75317</v>
      </c>
      <c r="F25" s="52">
        <v>57</v>
      </c>
      <c r="G25" s="52"/>
      <c r="H25" s="52"/>
      <c r="I25" s="38">
        <f t="shared" si="19"/>
        <v>0</v>
      </c>
      <c r="J25" s="52"/>
      <c r="K25" s="52">
        <v>667</v>
      </c>
      <c r="L25" s="52"/>
      <c r="M25" s="52">
        <v>1428</v>
      </c>
      <c r="N25" s="52">
        <v>13812</v>
      </c>
      <c r="O25" s="52"/>
      <c r="P25" s="41">
        <f t="shared" si="20"/>
        <v>15907</v>
      </c>
      <c r="Q25" s="52">
        <v>6</v>
      </c>
      <c r="R25" s="52"/>
      <c r="S25" s="52"/>
      <c r="T25" s="52"/>
      <c r="U25" s="52"/>
      <c r="V25" s="52"/>
      <c r="W25" s="41">
        <f t="shared" si="21"/>
        <v>0</v>
      </c>
      <c r="X25" s="52"/>
      <c r="Y25" s="37" t="s">
        <v>9</v>
      </c>
      <c r="Z25" s="38"/>
      <c r="AA25" s="38"/>
      <c r="AB25" s="38"/>
      <c r="AC25" s="38"/>
      <c r="AD25" s="38"/>
      <c r="AE25" s="38">
        <f t="shared" si="22"/>
        <v>0</v>
      </c>
      <c r="AF25" s="38"/>
      <c r="AG25" s="38">
        <f t="shared" si="23"/>
        <v>0</v>
      </c>
      <c r="AH25" s="38">
        <f t="shared" si="24"/>
        <v>667</v>
      </c>
      <c r="AI25" s="38">
        <f t="shared" si="25"/>
        <v>0</v>
      </c>
      <c r="AJ25" s="38">
        <f t="shared" si="26"/>
        <v>1428</v>
      </c>
      <c r="AK25" s="38">
        <f t="shared" si="27"/>
        <v>89129</v>
      </c>
      <c r="AL25" s="38">
        <f t="shared" si="27"/>
        <v>0</v>
      </c>
      <c r="AM25" s="38">
        <f t="shared" si="28"/>
        <v>91224</v>
      </c>
      <c r="AN25" s="38">
        <f t="shared" si="29"/>
        <v>63</v>
      </c>
    </row>
    <row r="26" spans="1:40" ht="24.75" customHeight="1">
      <c r="A26" s="81" t="s">
        <v>71</v>
      </c>
      <c r="B26" s="38">
        <v>1483946</v>
      </c>
      <c r="C26" s="38">
        <v>1020894</v>
      </c>
      <c r="D26" s="38"/>
      <c r="E26" s="39">
        <f t="shared" si="18"/>
        <v>2504840</v>
      </c>
      <c r="F26" s="40">
        <v>2328</v>
      </c>
      <c r="G26" s="38"/>
      <c r="H26" s="38"/>
      <c r="I26" s="38">
        <f t="shared" si="19"/>
        <v>0</v>
      </c>
      <c r="J26" s="38"/>
      <c r="K26" s="38">
        <v>917914</v>
      </c>
      <c r="L26" s="38"/>
      <c r="M26" s="38">
        <v>48323</v>
      </c>
      <c r="N26" s="38">
        <v>68753</v>
      </c>
      <c r="O26" s="38"/>
      <c r="P26" s="41">
        <f t="shared" si="20"/>
        <v>1034990</v>
      </c>
      <c r="Q26" s="38">
        <v>16105</v>
      </c>
      <c r="R26" s="38"/>
      <c r="S26" s="38"/>
      <c r="T26" s="38"/>
      <c r="U26" s="38"/>
      <c r="V26" s="38"/>
      <c r="W26" s="41">
        <f t="shared" si="21"/>
        <v>0</v>
      </c>
      <c r="X26" s="38"/>
      <c r="Y26" s="53" t="s">
        <v>74</v>
      </c>
      <c r="Z26" s="38">
        <v>144811</v>
      </c>
      <c r="AA26" s="38"/>
      <c r="AB26" s="38">
        <v>0</v>
      </c>
      <c r="AC26" s="38">
        <v>2510</v>
      </c>
      <c r="AD26" s="38"/>
      <c r="AE26" s="38">
        <f t="shared" si="22"/>
        <v>147321</v>
      </c>
      <c r="AF26" s="38">
        <v>7688</v>
      </c>
      <c r="AG26" s="38">
        <f t="shared" si="23"/>
        <v>1628757</v>
      </c>
      <c r="AH26" s="38">
        <f t="shared" si="24"/>
        <v>917914</v>
      </c>
      <c r="AI26" s="38">
        <f t="shared" si="25"/>
        <v>0</v>
      </c>
      <c r="AJ26" s="38">
        <f t="shared" si="26"/>
        <v>48323</v>
      </c>
      <c r="AK26" s="38">
        <f t="shared" si="27"/>
        <v>1092157</v>
      </c>
      <c r="AL26" s="38">
        <f t="shared" si="27"/>
        <v>0</v>
      </c>
      <c r="AM26" s="38">
        <f t="shared" si="28"/>
        <v>3687151</v>
      </c>
      <c r="AN26" s="38">
        <f t="shared" si="29"/>
        <v>26121</v>
      </c>
    </row>
    <row r="27" spans="1:40" ht="24.75" customHeight="1">
      <c r="A27" s="82" t="s">
        <v>72</v>
      </c>
      <c r="B27" s="38">
        <v>-433836</v>
      </c>
      <c r="C27" s="38">
        <v>927149</v>
      </c>
      <c r="D27" s="38"/>
      <c r="E27" s="39">
        <f t="shared" si="18"/>
        <v>493313</v>
      </c>
      <c r="F27" s="40">
        <v>1179</v>
      </c>
      <c r="G27" s="38"/>
      <c r="H27" s="38"/>
      <c r="I27" s="38">
        <f t="shared" si="19"/>
        <v>0</v>
      </c>
      <c r="J27" s="38"/>
      <c r="K27" s="38">
        <v>461259</v>
      </c>
      <c r="L27" s="38"/>
      <c r="M27" s="38">
        <v>37778</v>
      </c>
      <c r="N27" s="38">
        <v>130026</v>
      </c>
      <c r="O27" s="38">
        <v>15</v>
      </c>
      <c r="P27" s="41">
        <f t="shared" si="20"/>
        <v>629078</v>
      </c>
      <c r="Q27" s="38">
        <v>11532</v>
      </c>
      <c r="R27" s="38"/>
      <c r="S27" s="38"/>
      <c r="T27" s="38"/>
      <c r="U27" s="38"/>
      <c r="V27" s="38"/>
      <c r="W27" s="41">
        <f t="shared" si="21"/>
        <v>0</v>
      </c>
      <c r="X27" s="38"/>
      <c r="Y27" s="54" t="s">
        <v>75</v>
      </c>
      <c r="Z27" s="38">
        <v>44310</v>
      </c>
      <c r="AA27" s="38"/>
      <c r="AB27" s="38"/>
      <c r="AC27" s="38"/>
      <c r="AD27" s="38">
        <v>82</v>
      </c>
      <c r="AE27" s="38">
        <f t="shared" si="22"/>
        <v>44392</v>
      </c>
      <c r="AF27" s="38">
        <v>2725</v>
      </c>
      <c r="AG27" s="38">
        <f t="shared" si="23"/>
        <v>-389526</v>
      </c>
      <c r="AH27" s="38">
        <f t="shared" si="24"/>
        <v>461259</v>
      </c>
      <c r="AI27" s="38">
        <f t="shared" si="25"/>
        <v>0</v>
      </c>
      <c r="AJ27" s="38">
        <f t="shared" si="26"/>
        <v>37778</v>
      </c>
      <c r="AK27" s="38">
        <f t="shared" si="27"/>
        <v>1057175</v>
      </c>
      <c r="AL27" s="38">
        <f t="shared" si="27"/>
        <v>97</v>
      </c>
      <c r="AM27" s="38">
        <f t="shared" si="28"/>
        <v>1166783</v>
      </c>
      <c r="AN27" s="38">
        <f t="shared" si="29"/>
        <v>15436</v>
      </c>
    </row>
    <row r="28" spans="1:40" ht="24.75" customHeight="1">
      <c r="A28" s="53" t="s">
        <v>54</v>
      </c>
      <c r="B28" s="38">
        <v>785057</v>
      </c>
      <c r="C28" s="38">
        <v>974570</v>
      </c>
      <c r="D28" s="38"/>
      <c r="E28" s="39">
        <f t="shared" si="18"/>
        <v>1759627</v>
      </c>
      <c r="F28" s="40">
        <v>27014</v>
      </c>
      <c r="G28" s="38"/>
      <c r="H28" s="38"/>
      <c r="I28" s="38">
        <f t="shared" si="19"/>
        <v>0</v>
      </c>
      <c r="J28" s="38"/>
      <c r="K28" s="38">
        <v>208462</v>
      </c>
      <c r="L28" s="38"/>
      <c r="M28" s="38">
        <v>62024</v>
      </c>
      <c r="N28" s="38">
        <v>126087</v>
      </c>
      <c r="O28" s="38"/>
      <c r="P28" s="41">
        <f t="shared" si="20"/>
        <v>396573</v>
      </c>
      <c r="Q28" s="38"/>
      <c r="R28" s="38"/>
      <c r="S28" s="38"/>
      <c r="T28" s="38"/>
      <c r="U28" s="38"/>
      <c r="V28" s="38"/>
      <c r="W28" s="41">
        <f t="shared" si="21"/>
        <v>0</v>
      </c>
      <c r="X28" s="38"/>
      <c r="Y28" s="53" t="s">
        <v>54</v>
      </c>
      <c r="Z28" s="38">
        <v>616</v>
      </c>
      <c r="AA28" s="38"/>
      <c r="AB28" s="38"/>
      <c r="AC28" s="38">
        <v>95</v>
      </c>
      <c r="AD28" s="38">
        <v>2272</v>
      </c>
      <c r="AE28" s="38">
        <f t="shared" si="22"/>
        <v>2983</v>
      </c>
      <c r="AF28" s="38">
        <v>1449</v>
      </c>
      <c r="AG28" s="38">
        <f t="shared" si="23"/>
        <v>785673</v>
      </c>
      <c r="AH28" s="38">
        <f t="shared" si="24"/>
        <v>208462</v>
      </c>
      <c r="AI28" s="38">
        <f t="shared" si="25"/>
        <v>0</v>
      </c>
      <c r="AJ28" s="38">
        <f t="shared" si="26"/>
        <v>62024</v>
      </c>
      <c r="AK28" s="38">
        <f t="shared" si="27"/>
        <v>1100752</v>
      </c>
      <c r="AL28" s="38">
        <f t="shared" si="27"/>
        <v>2272</v>
      </c>
      <c r="AM28" s="38">
        <f t="shared" si="28"/>
        <v>2159183</v>
      </c>
      <c r="AN28" s="38">
        <f t="shared" si="29"/>
        <v>28463</v>
      </c>
    </row>
    <row r="29" spans="1:42" ht="24.75" customHeight="1">
      <c r="A29" s="53" t="s">
        <v>35</v>
      </c>
      <c r="B29" s="38">
        <v>40661</v>
      </c>
      <c r="C29" s="38"/>
      <c r="D29" s="38"/>
      <c r="E29" s="39">
        <f t="shared" si="18"/>
        <v>40661</v>
      </c>
      <c r="F29" s="40">
        <v>26</v>
      </c>
      <c r="G29" s="38"/>
      <c r="H29" s="38"/>
      <c r="I29" s="38">
        <f t="shared" si="19"/>
        <v>0</v>
      </c>
      <c r="J29" s="38"/>
      <c r="K29" s="38">
        <v>333</v>
      </c>
      <c r="L29" s="38"/>
      <c r="M29" s="38">
        <v>12</v>
      </c>
      <c r="N29" s="38">
        <v>37</v>
      </c>
      <c r="O29" s="38"/>
      <c r="P29" s="41">
        <f t="shared" si="20"/>
        <v>382</v>
      </c>
      <c r="Q29" s="38">
        <v>4</v>
      </c>
      <c r="R29" s="38"/>
      <c r="S29" s="38"/>
      <c r="T29" s="38"/>
      <c r="U29" s="38"/>
      <c r="V29" s="38"/>
      <c r="W29" s="41">
        <f t="shared" si="21"/>
        <v>0</v>
      </c>
      <c r="X29" s="38"/>
      <c r="Y29" s="53" t="s">
        <v>35</v>
      </c>
      <c r="Z29" s="38"/>
      <c r="AA29" s="38"/>
      <c r="AB29" s="38"/>
      <c r="AC29" s="38"/>
      <c r="AD29" s="38"/>
      <c r="AE29" s="38">
        <f t="shared" si="22"/>
        <v>0</v>
      </c>
      <c r="AF29" s="38"/>
      <c r="AG29" s="38">
        <f t="shared" si="23"/>
        <v>40661</v>
      </c>
      <c r="AH29" s="38">
        <f t="shared" si="24"/>
        <v>333</v>
      </c>
      <c r="AI29" s="38">
        <f t="shared" si="25"/>
        <v>0</v>
      </c>
      <c r="AJ29" s="38">
        <f t="shared" si="26"/>
        <v>12</v>
      </c>
      <c r="AK29" s="38">
        <f t="shared" si="27"/>
        <v>37</v>
      </c>
      <c r="AL29" s="38">
        <f t="shared" si="27"/>
        <v>0</v>
      </c>
      <c r="AM29" s="38">
        <f t="shared" si="28"/>
        <v>41043</v>
      </c>
      <c r="AN29" s="38">
        <f t="shared" si="29"/>
        <v>30</v>
      </c>
      <c r="AP29" s="5">
        <v>22876</v>
      </c>
    </row>
    <row r="30" spans="1:42" ht="24.75" customHeight="1">
      <c r="A30" s="53" t="s">
        <v>66</v>
      </c>
      <c r="B30" s="38">
        <v>1853628</v>
      </c>
      <c r="C30" s="38">
        <v>26287503</v>
      </c>
      <c r="D30" s="38"/>
      <c r="E30" s="39">
        <f t="shared" si="18"/>
        <v>28141131</v>
      </c>
      <c r="F30" s="40">
        <v>1833</v>
      </c>
      <c r="G30" s="38"/>
      <c r="H30" s="38"/>
      <c r="I30" s="38">
        <f t="shared" si="19"/>
        <v>0</v>
      </c>
      <c r="J30" s="38"/>
      <c r="K30" s="38">
        <v>124942</v>
      </c>
      <c r="L30" s="38">
        <v>248116</v>
      </c>
      <c r="M30" s="38">
        <v>64722</v>
      </c>
      <c r="N30" s="38">
        <v>3062</v>
      </c>
      <c r="O30" s="38">
        <v>4852230</v>
      </c>
      <c r="P30" s="41">
        <f t="shared" si="20"/>
        <v>5293072</v>
      </c>
      <c r="Q30" s="38">
        <v>416227</v>
      </c>
      <c r="R30" s="38"/>
      <c r="S30" s="38"/>
      <c r="T30" s="38"/>
      <c r="U30" s="38"/>
      <c r="V30" s="38"/>
      <c r="W30" s="41">
        <f t="shared" si="21"/>
        <v>0</v>
      </c>
      <c r="X30" s="38"/>
      <c r="Y30" s="53" t="s">
        <v>66</v>
      </c>
      <c r="Z30" s="38"/>
      <c r="AA30" s="38"/>
      <c r="AB30" s="38"/>
      <c r="AC30" s="38"/>
      <c r="AD30" s="38"/>
      <c r="AE30" s="38">
        <f t="shared" si="22"/>
        <v>0</v>
      </c>
      <c r="AF30" s="38"/>
      <c r="AG30" s="38">
        <f t="shared" si="23"/>
        <v>1853628</v>
      </c>
      <c r="AH30" s="38">
        <f t="shared" si="24"/>
        <v>124942</v>
      </c>
      <c r="AI30" s="38">
        <f t="shared" si="25"/>
        <v>248116</v>
      </c>
      <c r="AJ30" s="38">
        <f t="shared" si="26"/>
        <v>64722</v>
      </c>
      <c r="AK30" s="38">
        <f t="shared" si="27"/>
        <v>26290565</v>
      </c>
      <c r="AL30" s="38">
        <f t="shared" si="27"/>
        <v>4852230</v>
      </c>
      <c r="AM30" s="38">
        <f t="shared" si="28"/>
        <v>33434203</v>
      </c>
      <c r="AN30" s="38">
        <f>F30+J30+Q30+X30+AF30</f>
        <v>418060</v>
      </c>
      <c r="AP30" s="5">
        <v>2566240</v>
      </c>
    </row>
    <row r="31" spans="1:40" ht="23.25" customHeight="1">
      <c r="A31" s="53"/>
      <c r="B31" s="38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38"/>
      <c r="N31" s="38"/>
      <c r="O31" s="38"/>
      <c r="P31" s="41"/>
      <c r="Q31" s="38"/>
      <c r="R31" s="38"/>
      <c r="S31" s="38"/>
      <c r="T31" s="38"/>
      <c r="U31" s="38"/>
      <c r="V31" s="38"/>
      <c r="W31" s="41"/>
      <c r="X31" s="38"/>
      <c r="Y31" s="5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57" s="55" customFormat="1" ht="27.75" customHeight="1">
      <c r="A32" s="34" t="s">
        <v>50</v>
      </c>
      <c r="B32" s="50">
        <f>SUM(B33:B39)</f>
        <v>10361541</v>
      </c>
      <c r="C32" s="50">
        <f aca="true" t="shared" si="30" ref="C32:X32">SUM(C33:C39)</f>
        <v>3</v>
      </c>
      <c r="D32" s="50">
        <f t="shared" si="30"/>
        <v>11</v>
      </c>
      <c r="E32" s="50">
        <f t="shared" si="30"/>
        <v>10361555</v>
      </c>
      <c r="F32" s="50">
        <f t="shared" si="30"/>
        <v>3285797</v>
      </c>
      <c r="G32" s="50">
        <f t="shared" si="30"/>
        <v>9884</v>
      </c>
      <c r="H32" s="50">
        <f t="shared" si="30"/>
        <v>0</v>
      </c>
      <c r="I32" s="50">
        <f t="shared" si="30"/>
        <v>9884</v>
      </c>
      <c r="J32" s="50">
        <f t="shared" si="30"/>
        <v>1735</v>
      </c>
      <c r="K32" s="50">
        <f t="shared" si="30"/>
        <v>1489283</v>
      </c>
      <c r="L32" s="50">
        <f t="shared" si="30"/>
        <v>46</v>
      </c>
      <c r="M32" s="50">
        <f t="shared" si="30"/>
        <v>373147</v>
      </c>
      <c r="N32" s="50">
        <f t="shared" si="30"/>
        <v>56315</v>
      </c>
      <c r="O32" s="50">
        <f t="shared" si="30"/>
        <v>0</v>
      </c>
      <c r="P32" s="50">
        <f t="shared" si="30"/>
        <v>1918791</v>
      </c>
      <c r="Q32" s="50">
        <f t="shared" si="30"/>
        <v>39248</v>
      </c>
      <c r="R32" s="50">
        <f t="shared" si="30"/>
        <v>155</v>
      </c>
      <c r="S32" s="50">
        <f t="shared" si="30"/>
        <v>0</v>
      </c>
      <c r="T32" s="50">
        <f t="shared" si="30"/>
        <v>25</v>
      </c>
      <c r="U32" s="50">
        <f t="shared" si="30"/>
        <v>2832</v>
      </c>
      <c r="V32" s="50">
        <f t="shared" si="30"/>
        <v>0</v>
      </c>
      <c r="W32" s="50">
        <f t="shared" si="30"/>
        <v>3012</v>
      </c>
      <c r="X32" s="50">
        <f t="shared" si="30"/>
        <v>869</v>
      </c>
      <c r="Y32" s="34" t="s">
        <v>50</v>
      </c>
      <c r="Z32" s="50">
        <f aca="true" t="shared" si="31" ref="Z32:AN32">SUM(Z33:Z39)</f>
        <v>0</v>
      </c>
      <c r="AA32" s="50">
        <f t="shared" si="31"/>
        <v>0</v>
      </c>
      <c r="AB32" s="50">
        <f t="shared" si="31"/>
        <v>0</v>
      </c>
      <c r="AC32" s="50">
        <f t="shared" si="31"/>
        <v>0</v>
      </c>
      <c r="AD32" s="50">
        <f t="shared" si="31"/>
        <v>0</v>
      </c>
      <c r="AE32" s="50">
        <f t="shared" si="31"/>
        <v>0</v>
      </c>
      <c r="AF32" s="50">
        <f t="shared" si="31"/>
        <v>0</v>
      </c>
      <c r="AG32" s="50">
        <f t="shared" si="31"/>
        <v>10361541</v>
      </c>
      <c r="AH32" s="50">
        <f t="shared" si="31"/>
        <v>1489438</v>
      </c>
      <c r="AI32" s="50">
        <f t="shared" si="31"/>
        <v>46</v>
      </c>
      <c r="AJ32" s="50">
        <f t="shared" si="31"/>
        <v>373172</v>
      </c>
      <c r="AK32" s="50">
        <f t="shared" si="31"/>
        <v>69034</v>
      </c>
      <c r="AL32" s="50">
        <f t="shared" si="31"/>
        <v>11</v>
      </c>
      <c r="AM32" s="50">
        <f t="shared" si="31"/>
        <v>12293242</v>
      </c>
      <c r="AN32" s="50">
        <f t="shared" si="31"/>
        <v>3327649</v>
      </c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40" ht="24.75" customHeight="1">
      <c r="A33" s="79" t="s">
        <v>69</v>
      </c>
      <c r="B33" s="38"/>
      <c r="C33" s="38">
        <v>3</v>
      </c>
      <c r="D33" s="38"/>
      <c r="E33" s="39">
        <f aca="true" t="shared" si="32" ref="E33:E39">SUM(B33:D33)</f>
        <v>3</v>
      </c>
      <c r="F33" s="40">
        <v>10304</v>
      </c>
      <c r="G33" s="38"/>
      <c r="H33" s="38"/>
      <c r="I33" s="38">
        <f aca="true" t="shared" si="33" ref="I33:I39">SUM(G33:H33)</f>
        <v>0</v>
      </c>
      <c r="J33" s="38"/>
      <c r="K33" s="38"/>
      <c r="L33" s="38"/>
      <c r="M33" s="38">
        <v>19</v>
      </c>
      <c r="N33" s="38">
        <v>3117</v>
      </c>
      <c r="O33" s="38"/>
      <c r="P33" s="41">
        <f aca="true" t="shared" si="34" ref="P33:P39">SUM(K33:O33)</f>
        <v>3136</v>
      </c>
      <c r="Q33" s="38">
        <v>231</v>
      </c>
      <c r="R33" s="38"/>
      <c r="S33" s="38"/>
      <c r="T33" s="38"/>
      <c r="U33" s="38"/>
      <c r="V33" s="38"/>
      <c r="W33" s="41">
        <f aca="true" t="shared" si="35" ref="W33:W39">SUM(R33:V33)</f>
        <v>0</v>
      </c>
      <c r="X33" s="38"/>
      <c r="Y33" s="37" t="s">
        <v>10</v>
      </c>
      <c r="Z33" s="38"/>
      <c r="AA33" s="38"/>
      <c r="AB33" s="38"/>
      <c r="AC33" s="38"/>
      <c r="AD33" s="38"/>
      <c r="AE33" s="38">
        <f aca="true" t="shared" si="36" ref="AE33:AE39">SUM(Z33:AD33)</f>
        <v>0</v>
      </c>
      <c r="AF33" s="38"/>
      <c r="AG33" s="38">
        <f aca="true" t="shared" si="37" ref="AG33:AG39">B33+Z33</f>
        <v>0</v>
      </c>
      <c r="AH33" s="38">
        <f aca="true" t="shared" si="38" ref="AH33:AH40">K33+R33+AA33</f>
        <v>0</v>
      </c>
      <c r="AI33" s="38">
        <f aca="true" t="shared" si="39" ref="AI33:AI40">L33+S33</f>
        <v>0</v>
      </c>
      <c r="AJ33" s="38">
        <f aca="true" t="shared" si="40" ref="AJ33:AJ40">M33+T33+AB33</f>
        <v>19</v>
      </c>
      <c r="AK33" s="38">
        <f aca="true" t="shared" si="41" ref="AK33:AL39">C33+G33+N33+U33+AC33</f>
        <v>3120</v>
      </c>
      <c r="AL33" s="38">
        <f t="shared" si="41"/>
        <v>0</v>
      </c>
      <c r="AM33" s="38">
        <f aca="true" t="shared" si="42" ref="AM33:AM40">SUM(AG33:AL33)</f>
        <v>3139</v>
      </c>
      <c r="AN33" s="38">
        <f aca="true" t="shared" si="43" ref="AN33:AN39">F33+J33+Q33+X33+AF33</f>
        <v>10535</v>
      </c>
    </row>
    <row r="34" spans="1:42" ht="24.75" customHeight="1">
      <c r="A34" s="37" t="s">
        <v>11</v>
      </c>
      <c r="B34" s="38">
        <v>10361541</v>
      </c>
      <c r="C34" s="38">
        <v>0</v>
      </c>
      <c r="D34" s="38"/>
      <c r="E34" s="39">
        <f t="shared" si="32"/>
        <v>10361541</v>
      </c>
      <c r="F34" s="40">
        <v>3247064</v>
      </c>
      <c r="G34" s="38">
        <v>9884</v>
      </c>
      <c r="H34" s="38">
        <v>0</v>
      </c>
      <c r="I34" s="38">
        <f t="shared" si="33"/>
        <v>9884</v>
      </c>
      <c r="J34" s="38">
        <v>1735</v>
      </c>
      <c r="K34" s="38">
        <v>1136285</v>
      </c>
      <c r="L34" s="38">
        <v>46</v>
      </c>
      <c r="M34" s="38">
        <v>259945</v>
      </c>
      <c r="N34" s="38">
        <v>46978</v>
      </c>
      <c r="O34" s="38"/>
      <c r="P34" s="41">
        <f t="shared" si="34"/>
        <v>1443254</v>
      </c>
      <c r="Q34" s="38">
        <v>15972</v>
      </c>
      <c r="R34" s="38">
        <v>155</v>
      </c>
      <c r="S34" s="38"/>
      <c r="T34" s="38">
        <v>25</v>
      </c>
      <c r="U34" s="38">
        <v>2832</v>
      </c>
      <c r="V34" s="38"/>
      <c r="W34" s="41">
        <f t="shared" si="35"/>
        <v>3012</v>
      </c>
      <c r="X34" s="38">
        <v>869</v>
      </c>
      <c r="Y34" s="37" t="s">
        <v>11</v>
      </c>
      <c r="Z34" s="38"/>
      <c r="AA34" s="38"/>
      <c r="AB34" s="38"/>
      <c r="AC34" s="38"/>
      <c r="AD34" s="38"/>
      <c r="AE34" s="38">
        <f t="shared" si="36"/>
        <v>0</v>
      </c>
      <c r="AF34" s="38"/>
      <c r="AG34" s="38">
        <f t="shared" si="37"/>
        <v>10361541</v>
      </c>
      <c r="AH34" s="38">
        <f t="shared" si="38"/>
        <v>1136440</v>
      </c>
      <c r="AI34" s="38">
        <f t="shared" si="39"/>
        <v>46</v>
      </c>
      <c r="AJ34" s="38">
        <f t="shared" si="40"/>
        <v>259970</v>
      </c>
      <c r="AK34" s="38">
        <f t="shared" si="41"/>
        <v>59694</v>
      </c>
      <c r="AL34" s="38">
        <f t="shared" si="41"/>
        <v>0</v>
      </c>
      <c r="AM34" s="38">
        <f t="shared" si="42"/>
        <v>11817691</v>
      </c>
      <c r="AN34" s="38">
        <f t="shared" si="43"/>
        <v>3265640</v>
      </c>
      <c r="AP34" s="5">
        <v>5262441</v>
      </c>
    </row>
    <row r="35" spans="1:40" ht="24.75" customHeight="1">
      <c r="A35" s="48" t="s">
        <v>61</v>
      </c>
      <c r="B35" s="38"/>
      <c r="C35" s="38"/>
      <c r="D35" s="38"/>
      <c r="E35" s="39">
        <f t="shared" si="32"/>
        <v>0</v>
      </c>
      <c r="F35" s="40">
        <v>2526</v>
      </c>
      <c r="G35" s="38"/>
      <c r="H35" s="38"/>
      <c r="I35" s="38">
        <f t="shared" si="33"/>
        <v>0</v>
      </c>
      <c r="J35" s="38"/>
      <c r="K35" s="38">
        <v>25644</v>
      </c>
      <c r="L35" s="38"/>
      <c r="M35" s="38">
        <v>13027</v>
      </c>
      <c r="N35" s="38">
        <v>3960</v>
      </c>
      <c r="O35" s="38"/>
      <c r="P35" s="41">
        <f t="shared" si="34"/>
        <v>42631</v>
      </c>
      <c r="Q35" s="38">
        <v>18713</v>
      </c>
      <c r="R35" s="38"/>
      <c r="S35" s="38"/>
      <c r="T35" s="38"/>
      <c r="U35" s="38"/>
      <c r="V35" s="38"/>
      <c r="W35" s="41">
        <f t="shared" si="35"/>
        <v>0</v>
      </c>
      <c r="X35" s="38"/>
      <c r="Y35" s="48" t="s">
        <v>36</v>
      </c>
      <c r="Z35" s="38"/>
      <c r="AA35" s="38"/>
      <c r="AB35" s="38"/>
      <c r="AC35" s="38"/>
      <c r="AD35" s="38"/>
      <c r="AE35" s="38">
        <f t="shared" si="36"/>
        <v>0</v>
      </c>
      <c r="AF35" s="38"/>
      <c r="AG35" s="38">
        <f t="shared" si="37"/>
        <v>0</v>
      </c>
      <c r="AH35" s="38">
        <f t="shared" si="38"/>
        <v>25644</v>
      </c>
      <c r="AI35" s="38">
        <f t="shared" si="39"/>
        <v>0</v>
      </c>
      <c r="AJ35" s="38">
        <f t="shared" si="40"/>
        <v>13027</v>
      </c>
      <c r="AK35" s="38">
        <f t="shared" si="41"/>
        <v>3960</v>
      </c>
      <c r="AL35" s="38">
        <f t="shared" si="41"/>
        <v>0</v>
      </c>
      <c r="AM35" s="38">
        <f t="shared" si="42"/>
        <v>42631</v>
      </c>
      <c r="AN35" s="38">
        <f t="shared" si="43"/>
        <v>21239</v>
      </c>
    </row>
    <row r="36" spans="1:40" ht="24.75" customHeight="1">
      <c r="A36" s="48" t="s">
        <v>62</v>
      </c>
      <c r="B36" s="38"/>
      <c r="C36" s="38"/>
      <c r="D36" s="38"/>
      <c r="E36" s="39">
        <f t="shared" si="32"/>
        <v>0</v>
      </c>
      <c r="F36" s="40">
        <v>21722</v>
      </c>
      <c r="G36" s="38"/>
      <c r="H36" s="38"/>
      <c r="I36" s="38">
        <f t="shared" si="33"/>
        <v>0</v>
      </c>
      <c r="J36" s="38"/>
      <c r="K36" s="38">
        <v>60432</v>
      </c>
      <c r="L36" s="38"/>
      <c r="M36" s="38">
        <v>9038</v>
      </c>
      <c r="N36" s="38">
        <v>648</v>
      </c>
      <c r="O36" s="38"/>
      <c r="P36" s="41">
        <f t="shared" si="34"/>
        <v>70118</v>
      </c>
      <c r="Q36" s="38"/>
      <c r="R36" s="38"/>
      <c r="S36" s="38"/>
      <c r="T36" s="38"/>
      <c r="U36" s="38"/>
      <c r="V36" s="38"/>
      <c r="W36" s="41">
        <f t="shared" si="35"/>
        <v>0</v>
      </c>
      <c r="X36" s="38"/>
      <c r="Y36" s="48" t="s">
        <v>37</v>
      </c>
      <c r="Z36" s="38"/>
      <c r="AA36" s="38"/>
      <c r="AB36" s="38"/>
      <c r="AC36" s="38"/>
      <c r="AD36" s="38"/>
      <c r="AE36" s="38">
        <f t="shared" si="36"/>
        <v>0</v>
      </c>
      <c r="AF36" s="38"/>
      <c r="AG36" s="38">
        <f t="shared" si="37"/>
        <v>0</v>
      </c>
      <c r="AH36" s="38">
        <f t="shared" si="38"/>
        <v>60432</v>
      </c>
      <c r="AI36" s="38">
        <f t="shared" si="39"/>
        <v>0</v>
      </c>
      <c r="AJ36" s="38">
        <f t="shared" si="40"/>
        <v>9038</v>
      </c>
      <c r="AK36" s="38">
        <f t="shared" si="41"/>
        <v>648</v>
      </c>
      <c r="AL36" s="38">
        <f t="shared" si="41"/>
        <v>0</v>
      </c>
      <c r="AM36" s="38">
        <f t="shared" si="42"/>
        <v>70118</v>
      </c>
      <c r="AN36" s="38">
        <f t="shared" si="43"/>
        <v>21722</v>
      </c>
    </row>
    <row r="37" spans="1:40" ht="24.75" customHeight="1">
      <c r="A37" s="48" t="s">
        <v>63</v>
      </c>
      <c r="B37" s="38"/>
      <c r="C37" s="38"/>
      <c r="D37" s="38"/>
      <c r="E37" s="39">
        <f t="shared" si="32"/>
        <v>0</v>
      </c>
      <c r="F37" s="40">
        <v>195</v>
      </c>
      <c r="G37" s="38"/>
      <c r="H37" s="38"/>
      <c r="I37" s="38">
        <f t="shared" si="33"/>
        <v>0</v>
      </c>
      <c r="J37" s="38"/>
      <c r="K37" s="38">
        <v>149744</v>
      </c>
      <c r="L37" s="38"/>
      <c r="M37" s="38">
        <v>57661</v>
      </c>
      <c r="N37" s="38">
        <v>631</v>
      </c>
      <c r="O37" s="38"/>
      <c r="P37" s="41">
        <f t="shared" si="34"/>
        <v>208036</v>
      </c>
      <c r="Q37" s="38">
        <v>3752</v>
      </c>
      <c r="R37" s="38"/>
      <c r="S37" s="38"/>
      <c r="T37" s="38"/>
      <c r="U37" s="38"/>
      <c r="V37" s="38"/>
      <c r="W37" s="41">
        <f t="shared" si="35"/>
        <v>0</v>
      </c>
      <c r="X37" s="38"/>
      <c r="Y37" s="48" t="s">
        <v>38</v>
      </c>
      <c r="Z37" s="38"/>
      <c r="AA37" s="38"/>
      <c r="AB37" s="38"/>
      <c r="AC37" s="38"/>
      <c r="AD37" s="38"/>
      <c r="AE37" s="38">
        <f t="shared" si="36"/>
        <v>0</v>
      </c>
      <c r="AF37" s="38"/>
      <c r="AG37" s="38">
        <f t="shared" si="37"/>
        <v>0</v>
      </c>
      <c r="AH37" s="38">
        <f t="shared" si="38"/>
        <v>149744</v>
      </c>
      <c r="AI37" s="38">
        <f t="shared" si="39"/>
        <v>0</v>
      </c>
      <c r="AJ37" s="38">
        <f t="shared" si="40"/>
        <v>57661</v>
      </c>
      <c r="AK37" s="38">
        <f t="shared" si="41"/>
        <v>631</v>
      </c>
      <c r="AL37" s="38">
        <f t="shared" si="41"/>
        <v>0</v>
      </c>
      <c r="AM37" s="38">
        <f t="shared" si="42"/>
        <v>208036</v>
      </c>
      <c r="AN37" s="38">
        <f t="shared" si="43"/>
        <v>3947</v>
      </c>
    </row>
    <row r="38" spans="1:40" ht="24.75" customHeight="1">
      <c r="A38" s="48" t="s">
        <v>64</v>
      </c>
      <c r="B38" s="38"/>
      <c r="C38" s="38"/>
      <c r="D38" s="38"/>
      <c r="E38" s="39">
        <f t="shared" si="32"/>
        <v>0</v>
      </c>
      <c r="F38" s="40">
        <v>26</v>
      </c>
      <c r="G38" s="38"/>
      <c r="H38" s="38"/>
      <c r="I38" s="38">
        <f t="shared" si="33"/>
        <v>0</v>
      </c>
      <c r="J38" s="38"/>
      <c r="K38" s="38">
        <v>114279</v>
      </c>
      <c r="L38" s="38"/>
      <c r="M38" s="38">
        <v>32317</v>
      </c>
      <c r="N38" s="38">
        <v>691</v>
      </c>
      <c r="O38" s="38"/>
      <c r="P38" s="41">
        <f t="shared" si="34"/>
        <v>147287</v>
      </c>
      <c r="Q38" s="38">
        <v>580</v>
      </c>
      <c r="R38" s="38"/>
      <c r="S38" s="38"/>
      <c r="T38" s="38"/>
      <c r="U38" s="38"/>
      <c r="V38" s="38"/>
      <c r="W38" s="41">
        <f t="shared" si="35"/>
        <v>0</v>
      </c>
      <c r="X38" s="38"/>
      <c r="Y38" s="48" t="s">
        <v>39</v>
      </c>
      <c r="Z38" s="38"/>
      <c r="AA38" s="38"/>
      <c r="AB38" s="38"/>
      <c r="AC38" s="38"/>
      <c r="AD38" s="38"/>
      <c r="AE38" s="38">
        <f t="shared" si="36"/>
        <v>0</v>
      </c>
      <c r="AF38" s="38"/>
      <c r="AG38" s="38">
        <f t="shared" si="37"/>
        <v>0</v>
      </c>
      <c r="AH38" s="38">
        <f t="shared" si="38"/>
        <v>114279</v>
      </c>
      <c r="AI38" s="38">
        <f t="shared" si="39"/>
        <v>0</v>
      </c>
      <c r="AJ38" s="38">
        <f t="shared" si="40"/>
        <v>32317</v>
      </c>
      <c r="AK38" s="38">
        <f t="shared" si="41"/>
        <v>691</v>
      </c>
      <c r="AL38" s="38">
        <f t="shared" si="41"/>
        <v>0</v>
      </c>
      <c r="AM38" s="38">
        <f t="shared" si="42"/>
        <v>147287</v>
      </c>
      <c r="AN38" s="38">
        <f t="shared" si="43"/>
        <v>606</v>
      </c>
    </row>
    <row r="39" spans="1:40" ht="24.75" customHeight="1">
      <c r="A39" s="48" t="s">
        <v>65</v>
      </c>
      <c r="B39" s="38"/>
      <c r="C39" s="38"/>
      <c r="D39" s="38">
        <v>11</v>
      </c>
      <c r="E39" s="39">
        <f t="shared" si="32"/>
        <v>11</v>
      </c>
      <c r="F39" s="40">
        <v>3960</v>
      </c>
      <c r="G39" s="38"/>
      <c r="H39" s="38"/>
      <c r="I39" s="38">
        <f t="shared" si="33"/>
        <v>0</v>
      </c>
      <c r="J39" s="38"/>
      <c r="K39" s="38">
        <v>2899</v>
      </c>
      <c r="L39" s="38"/>
      <c r="M39" s="38">
        <v>1140</v>
      </c>
      <c r="N39" s="38">
        <v>290</v>
      </c>
      <c r="O39" s="38"/>
      <c r="P39" s="41">
        <f t="shared" si="34"/>
        <v>4329</v>
      </c>
      <c r="Q39" s="38"/>
      <c r="R39" s="38"/>
      <c r="S39" s="38"/>
      <c r="T39" s="38"/>
      <c r="U39" s="38"/>
      <c r="V39" s="38"/>
      <c r="W39" s="41">
        <f t="shared" si="35"/>
        <v>0</v>
      </c>
      <c r="X39" s="38"/>
      <c r="Y39" s="48" t="s">
        <v>40</v>
      </c>
      <c r="Z39" s="38"/>
      <c r="AA39" s="38"/>
      <c r="AB39" s="38"/>
      <c r="AC39" s="38"/>
      <c r="AD39" s="38"/>
      <c r="AE39" s="38">
        <f t="shared" si="36"/>
        <v>0</v>
      </c>
      <c r="AF39" s="38"/>
      <c r="AG39" s="38">
        <f t="shared" si="37"/>
        <v>0</v>
      </c>
      <c r="AH39" s="38">
        <f t="shared" si="38"/>
        <v>2899</v>
      </c>
      <c r="AI39" s="38">
        <f t="shared" si="39"/>
        <v>0</v>
      </c>
      <c r="AJ39" s="38">
        <f t="shared" si="40"/>
        <v>1140</v>
      </c>
      <c r="AK39" s="38">
        <f t="shared" si="41"/>
        <v>290</v>
      </c>
      <c r="AL39" s="38">
        <f t="shared" si="41"/>
        <v>11</v>
      </c>
      <c r="AM39" s="38">
        <f t="shared" si="42"/>
        <v>4340</v>
      </c>
      <c r="AN39" s="38">
        <f t="shared" si="43"/>
        <v>3960</v>
      </c>
    </row>
    <row r="40" spans="1:40" ht="23.25" customHeight="1">
      <c r="A40" s="37"/>
      <c r="B40" s="38"/>
      <c r="C40" s="38"/>
      <c r="D40" s="38"/>
      <c r="E40" s="39"/>
      <c r="F40" s="40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  <c r="R40" s="38"/>
      <c r="S40" s="38"/>
      <c r="T40" s="38"/>
      <c r="U40" s="38"/>
      <c r="V40" s="38"/>
      <c r="W40" s="41"/>
      <c r="X40" s="38"/>
      <c r="Y40" s="37"/>
      <c r="Z40" s="38"/>
      <c r="AA40" s="38"/>
      <c r="AB40" s="38"/>
      <c r="AC40" s="38"/>
      <c r="AD40" s="38"/>
      <c r="AE40" s="38"/>
      <c r="AF40" s="38"/>
      <c r="AG40" s="38"/>
      <c r="AH40" s="38">
        <f t="shared" si="38"/>
        <v>0</v>
      </c>
      <c r="AI40" s="38">
        <f t="shared" si="39"/>
        <v>0</v>
      </c>
      <c r="AJ40" s="38">
        <f t="shared" si="40"/>
        <v>0</v>
      </c>
      <c r="AK40" s="38"/>
      <c r="AL40" s="38"/>
      <c r="AM40" s="38">
        <f t="shared" si="42"/>
        <v>0</v>
      </c>
      <c r="AN40" s="38"/>
    </row>
    <row r="41" spans="1:40" ht="27.75" customHeight="1">
      <c r="A41" s="34" t="s">
        <v>82</v>
      </c>
      <c r="B41" s="47">
        <f aca="true" t="shared" si="44" ref="B41:X41">+B42</f>
        <v>3684</v>
      </c>
      <c r="C41" s="47">
        <f t="shared" si="44"/>
        <v>0</v>
      </c>
      <c r="D41" s="47">
        <f t="shared" si="44"/>
        <v>313</v>
      </c>
      <c r="E41" s="47">
        <f t="shared" si="44"/>
        <v>3997</v>
      </c>
      <c r="F41" s="47">
        <f t="shared" si="44"/>
        <v>7738</v>
      </c>
      <c r="G41" s="47">
        <f t="shared" si="44"/>
        <v>0</v>
      </c>
      <c r="H41" s="47">
        <f t="shared" si="44"/>
        <v>0</v>
      </c>
      <c r="I41" s="47">
        <f t="shared" si="44"/>
        <v>0</v>
      </c>
      <c r="J41" s="47">
        <f t="shared" si="44"/>
        <v>0</v>
      </c>
      <c r="K41" s="47">
        <f t="shared" si="44"/>
        <v>83987</v>
      </c>
      <c r="L41" s="47">
        <f t="shared" si="44"/>
        <v>0</v>
      </c>
      <c r="M41" s="47">
        <f t="shared" si="44"/>
        <v>9394</v>
      </c>
      <c r="N41" s="47">
        <f t="shared" si="44"/>
        <v>36842</v>
      </c>
      <c r="O41" s="47">
        <f t="shared" si="44"/>
        <v>0</v>
      </c>
      <c r="P41" s="47">
        <f t="shared" si="44"/>
        <v>130223</v>
      </c>
      <c r="Q41" s="47">
        <f t="shared" si="44"/>
        <v>0</v>
      </c>
      <c r="R41" s="47">
        <f t="shared" si="44"/>
        <v>0</v>
      </c>
      <c r="S41" s="47">
        <f t="shared" si="44"/>
        <v>0</v>
      </c>
      <c r="T41" s="47">
        <f t="shared" si="44"/>
        <v>0</v>
      </c>
      <c r="U41" s="47">
        <f t="shared" si="44"/>
        <v>0</v>
      </c>
      <c r="V41" s="47">
        <f t="shared" si="44"/>
        <v>0</v>
      </c>
      <c r="W41" s="47">
        <f t="shared" si="44"/>
        <v>0</v>
      </c>
      <c r="X41" s="47">
        <f t="shared" si="44"/>
        <v>0</v>
      </c>
      <c r="Y41" s="34" t="s">
        <v>82</v>
      </c>
      <c r="Z41" s="47">
        <f aca="true" t="shared" si="45" ref="Z41:AN41">+Z42</f>
        <v>0</v>
      </c>
      <c r="AA41" s="47">
        <f t="shared" si="45"/>
        <v>0</v>
      </c>
      <c r="AB41" s="47">
        <f t="shared" si="45"/>
        <v>0</v>
      </c>
      <c r="AC41" s="47">
        <f t="shared" si="45"/>
        <v>0</v>
      </c>
      <c r="AD41" s="47">
        <f t="shared" si="45"/>
        <v>0</v>
      </c>
      <c r="AE41" s="47">
        <f t="shared" si="45"/>
        <v>0</v>
      </c>
      <c r="AF41" s="47">
        <f t="shared" si="45"/>
        <v>0</v>
      </c>
      <c r="AG41" s="47">
        <f t="shared" si="45"/>
        <v>3684</v>
      </c>
      <c r="AH41" s="47">
        <f t="shared" si="45"/>
        <v>83987</v>
      </c>
      <c r="AI41" s="47">
        <f t="shared" si="45"/>
        <v>0</v>
      </c>
      <c r="AJ41" s="47">
        <f t="shared" si="45"/>
        <v>9394</v>
      </c>
      <c r="AK41" s="47">
        <f t="shared" si="45"/>
        <v>36842</v>
      </c>
      <c r="AL41" s="47">
        <f t="shared" si="45"/>
        <v>313</v>
      </c>
      <c r="AM41" s="47">
        <f t="shared" si="45"/>
        <v>134220</v>
      </c>
      <c r="AN41" s="47">
        <f t="shared" si="45"/>
        <v>7738</v>
      </c>
    </row>
    <row r="42" spans="1:42" ht="24.75" customHeight="1">
      <c r="A42" s="56" t="s">
        <v>32</v>
      </c>
      <c r="B42" s="38">
        <v>3684</v>
      </c>
      <c r="C42" s="38"/>
      <c r="D42" s="38">
        <v>313</v>
      </c>
      <c r="E42" s="39">
        <f>SUM(B42:D42)</f>
        <v>3997</v>
      </c>
      <c r="F42" s="40">
        <v>7738</v>
      </c>
      <c r="G42" s="38"/>
      <c r="H42" s="38"/>
      <c r="I42" s="38">
        <f>SUM(G42:H42)</f>
        <v>0</v>
      </c>
      <c r="J42" s="38"/>
      <c r="K42" s="38">
        <v>83987</v>
      </c>
      <c r="L42" s="38"/>
      <c r="M42" s="38">
        <v>9394</v>
      </c>
      <c r="N42" s="38">
        <v>36842</v>
      </c>
      <c r="O42" s="38"/>
      <c r="P42" s="41">
        <f>SUM(K42:O42)</f>
        <v>130223</v>
      </c>
      <c r="Q42" s="38">
        <v>0</v>
      </c>
      <c r="R42" s="38"/>
      <c r="S42" s="38"/>
      <c r="T42" s="38"/>
      <c r="U42" s="38"/>
      <c r="V42" s="38"/>
      <c r="W42" s="41">
        <f>SUM(R42:V42)</f>
        <v>0</v>
      </c>
      <c r="X42" s="38"/>
      <c r="Y42" s="56" t="s">
        <v>32</v>
      </c>
      <c r="Z42" s="38"/>
      <c r="AA42" s="38"/>
      <c r="AB42" s="38"/>
      <c r="AC42" s="38"/>
      <c r="AD42" s="38"/>
      <c r="AE42" s="38">
        <f>SUM(Z42:AD42)</f>
        <v>0</v>
      </c>
      <c r="AF42" s="38"/>
      <c r="AG42" s="38">
        <f>B42+Z42</f>
        <v>3684</v>
      </c>
      <c r="AH42" s="38">
        <f>K42+R42+AA42</f>
        <v>83987</v>
      </c>
      <c r="AI42" s="38">
        <f>L42+S42</f>
        <v>0</v>
      </c>
      <c r="AJ42" s="38">
        <f>M42+T42+AB42</f>
        <v>9394</v>
      </c>
      <c r="AK42" s="38">
        <f>C42+G42+N42+U42+AC42</f>
        <v>36842</v>
      </c>
      <c r="AL42" s="38">
        <f>D42+H42+O42+V42+AD42</f>
        <v>313</v>
      </c>
      <c r="AM42" s="38">
        <f>SUM(AG42:AL42)</f>
        <v>134220</v>
      </c>
      <c r="AN42" s="38">
        <f>F42+J42+Q42+X42+AF42</f>
        <v>7738</v>
      </c>
      <c r="AP42" s="5">
        <v>135365</v>
      </c>
    </row>
    <row r="43" spans="1:40" ht="23.25" customHeight="1">
      <c r="A43" s="56"/>
      <c r="B43" s="38"/>
      <c r="C43" s="38"/>
      <c r="D43" s="38"/>
      <c r="E43" s="39"/>
      <c r="F43" s="40"/>
      <c r="G43" s="38"/>
      <c r="H43" s="38"/>
      <c r="I43" s="38"/>
      <c r="J43" s="38"/>
      <c r="K43" s="38"/>
      <c r="L43" s="38"/>
      <c r="M43" s="38"/>
      <c r="N43" s="38"/>
      <c r="O43" s="38"/>
      <c r="P43" s="41"/>
      <c r="Q43" s="38"/>
      <c r="R43" s="38"/>
      <c r="S43" s="38"/>
      <c r="T43" s="38"/>
      <c r="U43" s="38"/>
      <c r="V43" s="38"/>
      <c r="W43" s="41"/>
      <c r="X43" s="38"/>
      <c r="Y43" s="56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27.75" customHeight="1">
      <c r="A44" s="34" t="s">
        <v>77</v>
      </c>
      <c r="B44" s="47">
        <f aca="true" t="shared" si="46" ref="B44:X44">+B45</f>
        <v>0</v>
      </c>
      <c r="C44" s="47">
        <f t="shared" si="46"/>
        <v>0</v>
      </c>
      <c r="D44" s="47">
        <f t="shared" si="46"/>
        <v>0</v>
      </c>
      <c r="E44" s="47">
        <f t="shared" si="46"/>
        <v>0</v>
      </c>
      <c r="F44" s="47">
        <f t="shared" si="46"/>
        <v>247</v>
      </c>
      <c r="G44" s="47">
        <f t="shared" si="46"/>
        <v>0</v>
      </c>
      <c r="H44" s="47">
        <f t="shared" si="46"/>
        <v>0</v>
      </c>
      <c r="I44" s="47">
        <f t="shared" si="46"/>
        <v>0</v>
      </c>
      <c r="J44" s="47">
        <f t="shared" si="46"/>
        <v>0</v>
      </c>
      <c r="K44" s="47">
        <f t="shared" si="46"/>
        <v>75</v>
      </c>
      <c r="L44" s="47">
        <f t="shared" si="46"/>
        <v>0</v>
      </c>
      <c r="M44" s="47">
        <f t="shared" si="46"/>
        <v>90</v>
      </c>
      <c r="N44" s="47">
        <f t="shared" si="46"/>
        <v>282</v>
      </c>
      <c r="O44" s="47">
        <f t="shared" si="46"/>
        <v>0</v>
      </c>
      <c r="P44" s="47">
        <f t="shared" si="46"/>
        <v>447</v>
      </c>
      <c r="Q44" s="47">
        <f t="shared" si="46"/>
        <v>127</v>
      </c>
      <c r="R44" s="47">
        <f t="shared" si="46"/>
        <v>0</v>
      </c>
      <c r="S44" s="47">
        <f t="shared" si="46"/>
        <v>0</v>
      </c>
      <c r="T44" s="47">
        <f t="shared" si="46"/>
        <v>0</v>
      </c>
      <c r="U44" s="47">
        <f t="shared" si="46"/>
        <v>0</v>
      </c>
      <c r="V44" s="47">
        <f t="shared" si="46"/>
        <v>0</v>
      </c>
      <c r="W44" s="47">
        <f t="shared" si="46"/>
        <v>0</v>
      </c>
      <c r="X44" s="47">
        <f t="shared" si="46"/>
        <v>0</v>
      </c>
      <c r="Y44" s="34" t="s">
        <v>77</v>
      </c>
      <c r="Z44" s="47">
        <f aca="true" t="shared" si="47" ref="Z44:AN44">+Z45</f>
        <v>0</v>
      </c>
      <c r="AA44" s="47">
        <f t="shared" si="47"/>
        <v>0</v>
      </c>
      <c r="AB44" s="47">
        <f t="shared" si="47"/>
        <v>0</v>
      </c>
      <c r="AC44" s="47">
        <f t="shared" si="47"/>
        <v>0</v>
      </c>
      <c r="AD44" s="47">
        <f t="shared" si="47"/>
        <v>0</v>
      </c>
      <c r="AE44" s="47">
        <f t="shared" si="47"/>
        <v>0</v>
      </c>
      <c r="AF44" s="47">
        <f t="shared" si="47"/>
        <v>0</v>
      </c>
      <c r="AG44" s="47">
        <f t="shared" si="47"/>
        <v>0</v>
      </c>
      <c r="AH44" s="47">
        <f t="shared" si="47"/>
        <v>75</v>
      </c>
      <c r="AI44" s="47">
        <f t="shared" si="47"/>
        <v>0</v>
      </c>
      <c r="AJ44" s="47">
        <f t="shared" si="47"/>
        <v>90</v>
      </c>
      <c r="AK44" s="47">
        <f t="shared" si="47"/>
        <v>282</v>
      </c>
      <c r="AL44" s="47">
        <f t="shared" si="47"/>
        <v>0</v>
      </c>
      <c r="AM44" s="47">
        <f t="shared" si="47"/>
        <v>447</v>
      </c>
      <c r="AN44" s="47">
        <f t="shared" si="47"/>
        <v>374</v>
      </c>
    </row>
    <row r="45" spans="1:40" ht="24.75" customHeight="1">
      <c r="A45" s="56" t="s">
        <v>12</v>
      </c>
      <c r="B45" s="38"/>
      <c r="C45" s="38"/>
      <c r="D45" s="38"/>
      <c r="E45" s="39">
        <f>SUM(B45:D45)</f>
        <v>0</v>
      </c>
      <c r="F45" s="40">
        <v>247</v>
      </c>
      <c r="G45" s="38"/>
      <c r="H45" s="38"/>
      <c r="I45" s="38">
        <f>SUM(G45:H45)</f>
        <v>0</v>
      </c>
      <c r="J45" s="38"/>
      <c r="K45" s="38">
        <v>75</v>
      </c>
      <c r="L45" s="38"/>
      <c r="M45" s="38">
        <v>90</v>
      </c>
      <c r="N45" s="38">
        <v>282</v>
      </c>
      <c r="O45" s="38"/>
      <c r="P45" s="41">
        <f>SUM(K45:O45)</f>
        <v>447</v>
      </c>
      <c r="Q45" s="38">
        <v>127</v>
      </c>
      <c r="R45" s="38"/>
      <c r="S45" s="38"/>
      <c r="T45" s="38"/>
      <c r="U45" s="38"/>
      <c r="V45" s="38"/>
      <c r="W45" s="41">
        <f>SUM(R45:V45)</f>
        <v>0</v>
      </c>
      <c r="X45" s="38"/>
      <c r="Y45" s="56" t="s">
        <v>12</v>
      </c>
      <c r="Z45" s="38"/>
      <c r="AA45" s="38"/>
      <c r="AB45" s="38"/>
      <c r="AC45" s="38"/>
      <c r="AD45" s="38"/>
      <c r="AE45" s="38">
        <f>SUM(Z45:AD45)</f>
        <v>0</v>
      </c>
      <c r="AF45" s="38"/>
      <c r="AG45" s="38">
        <f>B45+Z45</f>
        <v>0</v>
      </c>
      <c r="AH45" s="38">
        <f>K45+R45+AA45</f>
        <v>75</v>
      </c>
      <c r="AI45" s="38">
        <f>L45+S45</f>
        <v>0</v>
      </c>
      <c r="AJ45" s="38">
        <f>M45+T45+AB45</f>
        <v>90</v>
      </c>
      <c r="AK45" s="38">
        <f>C45+G45+N45+U45+AC45</f>
        <v>282</v>
      </c>
      <c r="AL45" s="38">
        <f>D45+H45+O45+V45+AD45</f>
        <v>0</v>
      </c>
      <c r="AM45" s="38">
        <f>SUM(AG45:AL45)</f>
        <v>447</v>
      </c>
      <c r="AN45" s="38">
        <f>F45+J45+Q45+X45+AF45</f>
        <v>374</v>
      </c>
    </row>
    <row r="46" spans="1:40" ht="23.25" customHeight="1">
      <c r="A46" s="49"/>
      <c r="B46" s="38"/>
      <c r="C46" s="38"/>
      <c r="D46" s="38"/>
      <c r="E46" s="39"/>
      <c r="F46" s="40"/>
      <c r="G46" s="38"/>
      <c r="H46" s="38"/>
      <c r="I46" s="38"/>
      <c r="J46" s="38"/>
      <c r="K46" s="38"/>
      <c r="L46" s="38"/>
      <c r="M46" s="38"/>
      <c r="N46" s="38"/>
      <c r="O46" s="38"/>
      <c r="P46" s="51"/>
      <c r="Q46" s="38"/>
      <c r="R46" s="38"/>
      <c r="S46" s="38"/>
      <c r="T46" s="38"/>
      <c r="U46" s="38"/>
      <c r="V46" s="38"/>
      <c r="W46" s="51"/>
      <c r="X46" s="38"/>
      <c r="Y46" s="4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59" s="55" customFormat="1" ht="27.75" customHeight="1">
      <c r="A47" s="34" t="s">
        <v>78</v>
      </c>
      <c r="B47" s="47">
        <f aca="true" t="shared" si="48" ref="B47:X47">SUM(B48:B48)</f>
        <v>0</v>
      </c>
      <c r="C47" s="47">
        <f t="shared" si="48"/>
        <v>0</v>
      </c>
      <c r="D47" s="47">
        <f t="shared" si="48"/>
        <v>0</v>
      </c>
      <c r="E47" s="47">
        <f t="shared" si="48"/>
        <v>0</v>
      </c>
      <c r="F47" s="47">
        <f t="shared" si="48"/>
        <v>225</v>
      </c>
      <c r="G47" s="47">
        <f t="shared" si="48"/>
        <v>5238</v>
      </c>
      <c r="H47" s="47">
        <f t="shared" si="48"/>
        <v>0</v>
      </c>
      <c r="I47" s="47">
        <f t="shared" si="48"/>
        <v>5238</v>
      </c>
      <c r="J47" s="47">
        <f t="shared" si="48"/>
        <v>0</v>
      </c>
      <c r="K47" s="47">
        <f t="shared" si="48"/>
        <v>0</v>
      </c>
      <c r="L47" s="47">
        <f t="shared" si="48"/>
        <v>0</v>
      </c>
      <c r="M47" s="47">
        <f t="shared" si="48"/>
        <v>0</v>
      </c>
      <c r="N47" s="47">
        <f t="shared" si="48"/>
        <v>367</v>
      </c>
      <c r="O47" s="47">
        <f t="shared" si="48"/>
        <v>0</v>
      </c>
      <c r="P47" s="47">
        <f t="shared" si="48"/>
        <v>367</v>
      </c>
      <c r="Q47" s="47">
        <f t="shared" si="48"/>
        <v>31</v>
      </c>
      <c r="R47" s="47">
        <f t="shared" si="48"/>
        <v>0</v>
      </c>
      <c r="S47" s="47">
        <f t="shared" si="48"/>
        <v>0</v>
      </c>
      <c r="T47" s="47">
        <f t="shared" si="48"/>
        <v>0</v>
      </c>
      <c r="U47" s="47">
        <f t="shared" si="48"/>
        <v>0</v>
      </c>
      <c r="V47" s="47">
        <f t="shared" si="48"/>
        <v>0</v>
      </c>
      <c r="W47" s="47">
        <f t="shared" si="48"/>
        <v>0</v>
      </c>
      <c r="X47" s="47">
        <f t="shared" si="48"/>
        <v>0</v>
      </c>
      <c r="Y47" s="34" t="s">
        <v>78</v>
      </c>
      <c r="Z47" s="47">
        <f aca="true" t="shared" si="49" ref="Z47:AN47">SUM(Z48:Z48)</f>
        <v>0</v>
      </c>
      <c r="AA47" s="47">
        <f t="shared" si="49"/>
        <v>0</v>
      </c>
      <c r="AB47" s="47">
        <f t="shared" si="49"/>
        <v>0</v>
      </c>
      <c r="AC47" s="47">
        <f t="shared" si="49"/>
        <v>0</v>
      </c>
      <c r="AD47" s="47">
        <f t="shared" si="49"/>
        <v>0</v>
      </c>
      <c r="AE47" s="47">
        <f t="shared" si="49"/>
        <v>0</v>
      </c>
      <c r="AF47" s="47">
        <f t="shared" si="49"/>
        <v>0</v>
      </c>
      <c r="AG47" s="47">
        <f t="shared" si="49"/>
        <v>0</v>
      </c>
      <c r="AH47" s="47">
        <f t="shared" si="49"/>
        <v>0</v>
      </c>
      <c r="AI47" s="47">
        <f t="shared" si="49"/>
        <v>0</v>
      </c>
      <c r="AJ47" s="47">
        <f t="shared" si="49"/>
        <v>0</v>
      </c>
      <c r="AK47" s="47">
        <f t="shared" si="49"/>
        <v>5605</v>
      </c>
      <c r="AL47" s="47">
        <f t="shared" si="49"/>
        <v>0</v>
      </c>
      <c r="AM47" s="47">
        <f t="shared" si="49"/>
        <v>5605</v>
      </c>
      <c r="AN47" s="47">
        <f t="shared" si="49"/>
        <v>256</v>
      </c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</row>
    <row r="48" spans="1:40" ht="24.75" customHeight="1">
      <c r="A48" s="37" t="s">
        <v>13</v>
      </c>
      <c r="B48" s="39"/>
      <c r="C48" s="39"/>
      <c r="D48" s="39"/>
      <c r="E48" s="39">
        <f>SUM(B48:D48)</f>
        <v>0</v>
      </c>
      <c r="F48" s="40">
        <v>225</v>
      </c>
      <c r="G48" s="39">
        <v>5238</v>
      </c>
      <c r="H48" s="39"/>
      <c r="I48" s="38">
        <f>SUM(G48:H48)</f>
        <v>5238</v>
      </c>
      <c r="J48" s="39"/>
      <c r="K48" s="39"/>
      <c r="L48" s="39"/>
      <c r="M48" s="39"/>
      <c r="N48" s="39">
        <v>367</v>
      </c>
      <c r="O48" s="39"/>
      <c r="P48" s="41">
        <f>SUM(K48:O48)</f>
        <v>367</v>
      </c>
      <c r="Q48" s="39">
        <v>31</v>
      </c>
      <c r="R48" s="39"/>
      <c r="S48" s="39"/>
      <c r="T48" s="39"/>
      <c r="U48" s="39"/>
      <c r="V48" s="39"/>
      <c r="W48" s="41">
        <f>SUM(R48:V48)</f>
        <v>0</v>
      </c>
      <c r="X48" s="39"/>
      <c r="Y48" s="37" t="s">
        <v>13</v>
      </c>
      <c r="Z48" s="39"/>
      <c r="AA48" s="39"/>
      <c r="AB48" s="39"/>
      <c r="AC48" s="39"/>
      <c r="AD48" s="39"/>
      <c r="AE48" s="38">
        <f>SUM(Z48:AD48)</f>
        <v>0</v>
      </c>
      <c r="AF48" s="38"/>
      <c r="AG48" s="38">
        <f>B48+Z48</f>
        <v>0</v>
      </c>
      <c r="AH48" s="38">
        <f>K48+R48+AA48</f>
        <v>0</v>
      </c>
      <c r="AI48" s="38">
        <f>L48+S48</f>
        <v>0</v>
      </c>
      <c r="AJ48" s="38">
        <f>M48+T48+AB48</f>
        <v>0</v>
      </c>
      <c r="AK48" s="38">
        <f>C48+G48+N48+U48+AC48</f>
        <v>5605</v>
      </c>
      <c r="AL48" s="38">
        <f>D48+H48+O48+V48+AD48</f>
        <v>0</v>
      </c>
      <c r="AM48" s="38">
        <f>SUM(AG48:AL48)</f>
        <v>5605</v>
      </c>
      <c r="AN48" s="38">
        <f>F48+J48+Q48+X48+AF48</f>
        <v>256</v>
      </c>
    </row>
    <row r="49" spans="1:42" ht="15" customHeight="1">
      <c r="A49" s="37"/>
      <c r="B49" s="39"/>
      <c r="C49" s="39"/>
      <c r="D49" s="39"/>
      <c r="E49" s="39"/>
      <c r="F49" s="40"/>
      <c r="G49" s="39"/>
      <c r="H49" s="39"/>
      <c r="I49" s="38"/>
      <c r="J49" s="39"/>
      <c r="K49" s="39"/>
      <c r="L49" s="39"/>
      <c r="M49" s="39"/>
      <c r="N49" s="39"/>
      <c r="O49" s="39"/>
      <c r="P49" s="41"/>
      <c r="Q49" s="39"/>
      <c r="R49" s="39"/>
      <c r="S49" s="39"/>
      <c r="T49" s="39"/>
      <c r="U49" s="39"/>
      <c r="V49" s="39"/>
      <c r="W49" s="41"/>
      <c r="X49" s="39"/>
      <c r="Y49" s="37"/>
      <c r="Z49" s="39"/>
      <c r="AA49" s="39"/>
      <c r="AB49" s="39"/>
      <c r="AC49" s="39"/>
      <c r="AD49" s="39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57" t="s">
        <v>59</v>
      </c>
      <c r="AP49" s="5">
        <f>SUM(AP9:AP48:AQ9:AQ48)</f>
        <v>32314296</v>
      </c>
    </row>
    <row r="50" spans="1:40" ht="15" customHeight="1">
      <c r="A50" s="37"/>
      <c r="B50" s="39"/>
      <c r="C50" s="39"/>
      <c r="D50" s="39"/>
      <c r="E50" s="39"/>
      <c r="F50" s="40"/>
      <c r="G50" s="39"/>
      <c r="H50" s="39"/>
      <c r="I50" s="38"/>
      <c r="J50" s="39"/>
      <c r="K50" s="39"/>
      <c r="L50" s="39"/>
      <c r="M50" s="39"/>
      <c r="N50" s="39"/>
      <c r="O50" s="39"/>
      <c r="P50" s="41"/>
      <c r="Q50" s="39"/>
      <c r="R50" s="39"/>
      <c r="S50" s="39"/>
      <c r="T50" s="39"/>
      <c r="U50" s="39"/>
      <c r="V50" s="39"/>
      <c r="W50" s="41"/>
      <c r="X50" s="39"/>
      <c r="Y50" s="37"/>
      <c r="Z50" s="39"/>
      <c r="AA50" s="39"/>
      <c r="AB50" s="39"/>
      <c r="AC50" s="39"/>
      <c r="AD50" s="39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5" customHeight="1">
      <c r="A51" s="37"/>
      <c r="B51" s="39"/>
      <c r="C51" s="39"/>
      <c r="D51" s="39"/>
      <c r="E51" s="39"/>
      <c r="F51" s="40"/>
      <c r="G51" s="39"/>
      <c r="H51" s="39"/>
      <c r="I51" s="38"/>
      <c r="J51" s="39"/>
      <c r="K51" s="39"/>
      <c r="L51" s="39"/>
      <c r="M51" s="39"/>
      <c r="N51" s="39"/>
      <c r="O51" s="39"/>
      <c r="P51" s="41"/>
      <c r="Q51" s="39"/>
      <c r="R51" s="39"/>
      <c r="S51" s="39"/>
      <c r="T51" s="39"/>
      <c r="U51" s="39"/>
      <c r="V51" s="39"/>
      <c r="W51" s="41"/>
      <c r="X51" s="39"/>
      <c r="Y51" s="37"/>
      <c r="Z51" s="39"/>
      <c r="AA51" s="39"/>
      <c r="AB51" s="39"/>
      <c r="AC51" s="39"/>
      <c r="AD51" s="39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5" customHeight="1">
      <c r="A52" s="37"/>
      <c r="B52" s="39"/>
      <c r="C52" s="39"/>
      <c r="D52" s="39"/>
      <c r="E52" s="39"/>
      <c r="F52" s="40"/>
      <c r="G52" s="39"/>
      <c r="H52" s="39"/>
      <c r="I52" s="38"/>
      <c r="J52" s="39"/>
      <c r="K52" s="39"/>
      <c r="L52" s="39"/>
      <c r="M52" s="39"/>
      <c r="N52" s="39"/>
      <c r="O52" s="39"/>
      <c r="P52" s="41"/>
      <c r="Q52" s="39"/>
      <c r="R52" s="39"/>
      <c r="S52" s="39"/>
      <c r="T52" s="39"/>
      <c r="U52" s="39"/>
      <c r="V52" s="39"/>
      <c r="W52" s="41"/>
      <c r="X52" s="39"/>
      <c r="Y52" s="37"/>
      <c r="Z52" s="39"/>
      <c r="AA52" s="39"/>
      <c r="AB52" s="39"/>
      <c r="AC52" s="39"/>
      <c r="AD52" s="39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customHeight="1">
      <c r="A53" s="37"/>
      <c r="B53" s="39"/>
      <c r="C53" s="39"/>
      <c r="D53" s="39"/>
      <c r="E53" s="39"/>
      <c r="F53" s="40"/>
      <c r="G53" s="39"/>
      <c r="H53" s="39"/>
      <c r="I53" s="38"/>
      <c r="J53" s="39"/>
      <c r="K53" s="39"/>
      <c r="L53" s="39"/>
      <c r="M53" s="39"/>
      <c r="N53" s="39"/>
      <c r="O53" s="39"/>
      <c r="P53" s="41"/>
      <c r="Q53" s="39"/>
      <c r="R53" s="39"/>
      <c r="S53" s="39"/>
      <c r="T53" s="39"/>
      <c r="U53" s="39"/>
      <c r="V53" s="39"/>
      <c r="W53" s="41"/>
      <c r="X53" s="39"/>
      <c r="Y53" s="37"/>
      <c r="Z53" s="39"/>
      <c r="AA53" s="39"/>
      <c r="AB53" s="39"/>
      <c r="AC53" s="39"/>
      <c r="AD53" s="39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5" customHeight="1">
      <c r="A54" s="37"/>
      <c r="B54" s="39"/>
      <c r="C54" s="39"/>
      <c r="D54" s="39"/>
      <c r="E54" s="39"/>
      <c r="F54" s="40"/>
      <c r="G54" s="39"/>
      <c r="H54" s="39"/>
      <c r="I54" s="38"/>
      <c r="J54" s="39"/>
      <c r="K54" s="39"/>
      <c r="L54" s="39"/>
      <c r="M54" s="39"/>
      <c r="N54" s="39"/>
      <c r="O54" s="39"/>
      <c r="P54" s="41"/>
      <c r="Q54" s="39"/>
      <c r="R54" s="39"/>
      <c r="S54" s="39"/>
      <c r="T54" s="39"/>
      <c r="U54" s="39"/>
      <c r="V54" s="39"/>
      <c r="W54" s="41"/>
      <c r="X54" s="39"/>
      <c r="Y54" s="37"/>
      <c r="Z54" s="39"/>
      <c r="AA54" s="39"/>
      <c r="AB54" s="39"/>
      <c r="AC54" s="39"/>
      <c r="AD54" s="39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5" customHeight="1">
      <c r="A55" s="58"/>
      <c r="B55" s="38"/>
      <c r="C55" s="38"/>
      <c r="D55" s="38"/>
      <c r="E55" s="38"/>
      <c r="F55" s="59"/>
      <c r="G55" s="38"/>
      <c r="H55" s="38"/>
      <c r="I55" s="38"/>
      <c r="J55" s="38"/>
      <c r="K55" s="38"/>
      <c r="L55" s="38"/>
      <c r="M55" s="38"/>
      <c r="N55" s="38"/>
      <c r="O55" s="38"/>
      <c r="P55" s="51"/>
      <c r="Q55" s="38"/>
      <c r="R55" s="38"/>
      <c r="S55" s="38"/>
      <c r="T55" s="38"/>
      <c r="U55" s="38"/>
      <c r="V55" s="38"/>
      <c r="W55" s="51"/>
      <c r="X55" s="38"/>
      <c r="Y55" s="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5" customHeight="1">
      <c r="A56" s="60" t="s">
        <v>14</v>
      </c>
      <c r="B56" s="61">
        <f>B10+B13+B22+B32+B41+B44+B47</f>
        <v>23676109</v>
      </c>
      <c r="C56" s="61">
        <f aca="true" t="shared" si="50" ref="C56:X56">C10+C13+C22+C32+C41+C44+C47</f>
        <v>92616526</v>
      </c>
      <c r="D56" s="61">
        <f t="shared" si="50"/>
        <v>4015</v>
      </c>
      <c r="E56" s="61">
        <f t="shared" si="50"/>
        <v>116296650</v>
      </c>
      <c r="F56" s="61">
        <f t="shared" si="50"/>
        <v>14500643</v>
      </c>
      <c r="G56" s="61">
        <f t="shared" si="50"/>
        <v>277273</v>
      </c>
      <c r="H56" s="61">
        <f t="shared" si="50"/>
        <v>0</v>
      </c>
      <c r="I56" s="61">
        <f t="shared" si="50"/>
        <v>277273</v>
      </c>
      <c r="J56" s="61">
        <f t="shared" si="50"/>
        <v>34230</v>
      </c>
      <c r="K56" s="61">
        <f t="shared" si="50"/>
        <v>6938161</v>
      </c>
      <c r="L56" s="61">
        <f t="shared" si="50"/>
        <v>250001</v>
      </c>
      <c r="M56" s="61">
        <f t="shared" si="50"/>
        <v>1409925</v>
      </c>
      <c r="N56" s="61">
        <f t="shared" si="50"/>
        <v>531229</v>
      </c>
      <c r="O56" s="61">
        <f t="shared" si="50"/>
        <v>4853277</v>
      </c>
      <c r="P56" s="61">
        <f t="shared" si="50"/>
        <v>13982593</v>
      </c>
      <c r="Q56" s="61">
        <f t="shared" si="50"/>
        <v>1056246</v>
      </c>
      <c r="R56" s="61">
        <f t="shared" si="50"/>
        <v>158020</v>
      </c>
      <c r="S56" s="61">
        <f t="shared" si="50"/>
        <v>0</v>
      </c>
      <c r="T56" s="61">
        <f t="shared" si="50"/>
        <v>9892</v>
      </c>
      <c r="U56" s="61">
        <f t="shared" si="50"/>
        <v>72484</v>
      </c>
      <c r="V56" s="61">
        <f t="shared" si="50"/>
        <v>2975</v>
      </c>
      <c r="W56" s="61">
        <f t="shared" si="50"/>
        <v>243371</v>
      </c>
      <c r="X56" s="61">
        <f t="shared" si="50"/>
        <v>70468</v>
      </c>
      <c r="Y56" s="60" t="s">
        <v>14</v>
      </c>
      <c r="Z56" s="61">
        <f>Z10+Z13+Z22+Z32+Z41+Z44+Z47</f>
        <v>189737</v>
      </c>
      <c r="AA56" s="61">
        <f aca="true" t="shared" si="51" ref="AA56:AN56">AA10+AA13+AA22+AA32+AA41+AA44+AA47</f>
        <v>0</v>
      </c>
      <c r="AB56" s="61">
        <f t="shared" si="51"/>
        <v>843</v>
      </c>
      <c r="AC56" s="61">
        <f t="shared" si="51"/>
        <v>2606</v>
      </c>
      <c r="AD56" s="61">
        <f t="shared" si="51"/>
        <v>40240</v>
      </c>
      <c r="AE56" s="61">
        <f t="shared" si="51"/>
        <v>233426</v>
      </c>
      <c r="AF56" s="61">
        <f t="shared" si="51"/>
        <v>12964</v>
      </c>
      <c r="AG56" s="61">
        <f t="shared" si="51"/>
        <v>23865846</v>
      </c>
      <c r="AH56" s="61">
        <f t="shared" si="51"/>
        <v>7096181</v>
      </c>
      <c r="AI56" s="61">
        <f t="shared" si="51"/>
        <v>250001</v>
      </c>
      <c r="AJ56" s="61">
        <f t="shared" si="51"/>
        <v>1420660</v>
      </c>
      <c r="AK56" s="61">
        <f t="shared" si="51"/>
        <v>93500118</v>
      </c>
      <c r="AL56" s="61">
        <f t="shared" si="51"/>
        <v>4900507</v>
      </c>
      <c r="AM56" s="61">
        <f t="shared" si="51"/>
        <v>131033313</v>
      </c>
      <c r="AN56" s="61">
        <f t="shared" si="51"/>
        <v>15674551</v>
      </c>
    </row>
    <row r="57" spans="1:40" s="2" customFormat="1" ht="14.25" customHeight="1" thickBo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19" ht="20.25" customHeight="1">
      <c r="A58" s="78" t="s">
        <v>80</v>
      </c>
      <c r="B58" s="65"/>
      <c r="H58" s="12"/>
      <c r="N58" s="12"/>
      <c r="O58" s="12"/>
      <c r="P58" s="66"/>
      <c r="Q58" s="12"/>
      <c r="R58" s="12"/>
      <c r="S58" s="12"/>
    </row>
    <row r="59" spans="1:16" s="2" customFormat="1" ht="18" customHeight="1">
      <c r="A59" s="67" t="s">
        <v>68</v>
      </c>
      <c r="B59" s="68"/>
      <c r="F59" s="3"/>
      <c r="P59" s="69"/>
    </row>
    <row r="60" spans="1:16" s="2" customFormat="1" ht="18" customHeight="1">
      <c r="A60" s="64"/>
      <c r="B60" s="68"/>
      <c r="F60" s="3"/>
      <c r="P60" s="69"/>
    </row>
    <row r="61" spans="1:16" s="71" customFormat="1" ht="18" customHeight="1">
      <c r="A61" s="70"/>
      <c r="F61" s="72"/>
      <c r="P61" s="73"/>
    </row>
    <row r="62" spans="1:16" s="71" customFormat="1" ht="15" customHeight="1">
      <c r="A62" s="70"/>
      <c r="F62" s="72"/>
      <c r="P62" s="73"/>
    </row>
    <row r="63" spans="1:16" s="71" customFormat="1" ht="15" customHeight="1">
      <c r="A63" s="70"/>
      <c r="F63" s="72"/>
      <c r="P63" s="73"/>
    </row>
    <row r="64" ht="15" customHeight="1">
      <c r="A64" s="74"/>
    </row>
    <row r="65" ht="15" customHeight="1">
      <c r="A65" s="74"/>
    </row>
    <row r="66" ht="15" customHeight="1">
      <c r="A66" s="74"/>
    </row>
    <row r="67" ht="15" customHeight="1">
      <c r="A67" s="74"/>
    </row>
    <row r="68" ht="15" customHeight="1">
      <c r="A68" s="74"/>
    </row>
    <row r="69" ht="15" customHeight="1">
      <c r="A69" s="74"/>
    </row>
    <row r="70" ht="15" customHeight="1">
      <c r="A70" s="74"/>
    </row>
    <row r="71" ht="15" customHeight="1">
      <c r="A71" s="74"/>
    </row>
    <row r="72" ht="15" customHeight="1">
      <c r="A72" s="74"/>
    </row>
    <row r="73" ht="15" customHeight="1">
      <c r="A73" s="74"/>
    </row>
    <row r="74" ht="15" customHeight="1">
      <c r="A74" s="74"/>
    </row>
    <row r="75" ht="15" customHeight="1">
      <c r="A75" s="74"/>
    </row>
    <row r="76" ht="15" customHeight="1">
      <c r="A76" s="74"/>
    </row>
    <row r="77" ht="15.75">
      <c r="A77" s="74"/>
    </row>
    <row r="78" ht="15.75">
      <c r="A78" s="74"/>
    </row>
    <row r="79" ht="15.75">
      <c r="A79" s="74"/>
    </row>
    <row r="80" ht="15.75">
      <c r="A80" s="74"/>
    </row>
    <row r="81" ht="15.75">
      <c r="A81" s="74"/>
    </row>
    <row r="82" ht="15.75">
      <c r="A82" s="74"/>
    </row>
    <row r="83" ht="15.75">
      <c r="A83" s="74"/>
    </row>
    <row r="84" ht="15.75">
      <c r="A84" s="74"/>
    </row>
    <row r="85" ht="15.75">
      <c r="A85" s="74"/>
    </row>
    <row r="86" ht="15.75">
      <c r="A86" s="74"/>
    </row>
    <row r="87" ht="15.75">
      <c r="A87" s="74"/>
    </row>
    <row r="88" ht="15.75">
      <c r="A88" s="74"/>
    </row>
    <row r="89" ht="15.75">
      <c r="A89" s="74"/>
    </row>
    <row r="90" ht="15.75">
      <c r="A90" s="74"/>
    </row>
    <row r="91" ht="15.75">
      <c r="A91" s="74"/>
    </row>
    <row r="92" ht="15.75">
      <c r="A92" s="74"/>
    </row>
    <row r="93" ht="15.75">
      <c r="A93" s="74"/>
    </row>
    <row r="145" ht="14.25" customHeight="1"/>
  </sheetData>
  <mergeCells count="11">
    <mergeCell ref="A3:X3"/>
    <mergeCell ref="Y3:AN3"/>
    <mergeCell ref="B6:J6"/>
    <mergeCell ref="K6:X6"/>
    <mergeCell ref="Z6:AF6"/>
    <mergeCell ref="AG6:AN7"/>
    <mergeCell ref="B7:F7"/>
    <mergeCell ref="G7:J7"/>
    <mergeCell ref="K7:Q7"/>
    <mergeCell ref="R7:X7"/>
    <mergeCell ref="Z7:AF7"/>
  </mergeCells>
  <printOptions horizontalCentered="1"/>
  <pageMargins left="0.5905511811023623" right="0.5905511811023623" top="0.4330708661417323" bottom="0.3937007874015748" header="0" footer="0"/>
  <pageSetup fitToWidth="4" horizontalDpi="300" verticalDpi="3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93"/>
  <sheetViews>
    <sheetView tabSelected="1" zoomScale="75" zoomScaleNormal="75" workbookViewId="0" topLeftCell="A1">
      <pane xSplit="1" ySplit="8" topLeftCell="U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47" sqref="Y47"/>
    </sheetView>
  </sheetViews>
  <sheetFormatPr defaultColWidth="11.77734375" defaultRowHeight="15.75"/>
  <cols>
    <col min="1" max="1" width="35.21484375" style="75" customWidth="1"/>
    <col min="2" max="2" width="10.99609375" style="5" customWidth="1"/>
    <col min="3" max="3" width="11.99609375" style="5" customWidth="1"/>
    <col min="4" max="4" width="7.77734375" style="5" customWidth="1"/>
    <col min="5" max="5" width="12.3359375" style="5" customWidth="1"/>
    <col min="6" max="6" width="10.21484375" style="10" customWidth="1"/>
    <col min="7" max="7" width="10.5546875" style="5" customWidth="1"/>
    <col min="8" max="8" width="7.21484375" style="5" customWidth="1"/>
    <col min="9" max="9" width="12.10546875" style="5" customWidth="1"/>
    <col min="10" max="10" width="11.3359375" style="5" customWidth="1"/>
    <col min="11" max="11" width="10.3359375" style="5" customWidth="1"/>
    <col min="12" max="12" width="7.10546875" style="5" customWidth="1"/>
    <col min="13" max="13" width="9.77734375" style="5" customWidth="1"/>
    <col min="14" max="14" width="10.4453125" style="5" customWidth="1"/>
    <col min="15" max="15" width="9.21484375" style="5" customWidth="1"/>
    <col min="16" max="16" width="11.4453125" style="6" customWidth="1"/>
    <col min="17" max="17" width="10.4453125" style="5" customWidth="1"/>
    <col min="18" max="18" width="8.3359375" style="5" customWidth="1"/>
    <col min="19" max="19" width="5.3359375" style="5" customWidth="1"/>
    <col min="20" max="20" width="8.3359375" style="5" customWidth="1"/>
    <col min="21" max="21" width="10.88671875" style="5" customWidth="1"/>
    <col min="22" max="22" width="5.88671875" style="5" customWidth="1"/>
    <col min="23" max="23" width="11.4453125" style="5" customWidth="1"/>
    <col min="24" max="24" width="9.4453125" style="5" customWidth="1"/>
    <col min="25" max="25" width="37.5546875" style="5" customWidth="1"/>
    <col min="26" max="26" width="12.77734375" style="5" customWidth="1"/>
    <col min="27" max="27" width="12.88671875" style="5" customWidth="1"/>
    <col min="28" max="28" width="12.77734375" style="5" customWidth="1"/>
    <col min="29" max="29" width="12.99609375" style="5" customWidth="1"/>
    <col min="30" max="30" width="12.77734375" style="5" customWidth="1"/>
    <col min="31" max="31" width="13.4453125" style="5" customWidth="1"/>
    <col min="32" max="32" width="14.10546875" style="5" customWidth="1"/>
    <col min="33" max="33" width="13.3359375" style="5" customWidth="1"/>
    <col min="34" max="34" width="14.99609375" style="5" customWidth="1"/>
    <col min="35" max="35" width="12.10546875" style="5" customWidth="1"/>
    <col min="36" max="37" width="14.99609375" style="5" customWidth="1"/>
    <col min="38" max="38" width="13.6640625" style="5" customWidth="1"/>
    <col min="39" max="40" width="14.99609375" style="5" customWidth="1"/>
    <col min="41" max="16384" width="11.77734375" style="5" customWidth="1"/>
  </cols>
  <sheetData>
    <row r="2" spans="1:40" s="2" customFormat="1" ht="21.75" customHeight="1">
      <c r="A2" s="1"/>
      <c r="F2" s="3"/>
      <c r="K2" s="4"/>
      <c r="L2" s="5"/>
      <c r="M2" s="5"/>
      <c r="N2" s="5"/>
      <c r="O2" s="5"/>
      <c r="P2" s="6"/>
      <c r="Q2" s="5"/>
      <c r="R2" s="1"/>
      <c r="S2" s="7"/>
      <c r="X2" s="8"/>
      <c r="Y2" s="1"/>
      <c r="AN2" s="8"/>
    </row>
    <row r="3" spans="1:40" s="2" customFormat="1" ht="37.5" customHeight="1">
      <c r="A3" s="92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2" t="s">
        <v>76</v>
      </c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</row>
    <row r="4" spans="1:40" s="2" customFormat="1" ht="23.25" customHeight="1" thickBot="1">
      <c r="A4" s="9" t="s">
        <v>0</v>
      </c>
      <c r="B4" s="5"/>
      <c r="C4" s="5"/>
      <c r="D4" s="5"/>
      <c r="E4" s="5"/>
      <c r="F4" s="10"/>
      <c r="G4" s="11"/>
      <c r="H4" s="5"/>
      <c r="I4" s="5"/>
      <c r="J4" s="5"/>
      <c r="K4" s="5"/>
      <c r="L4" s="5"/>
      <c r="M4" s="12"/>
      <c r="N4" s="5"/>
      <c r="O4" s="5"/>
      <c r="P4" s="6"/>
      <c r="Q4" s="13"/>
      <c r="R4" s="14"/>
      <c r="S4" s="5"/>
      <c r="T4" s="5"/>
      <c r="U4" s="5"/>
      <c r="V4" s="5"/>
      <c r="W4" s="5"/>
      <c r="X4" s="15" t="s">
        <v>21</v>
      </c>
      <c r="Y4" s="15"/>
      <c r="AN4" s="15" t="s">
        <v>21</v>
      </c>
    </row>
    <row r="5" spans="1:40" s="21" customFormat="1" ht="21.75" customHeight="1">
      <c r="A5" s="16"/>
      <c r="B5" s="17"/>
      <c r="C5" s="18"/>
      <c r="D5" s="18"/>
      <c r="E5" s="18"/>
      <c r="F5" s="18"/>
      <c r="G5" s="19" t="s">
        <v>42</v>
      </c>
      <c r="H5" s="18"/>
      <c r="I5" s="18"/>
      <c r="J5" s="18"/>
      <c r="K5" s="18"/>
      <c r="L5" s="18"/>
      <c r="M5" s="18"/>
      <c r="N5" s="19" t="s">
        <v>43</v>
      </c>
      <c r="O5" s="18"/>
      <c r="P5" s="18"/>
      <c r="Q5" s="18"/>
      <c r="R5" s="18"/>
      <c r="S5" s="18"/>
      <c r="T5" s="18"/>
      <c r="U5" s="19" t="s">
        <v>44</v>
      </c>
      <c r="V5" s="18"/>
      <c r="W5" s="18"/>
      <c r="X5" s="18"/>
      <c r="Y5" s="20"/>
      <c r="Z5" s="18"/>
      <c r="AA5" s="18"/>
      <c r="AB5" s="18"/>
      <c r="AC5" s="19" t="s">
        <v>42</v>
      </c>
      <c r="AD5" s="18"/>
      <c r="AE5" s="18"/>
      <c r="AF5" s="18"/>
      <c r="AG5" s="18"/>
      <c r="AH5" s="19" t="s">
        <v>43</v>
      </c>
      <c r="AI5" s="18"/>
      <c r="AJ5" s="18"/>
      <c r="AK5" s="18"/>
      <c r="AL5" s="19" t="s">
        <v>44</v>
      </c>
      <c r="AM5" s="18"/>
      <c r="AN5" s="18"/>
    </row>
    <row r="6" spans="1:40" s="21" customFormat="1" ht="21.75" customHeight="1">
      <c r="A6" s="22"/>
      <c r="B6" s="94" t="s">
        <v>17</v>
      </c>
      <c r="C6" s="95"/>
      <c r="D6" s="95"/>
      <c r="E6" s="95"/>
      <c r="F6" s="95"/>
      <c r="G6" s="95"/>
      <c r="H6" s="95"/>
      <c r="I6" s="95"/>
      <c r="J6" s="96"/>
      <c r="K6" s="94" t="s">
        <v>22</v>
      </c>
      <c r="L6" s="95"/>
      <c r="M6" s="95"/>
      <c r="N6" s="95"/>
      <c r="O6" s="95"/>
      <c r="P6" s="95"/>
      <c r="Q6" s="95"/>
      <c r="R6" s="95"/>
      <c r="S6" s="95"/>
      <c r="T6" s="97"/>
      <c r="U6" s="97"/>
      <c r="V6" s="97"/>
      <c r="W6" s="97"/>
      <c r="X6" s="98"/>
      <c r="Y6" s="22"/>
      <c r="Z6" s="99" t="s">
        <v>20</v>
      </c>
      <c r="AA6" s="100"/>
      <c r="AB6" s="100"/>
      <c r="AC6" s="100"/>
      <c r="AD6" s="100"/>
      <c r="AE6" s="100"/>
      <c r="AF6" s="101"/>
      <c r="AG6" s="102" t="s">
        <v>41</v>
      </c>
      <c r="AH6" s="103"/>
      <c r="AI6" s="103"/>
      <c r="AJ6" s="103"/>
      <c r="AK6" s="103"/>
      <c r="AL6" s="103"/>
      <c r="AM6" s="103"/>
      <c r="AN6" s="103"/>
    </row>
    <row r="7" spans="1:40" s="21" customFormat="1" ht="21.75" customHeight="1">
      <c r="A7" s="22" t="s">
        <v>1</v>
      </c>
      <c r="B7" s="83" t="s">
        <v>16</v>
      </c>
      <c r="C7" s="84"/>
      <c r="D7" s="84"/>
      <c r="E7" s="84"/>
      <c r="F7" s="85"/>
      <c r="G7" s="83" t="s">
        <v>18</v>
      </c>
      <c r="H7" s="84"/>
      <c r="I7" s="84"/>
      <c r="J7" s="85"/>
      <c r="K7" s="86" t="s">
        <v>15</v>
      </c>
      <c r="L7" s="87"/>
      <c r="M7" s="87"/>
      <c r="N7" s="87"/>
      <c r="O7" s="87"/>
      <c r="P7" s="87"/>
      <c r="Q7" s="88"/>
      <c r="R7" s="86" t="s">
        <v>19</v>
      </c>
      <c r="S7" s="87"/>
      <c r="T7" s="87"/>
      <c r="U7" s="87"/>
      <c r="V7" s="87"/>
      <c r="W7" s="87"/>
      <c r="X7" s="88"/>
      <c r="Y7" s="22" t="s">
        <v>1</v>
      </c>
      <c r="Z7" s="89" t="s">
        <v>23</v>
      </c>
      <c r="AA7" s="90"/>
      <c r="AB7" s="90"/>
      <c r="AC7" s="90"/>
      <c r="AD7" s="90"/>
      <c r="AE7" s="90"/>
      <c r="AF7" s="91"/>
      <c r="AG7" s="104"/>
      <c r="AH7" s="105"/>
      <c r="AI7" s="105"/>
      <c r="AJ7" s="105"/>
      <c r="AK7" s="105"/>
      <c r="AL7" s="105"/>
      <c r="AM7" s="105"/>
      <c r="AN7" s="105"/>
    </row>
    <row r="8" spans="1:43" s="21" customFormat="1" ht="43.5" customHeight="1" thickBot="1">
      <c r="A8" s="23"/>
      <c r="B8" s="24" t="s">
        <v>24</v>
      </c>
      <c r="C8" s="25" t="s">
        <v>25</v>
      </c>
      <c r="D8" s="26" t="s">
        <v>26</v>
      </c>
      <c r="E8" s="26" t="s">
        <v>45</v>
      </c>
      <c r="F8" s="24" t="s">
        <v>46</v>
      </c>
      <c r="G8" s="25" t="s">
        <v>25</v>
      </c>
      <c r="H8" s="26" t="s">
        <v>51</v>
      </c>
      <c r="I8" s="26" t="s">
        <v>45</v>
      </c>
      <c r="J8" s="24" t="s">
        <v>46</v>
      </c>
      <c r="K8" s="26" t="s">
        <v>27</v>
      </c>
      <c r="L8" s="26" t="s">
        <v>28</v>
      </c>
      <c r="M8" s="26" t="s">
        <v>29</v>
      </c>
      <c r="N8" s="25" t="s">
        <v>25</v>
      </c>
      <c r="O8" s="26" t="s">
        <v>26</v>
      </c>
      <c r="P8" s="26" t="s">
        <v>45</v>
      </c>
      <c r="Q8" s="24" t="s">
        <v>46</v>
      </c>
      <c r="R8" s="26" t="s">
        <v>27</v>
      </c>
      <c r="S8" s="26" t="s">
        <v>28</v>
      </c>
      <c r="T8" s="26" t="s">
        <v>29</v>
      </c>
      <c r="U8" s="25" t="s">
        <v>25</v>
      </c>
      <c r="V8" s="26" t="s">
        <v>26</v>
      </c>
      <c r="W8" s="26" t="s">
        <v>45</v>
      </c>
      <c r="X8" s="24" t="s">
        <v>46</v>
      </c>
      <c r="Y8" s="23"/>
      <c r="Z8" s="24" t="s">
        <v>24</v>
      </c>
      <c r="AA8" s="26" t="s">
        <v>27</v>
      </c>
      <c r="AB8" s="26" t="s">
        <v>29</v>
      </c>
      <c r="AC8" s="25" t="s">
        <v>25</v>
      </c>
      <c r="AD8" s="26" t="s">
        <v>26</v>
      </c>
      <c r="AE8" s="26" t="s">
        <v>45</v>
      </c>
      <c r="AF8" s="24" t="s">
        <v>30</v>
      </c>
      <c r="AG8" s="27" t="s">
        <v>24</v>
      </c>
      <c r="AH8" s="26" t="s">
        <v>27</v>
      </c>
      <c r="AI8" s="26" t="s">
        <v>28</v>
      </c>
      <c r="AJ8" s="26" t="s">
        <v>29</v>
      </c>
      <c r="AK8" s="25" t="s">
        <v>52</v>
      </c>
      <c r="AL8" s="26" t="s">
        <v>53</v>
      </c>
      <c r="AM8" s="26" t="s">
        <v>31</v>
      </c>
      <c r="AN8" s="26" t="s">
        <v>46</v>
      </c>
      <c r="AP8" s="21" t="s">
        <v>57</v>
      </c>
      <c r="AQ8" s="21" t="s">
        <v>58</v>
      </c>
    </row>
    <row r="9" spans="1:40" s="21" customFormat="1" ht="23.25" customHeight="1">
      <c r="A9" s="22"/>
      <c r="B9" s="28"/>
      <c r="C9" s="29"/>
      <c r="D9" s="30"/>
      <c r="E9" s="31"/>
      <c r="F9" s="32"/>
      <c r="G9" s="33"/>
      <c r="H9" s="29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2"/>
      <c r="Z9" s="29"/>
      <c r="AA9" s="29"/>
      <c r="AB9" s="29"/>
      <c r="AC9" s="29"/>
      <c r="AD9" s="29"/>
      <c r="AE9" s="29"/>
      <c r="AF9" s="30"/>
      <c r="AG9" s="29"/>
      <c r="AH9" s="29"/>
      <c r="AI9" s="29"/>
      <c r="AJ9" s="29"/>
      <c r="AK9" s="29"/>
      <c r="AL9" s="29"/>
      <c r="AM9" s="29"/>
      <c r="AN9" s="29"/>
    </row>
    <row r="10" spans="1:40" s="36" customFormat="1" ht="23.25" customHeight="1">
      <c r="A10" s="34" t="s">
        <v>47</v>
      </c>
      <c r="B10" s="35">
        <f aca="true" t="shared" si="0" ref="B10:X10">B11</f>
        <v>7657</v>
      </c>
      <c r="C10" s="35">
        <f t="shared" si="0"/>
        <v>195016</v>
      </c>
      <c r="D10" s="35">
        <f t="shared" si="0"/>
        <v>0</v>
      </c>
      <c r="E10" s="35">
        <f t="shared" si="0"/>
        <v>202673</v>
      </c>
      <c r="F10" s="35">
        <f t="shared" si="0"/>
        <v>884</v>
      </c>
      <c r="G10" s="35">
        <f t="shared" si="0"/>
        <v>930</v>
      </c>
      <c r="H10" s="35">
        <f t="shared" si="0"/>
        <v>0</v>
      </c>
      <c r="I10" s="35">
        <f t="shared" si="0"/>
        <v>930</v>
      </c>
      <c r="J10" s="35">
        <f t="shared" si="0"/>
        <v>0</v>
      </c>
      <c r="K10" s="35">
        <f t="shared" si="0"/>
        <v>9546</v>
      </c>
      <c r="L10" s="35">
        <f t="shared" si="0"/>
        <v>0</v>
      </c>
      <c r="M10" s="35">
        <f t="shared" si="0"/>
        <v>4007</v>
      </c>
      <c r="N10" s="35">
        <f t="shared" si="0"/>
        <v>2377</v>
      </c>
      <c r="O10" s="35">
        <f t="shared" si="0"/>
        <v>0</v>
      </c>
      <c r="P10" s="35">
        <f t="shared" si="0"/>
        <v>15930</v>
      </c>
      <c r="Q10" s="35">
        <f t="shared" si="0"/>
        <v>1905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37</v>
      </c>
      <c r="Y10" s="34" t="s">
        <v>47</v>
      </c>
      <c r="Z10" s="35">
        <f aca="true" t="shared" si="1" ref="Z10:AN10">Z11</f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2890</v>
      </c>
      <c r="AE10" s="35">
        <f t="shared" si="1"/>
        <v>2890</v>
      </c>
      <c r="AF10" s="35">
        <f t="shared" si="1"/>
        <v>0</v>
      </c>
      <c r="AG10" s="35">
        <f t="shared" si="1"/>
        <v>7657</v>
      </c>
      <c r="AH10" s="35">
        <f t="shared" si="1"/>
        <v>9546</v>
      </c>
      <c r="AI10" s="35">
        <f t="shared" si="1"/>
        <v>0</v>
      </c>
      <c r="AJ10" s="35">
        <f t="shared" si="1"/>
        <v>4007</v>
      </c>
      <c r="AK10" s="35">
        <f t="shared" si="1"/>
        <v>198323</v>
      </c>
      <c r="AL10" s="35">
        <f t="shared" si="1"/>
        <v>2890</v>
      </c>
      <c r="AM10" s="35">
        <f t="shared" si="1"/>
        <v>222423</v>
      </c>
      <c r="AN10" s="35">
        <f t="shared" si="1"/>
        <v>2826</v>
      </c>
    </row>
    <row r="11" spans="1:40" ht="23.25" customHeight="1">
      <c r="A11" s="37" t="s">
        <v>2</v>
      </c>
      <c r="B11" s="38">
        <v>7657</v>
      </c>
      <c r="C11" s="38">
        <v>195016</v>
      </c>
      <c r="D11" s="38"/>
      <c r="E11" s="39">
        <f>SUM(B11:D11)</f>
        <v>202673</v>
      </c>
      <c r="F11" s="40">
        <v>884</v>
      </c>
      <c r="G11" s="38">
        <v>930</v>
      </c>
      <c r="H11" s="38"/>
      <c r="I11" s="38">
        <f>SUM(G11:H11)</f>
        <v>930</v>
      </c>
      <c r="J11" s="38"/>
      <c r="K11" s="38">
        <v>9546</v>
      </c>
      <c r="L11" s="38"/>
      <c r="M11" s="38">
        <v>4007</v>
      </c>
      <c r="N11" s="38">
        <v>2377</v>
      </c>
      <c r="O11" s="38"/>
      <c r="P11" s="41">
        <f>SUM(K11:O11)</f>
        <v>15930</v>
      </c>
      <c r="Q11" s="38">
        <v>1905</v>
      </c>
      <c r="R11" s="38"/>
      <c r="S11" s="38"/>
      <c r="T11" s="38"/>
      <c r="U11" s="38"/>
      <c r="V11" s="38"/>
      <c r="W11" s="41">
        <f>SUM(R11:V11)</f>
        <v>0</v>
      </c>
      <c r="X11" s="38">
        <v>37</v>
      </c>
      <c r="Y11" s="37" t="s">
        <v>2</v>
      </c>
      <c r="Z11" s="38"/>
      <c r="AA11" s="38"/>
      <c r="AB11" s="38"/>
      <c r="AC11" s="38"/>
      <c r="AD11" s="38">
        <v>2890</v>
      </c>
      <c r="AE11" s="38">
        <f>SUM(Z11:AD11)</f>
        <v>2890</v>
      </c>
      <c r="AF11" s="38"/>
      <c r="AG11" s="38">
        <f>B11+Z11</f>
        <v>7657</v>
      </c>
      <c r="AH11" s="38">
        <f>K11+R11+AA11</f>
        <v>9546</v>
      </c>
      <c r="AI11" s="38">
        <f>L11+S11</f>
        <v>0</v>
      </c>
      <c r="AJ11" s="38">
        <f>M11+T11+AB11</f>
        <v>4007</v>
      </c>
      <c r="AK11" s="38">
        <f>C11+G11+N11+U11+AC11</f>
        <v>198323</v>
      </c>
      <c r="AL11" s="38">
        <f>D11+H11+O11+V11+AD11</f>
        <v>2890</v>
      </c>
      <c r="AM11" s="38">
        <f>SUM(AG11:AL11)</f>
        <v>222423</v>
      </c>
      <c r="AN11" s="38">
        <f>F11+J11+Q11+X11+AF11</f>
        <v>2826</v>
      </c>
    </row>
    <row r="12" spans="1:40" s="2" customFormat="1" ht="23.25" customHeight="1">
      <c r="A12" s="42"/>
      <c r="B12" s="43"/>
      <c r="C12" s="43"/>
      <c r="D12" s="43"/>
      <c r="E12" s="44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43"/>
      <c r="R12" s="43"/>
      <c r="S12" s="43"/>
      <c r="T12" s="43"/>
      <c r="U12" s="43"/>
      <c r="V12" s="43"/>
      <c r="W12" s="46"/>
      <c r="X12" s="43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s="36" customFormat="1" ht="23.25" customHeight="1">
      <c r="A13" s="34" t="s">
        <v>48</v>
      </c>
      <c r="B13" s="47">
        <f aca="true" t="shared" si="2" ref="B13:X13">SUM(B14:B20)</f>
        <v>5378058</v>
      </c>
      <c r="C13" s="47">
        <f t="shared" si="2"/>
        <v>59380044</v>
      </c>
      <c r="D13" s="47">
        <f t="shared" si="2"/>
        <v>6180</v>
      </c>
      <c r="E13" s="47">
        <f t="shared" si="2"/>
        <v>64764282</v>
      </c>
      <c r="F13" s="47">
        <f t="shared" si="2"/>
        <v>11644880</v>
      </c>
      <c r="G13" s="47">
        <f t="shared" si="2"/>
        <v>329651</v>
      </c>
      <c r="H13" s="47">
        <f t="shared" si="2"/>
        <v>0</v>
      </c>
      <c r="I13" s="47">
        <f t="shared" si="2"/>
        <v>329651</v>
      </c>
      <c r="J13" s="47">
        <f t="shared" si="2"/>
        <v>29040</v>
      </c>
      <c r="K13" s="47">
        <f t="shared" si="2"/>
        <v>5529148</v>
      </c>
      <c r="L13" s="47">
        <f t="shared" si="2"/>
        <v>154</v>
      </c>
      <c r="M13" s="47">
        <f t="shared" si="2"/>
        <v>1037771</v>
      </c>
      <c r="N13" s="47">
        <f t="shared" si="2"/>
        <v>102789</v>
      </c>
      <c r="O13" s="47">
        <f t="shared" si="2"/>
        <v>359</v>
      </c>
      <c r="P13" s="47">
        <f t="shared" si="2"/>
        <v>6670221</v>
      </c>
      <c r="Q13" s="47">
        <f t="shared" si="2"/>
        <v>765864</v>
      </c>
      <c r="R13" s="47">
        <f t="shared" si="2"/>
        <v>174690</v>
      </c>
      <c r="S13" s="47">
        <f t="shared" si="2"/>
        <v>0</v>
      </c>
      <c r="T13" s="47">
        <f t="shared" si="2"/>
        <v>13340</v>
      </c>
      <c r="U13" s="47">
        <f t="shared" si="2"/>
        <v>47723</v>
      </c>
      <c r="V13" s="47">
        <f t="shared" si="2"/>
        <v>0</v>
      </c>
      <c r="W13" s="47">
        <f t="shared" si="2"/>
        <v>235753</v>
      </c>
      <c r="X13" s="47">
        <f t="shared" si="2"/>
        <v>66388</v>
      </c>
      <c r="Y13" s="34" t="s">
        <v>48</v>
      </c>
      <c r="Z13" s="47">
        <f aca="true" t="shared" si="3" ref="Z13:AN13">SUM(Z14:Z20)</f>
        <v>0</v>
      </c>
      <c r="AA13" s="47">
        <f t="shared" si="3"/>
        <v>100</v>
      </c>
      <c r="AB13" s="47">
        <f t="shared" si="3"/>
        <v>4539</v>
      </c>
      <c r="AC13" s="47">
        <f t="shared" si="3"/>
        <v>3550</v>
      </c>
      <c r="AD13" s="47">
        <f t="shared" si="3"/>
        <v>40205</v>
      </c>
      <c r="AE13" s="47">
        <f t="shared" si="3"/>
        <v>48394</v>
      </c>
      <c r="AF13" s="47">
        <f t="shared" si="3"/>
        <v>2999</v>
      </c>
      <c r="AG13" s="47">
        <f t="shared" si="3"/>
        <v>5378058</v>
      </c>
      <c r="AH13" s="47">
        <f t="shared" si="3"/>
        <v>5703938</v>
      </c>
      <c r="AI13" s="47">
        <f t="shared" si="3"/>
        <v>154</v>
      </c>
      <c r="AJ13" s="47">
        <f t="shared" si="3"/>
        <v>1055650</v>
      </c>
      <c r="AK13" s="47">
        <f t="shared" si="3"/>
        <v>59863757</v>
      </c>
      <c r="AL13" s="47">
        <f t="shared" si="3"/>
        <v>46744</v>
      </c>
      <c r="AM13" s="47">
        <f t="shared" si="3"/>
        <v>72048301</v>
      </c>
      <c r="AN13" s="47">
        <f t="shared" si="3"/>
        <v>12509171</v>
      </c>
    </row>
    <row r="14" spans="1:42" ht="23.25" customHeight="1">
      <c r="A14" s="37" t="s">
        <v>3</v>
      </c>
      <c r="B14" s="38"/>
      <c r="C14" s="38">
        <v>477932</v>
      </c>
      <c r="D14" s="38">
        <v>150</v>
      </c>
      <c r="E14" s="39">
        <f aca="true" t="shared" si="4" ref="E14:E20">SUM(B14:D14)</f>
        <v>478082</v>
      </c>
      <c r="F14" s="40">
        <v>3777</v>
      </c>
      <c r="G14" s="38">
        <v>180</v>
      </c>
      <c r="H14" s="38"/>
      <c r="I14" s="38">
        <f aca="true" t="shared" si="5" ref="I14:I20">SUM(G14:H14)</f>
        <v>180</v>
      </c>
      <c r="J14" s="38"/>
      <c r="K14" s="38">
        <v>2688535</v>
      </c>
      <c r="L14" s="38">
        <v>154</v>
      </c>
      <c r="M14" s="38">
        <v>155705</v>
      </c>
      <c r="N14" s="38">
        <v>7732</v>
      </c>
      <c r="O14" s="38">
        <v>359</v>
      </c>
      <c r="P14" s="41">
        <f aca="true" t="shared" si="6" ref="P14:P20">SUM(K14:O14)</f>
        <v>2852485</v>
      </c>
      <c r="Q14" s="38">
        <v>35813</v>
      </c>
      <c r="R14" s="38"/>
      <c r="S14" s="38"/>
      <c r="T14" s="38"/>
      <c r="U14" s="38"/>
      <c r="V14" s="38"/>
      <c r="W14" s="41">
        <f aca="true" t="shared" si="7" ref="W14:W20">SUM(R14:V14)</f>
        <v>0</v>
      </c>
      <c r="X14" s="38">
        <v>3</v>
      </c>
      <c r="Y14" s="37" t="s">
        <v>3</v>
      </c>
      <c r="Z14" s="38">
        <v>0</v>
      </c>
      <c r="AA14" s="38">
        <v>100</v>
      </c>
      <c r="AB14" s="38">
        <v>4539</v>
      </c>
      <c r="AC14" s="38">
        <v>3550</v>
      </c>
      <c r="AD14" s="38">
        <v>5205</v>
      </c>
      <c r="AE14" s="38">
        <f aca="true" t="shared" si="8" ref="AE14:AE20">SUM(Z14:AD14)</f>
        <v>13394</v>
      </c>
      <c r="AF14" s="38">
        <v>2989</v>
      </c>
      <c r="AG14" s="38">
        <f aca="true" t="shared" si="9" ref="AG14:AG20">B14+Z14</f>
        <v>0</v>
      </c>
      <c r="AH14" s="38">
        <f aca="true" t="shared" si="10" ref="AH14:AH20">K14+R14+AA14</f>
        <v>2688635</v>
      </c>
      <c r="AI14" s="38">
        <f aca="true" t="shared" si="11" ref="AI14:AI20">L14+S14</f>
        <v>154</v>
      </c>
      <c r="AJ14" s="38">
        <f aca="true" t="shared" si="12" ref="AJ14:AJ20">M14+T14+AB14</f>
        <v>160244</v>
      </c>
      <c r="AK14" s="38">
        <f aca="true" t="shared" si="13" ref="AK14:AL20">C14+G14+N14+U14+AC14</f>
        <v>489394</v>
      </c>
      <c r="AL14" s="38">
        <f t="shared" si="13"/>
        <v>5714</v>
      </c>
      <c r="AM14" s="38">
        <f aca="true" t="shared" si="14" ref="AM14:AM20">SUM(AG14:AL14)</f>
        <v>3344141</v>
      </c>
      <c r="AN14" s="38">
        <f aca="true" t="shared" si="15" ref="AN14:AN20">F14+J14+Q14+X14+AF14</f>
        <v>42582</v>
      </c>
      <c r="AP14" s="5">
        <v>1287301</v>
      </c>
    </row>
    <row r="15" spans="1:40" ht="23.25" customHeight="1">
      <c r="A15" s="37" t="s">
        <v>4</v>
      </c>
      <c r="B15" s="38"/>
      <c r="C15" s="38">
        <v>5</v>
      </c>
      <c r="D15" s="38"/>
      <c r="E15" s="39">
        <f t="shared" si="4"/>
        <v>5</v>
      </c>
      <c r="F15" s="40">
        <v>3105</v>
      </c>
      <c r="G15" s="38">
        <v>54</v>
      </c>
      <c r="H15" s="38"/>
      <c r="I15" s="38">
        <f t="shared" si="5"/>
        <v>54</v>
      </c>
      <c r="J15" s="38"/>
      <c r="K15" s="38">
        <v>24114</v>
      </c>
      <c r="L15" s="38"/>
      <c r="M15" s="38">
        <v>24304</v>
      </c>
      <c r="N15" s="38">
        <v>1583</v>
      </c>
      <c r="O15" s="38"/>
      <c r="P15" s="41">
        <f t="shared" si="6"/>
        <v>50001</v>
      </c>
      <c r="Q15" s="38">
        <v>11331</v>
      </c>
      <c r="R15" s="38"/>
      <c r="S15" s="38"/>
      <c r="T15" s="38"/>
      <c r="U15" s="38">
        <v>31</v>
      </c>
      <c r="V15" s="38"/>
      <c r="W15" s="41">
        <f t="shared" si="7"/>
        <v>31</v>
      </c>
      <c r="X15" s="38"/>
      <c r="Y15" s="37" t="s">
        <v>4</v>
      </c>
      <c r="Z15" s="38"/>
      <c r="AA15" s="38"/>
      <c r="AB15" s="38"/>
      <c r="AC15" s="38"/>
      <c r="AD15" s="38"/>
      <c r="AE15" s="38">
        <f t="shared" si="8"/>
        <v>0</v>
      </c>
      <c r="AF15" s="38"/>
      <c r="AG15" s="38">
        <f t="shared" si="9"/>
        <v>0</v>
      </c>
      <c r="AH15" s="38">
        <f t="shared" si="10"/>
        <v>24114</v>
      </c>
      <c r="AI15" s="38">
        <f t="shared" si="11"/>
        <v>0</v>
      </c>
      <c r="AJ15" s="38">
        <f t="shared" si="12"/>
        <v>24304</v>
      </c>
      <c r="AK15" s="38">
        <f t="shared" si="13"/>
        <v>1673</v>
      </c>
      <c r="AL15" s="38">
        <f t="shared" si="13"/>
        <v>0</v>
      </c>
      <c r="AM15" s="38">
        <f t="shared" si="14"/>
        <v>50091</v>
      </c>
      <c r="AN15" s="38">
        <f t="shared" si="15"/>
        <v>14436</v>
      </c>
    </row>
    <row r="16" spans="1:42" ht="23.25" customHeight="1">
      <c r="A16" s="37" t="s">
        <v>5</v>
      </c>
      <c r="B16" s="39">
        <v>2005377</v>
      </c>
      <c r="C16" s="39">
        <v>58859504</v>
      </c>
      <c r="D16" s="39">
        <v>6030</v>
      </c>
      <c r="E16" s="39">
        <f t="shared" si="4"/>
        <v>60870911</v>
      </c>
      <c r="F16" s="40">
        <v>10713155</v>
      </c>
      <c r="G16" s="39">
        <v>49857</v>
      </c>
      <c r="H16" s="39"/>
      <c r="I16" s="38">
        <f t="shared" si="5"/>
        <v>49857</v>
      </c>
      <c r="J16" s="39">
        <v>5930</v>
      </c>
      <c r="K16" s="39">
        <v>1514816</v>
      </c>
      <c r="L16" s="39"/>
      <c r="M16" s="39">
        <v>568092</v>
      </c>
      <c r="N16" s="39">
        <v>32906</v>
      </c>
      <c r="O16" s="39"/>
      <c r="P16" s="41">
        <f t="shared" si="6"/>
        <v>2115814</v>
      </c>
      <c r="Q16" s="39">
        <v>643647</v>
      </c>
      <c r="R16" s="39">
        <v>600</v>
      </c>
      <c r="S16" s="39"/>
      <c r="T16" s="39">
        <v>0</v>
      </c>
      <c r="U16" s="39">
        <v>4513</v>
      </c>
      <c r="V16" s="39"/>
      <c r="W16" s="41">
        <f t="shared" si="7"/>
        <v>5113</v>
      </c>
      <c r="X16" s="39">
        <v>10761</v>
      </c>
      <c r="Y16" s="37" t="s">
        <v>5</v>
      </c>
      <c r="Z16" s="39"/>
      <c r="AA16" s="39"/>
      <c r="AB16" s="39"/>
      <c r="AC16" s="39"/>
      <c r="AD16" s="39"/>
      <c r="AE16" s="38">
        <f t="shared" si="8"/>
        <v>0</v>
      </c>
      <c r="AF16" s="38"/>
      <c r="AG16" s="38">
        <f t="shared" si="9"/>
        <v>2005377</v>
      </c>
      <c r="AH16" s="38">
        <f t="shared" si="10"/>
        <v>1515416</v>
      </c>
      <c r="AI16" s="38">
        <f t="shared" si="11"/>
        <v>0</v>
      </c>
      <c r="AJ16" s="38">
        <f t="shared" si="12"/>
        <v>568092</v>
      </c>
      <c r="AK16" s="38">
        <f t="shared" si="13"/>
        <v>58946780</v>
      </c>
      <c r="AL16" s="38">
        <f t="shared" si="13"/>
        <v>6030</v>
      </c>
      <c r="AM16" s="38">
        <f t="shared" si="14"/>
        <v>63041695</v>
      </c>
      <c r="AN16" s="38">
        <f t="shared" si="15"/>
        <v>11373493</v>
      </c>
      <c r="AP16" s="5">
        <v>16150690</v>
      </c>
    </row>
    <row r="17" spans="1:42" ht="23.25" customHeight="1">
      <c r="A17" s="37" t="s">
        <v>6</v>
      </c>
      <c r="B17" s="38">
        <v>3372681</v>
      </c>
      <c r="C17" s="38"/>
      <c r="D17" s="38"/>
      <c r="E17" s="39">
        <f t="shared" si="4"/>
        <v>3372681</v>
      </c>
      <c r="F17" s="40">
        <v>911872</v>
      </c>
      <c r="G17" s="38">
        <v>279560</v>
      </c>
      <c r="H17" s="38">
        <v>0</v>
      </c>
      <c r="I17" s="38">
        <f t="shared" si="5"/>
        <v>279560</v>
      </c>
      <c r="J17" s="38">
        <v>23110</v>
      </c>
      <c r="K17" s="38">
        <v>1063095</v>
      </c>
      <c r="L17" s="38"/>
      <c r="M17" s="38">
        <v>235460</v>
      </c>
      <c r="N17" s="38">
        <v>38968</v>
      </c>
      <c r="O17" s="38"/>
      <c r="P17" s="41">
        <f t="shared" si="6"/>
        <v>1337523</v>
      </c>
      <c r="Q17" s="38">
        <v>47747</v>
      </c>
      <c r="R17" s="38">
        <v>174090</v>
      </c>
      <c r="S17" s="38"/>
      <c r="T17" s="38">
        <v>13340</v>
      </c>
      <c r="U17" s="38">
        <v>34840</v>
      </c>
      <c r="V17" s="38"/>
      <c r="W17" s="41">
        <f t="shared" si="7"/>
        <v>222270</v>
      </c>
      <c r="X17" s="38">
        <v>55360</v>
      </c>
      <c r="Y17" s="37" t="s">
        <v>6</v>
      </c>
      <c r="AA17" s="38"/>
      <c r="AB17" s="38"/>
      <c r="AC17" s="38"/>
      <c r="AD17" s="38">
        <v>35000</v>
      </c>
      <c r="AE17" s="38">
        <f t="shared" si="8"/>
        <v>35000</v>
      </c>
      <c r="AF17" s="38">
        <v>10</v>
      </c>
      <c r="AG17" s="38">
        <f t="shared" si="9"/>
        <v>3372681</v>
      </c>
      <c r="AH17" s="38">
        <f t="shared" si="10"/>
        <v>1237185</v>
      </c>
      <c r="AI17" s="38">
        <f t="shared" si="11"/>
        <v>0</v>
      </c>
      <c r="AJ17" s="38">
        <f t="shared" si="12"/>
        <v>248800</v>
      </c>
      <c r="AK17" s="38">
        <f t="shared" si="13"/>
        <v>353368</v>
      </c>
      <c r="AL17" s="38">
        <f t="shared" si="13"/>
        <v>35000</v>
      </c>
      <c r="AM17" s="38">
        <f t="shared" si="14"/>
        <v>5247034</v>
      </c>
      <c r="AN17" s="38">
        <f t="shared" si="15"/>
        <v>1038099</v>
      </c>
      <c r="AP17" s="5">
        <v>7931200</v>
      </c>
    </row>
    <row r="18" spans="1:42" ht="23.25" customHeight="1">
      <c r="A18" s="37" t="s">
        <v>7</v>
      </c>
      <c r="B18" s="38"/>
      <c r="C18" s="38">
        <v>42603</v>
      </c>
      <c r="D18" s="38"/>
      <c r="E18" s="39">
        <f t="shared" si="4"/>
        <v>42603</v>
      </c>
      <c r="F18" s="40">
        <v>558</v>
      </c>
      <c r="G18" s="38"/>
      <c r="H18" s="38"/>
      <c r="I18" s="38">
        <f t="shared" si="5"/>
        <v>0</v>
      </c>
      <c r="J18" s="38"/>
      <c r="K18" s="38"/>
      <c r="L18" s="38"/>
      <c r="M18" s="38">
        <v>16897</v>
      </c>
      <c r="N18" s="38">
        <v>7216</v>
      </c>
      <c r="O18" s="38"/>
      <c r="P18" s="41">
        <f t="shared" si="6"/>
        <v>24113</v>
      </c>
      <c r="Q18" s="38">
        <v>11178</v>
      </c>
      <c r="R18" s="38"/>
      <c r="S18" s="38"/>
      <c r="T18" s="38"/>
      <c r="U18" s="38"/>
      <c r="V18" s="38"/>
      <c r="W18" s="41">
        <f t="shared" si="7"/>
        <v>0</v>
      </c>
      <c r="X18" s="38"/>
      <c r="Y18" s="37" t="s">
        <v>7</v>
      </c>
      <c r="Z18" s="38">
        <v>0</v>
      </c>
      <c r="AA18" s="38"/>
      <c r="AB18" s="38">
        <v>0</v>
      </c>
      <c r="AC18" s="38"/>
      <c r="AD18" s="38"/>
      <c r="AE18" s="38">
        <f t="shared" si="8"/>
        <v>0</v>
      </c>
      <c r="AF18" s="38"/>
      <c r="AG18" s="38">
        <f t="shared" si="9"/>
        <v>0</v>
      </c>
      <c r="AH18" s="38">
        <f t="shared" si="10"/>
        <v>0</v>
      </c>
      <c r="AI18" s="38">
        <f t="shared" si="11"/>
        <v>0</v>
      </c>
      <c r="AJ18" s="38">
        <f t="shared" si="12"/>
        <v>16897</v>
      </c>
      <c r="AK18" s="38">
        <f t="shared" si="13"/>
        <v>49819</v>
      </c>
      <c r="AL18" s="38">
        <f t="shared" si="13"/>
        <v>0</v>
      </c>
      <c r="AM18" s="38">
        <f t="shared" si="14"/>
        <v>66716</v>
      </c>
      <c r="AN18" s="38">
        <f t="shared" si="15"/>
        <v>11736</v>
      </c>
      <c r="AP18" s="5">
        <v>360948</v>
      </c>
    </row>
    <row r="19" spans="1:40" ht="23.25" customHeight="1">
      <c r="A19" s="48" t="s">
        <v>33</v>
      </c>
      <c r="B19" s="38"/>
      <c r="C19" s="38"/>
      <c r="D19" s="38"/>
      <c r="E19" s="39">
        <f t="shared" si="4"/>
        <v>0</v>
      </c>
      <c r="F19" s="40">
        <v>6537</v>
      </c>
      <c r="G19" s="38"/>
      <c r="H19" s="38"/>
      <c r="I19" s="38">
        <f t="shared" si="5"/>
        <v>0</v>
      </c>
      <c r="J19" s="38"/>
      <c r="K19" s="38">
        <v>99482</v>
      </c>
      <c r="L19" s="38"/>
      <c r="M19" s="38">
        <v>15680</v>
      </c>
      <c r="N19" s="38">
        <v>5089</v>
      </c>
      <c r="O19" s="38"/>
      <c r="P19" s="41">
        <f t="shared" si="6"/>
        <v>120251</v>
      </c>
      <c r="Q19" s="38">
        <v>5566</v>
      </c>
      <c r="R19" s="38"/>
      <c r="S19" s="38"/>
      <c r="T19" s="38"/>
      <c r="U19" s="38"/>
      <c r="V19" s="38"/>
      <c r="W19" s="41">
        <f t="shared" si="7"/>
        <v>0</v>
      </c>
      <c r="X19" s="38"/>
      <c r="Y19" s="48" t="s">
        <v>33</v>
      </c>
      <c r="Z19" s="38"/>
      <c r="AA19" s="38"/>
      <c r="AB19" s="38"/>
      <c r="AC19" s="38"/>
      <c r="AD19" s="38"/>
      <c r="AE19" s="38">
        <f t="shared" si="8"/>
        <v>0</v>
      </c>
      <c r="AF19" s="38"/>
      <c r="AG19" s="38">
        <f t="shared" si="9"/>
        <v>0</v>
      </c>
      <c r="AH19" s="38">
        <f t="shared" si="10"/>
        <v>99482</v>
      </c>
      <c r="AI19" s="38">
        <f t="shared" si="11"/>
        <v>0</v>
      </c>
      <c r="AJ19" s="38">
        <f t="shared" si="12"/>
        <v>15680</v>
      </c>
      <c r="AK19" s="38">
        <f t="shared" si="13"/>
        <v>5089</v>
      </c>
      <c r="AL19" s="38">
        <f t="shared" si="13"/>
        <v>0</v>
      </c>
      <c r="AM19" s="38">
        <f t="shared" si="14"/>
        <v>120251</v>
      </c>
      <c r="AN19" s="38">
        <f t="shared" si="15"/>
        <v>12103</v>
      </c>
    </row>
    <row r="20" spans="1:43" ht="23.25" customHeight="1">
      <c r="A20" s="48" t="s">
        <v>34</v>
      </c>
      <c r="B20" s="38"/>
      <c r="C20" s="38"/>
      <c r="D20" s="38"/>
      <c r="E20" s="39">
        <f t="shared" si="4"/>
        <v>0</v>
      </c>
      <c r="F20" s="40">
        <v>5876</v>
      </c>
      <c r="G20" s="38"/>
      <c r="H20" s="38"/>
      <c r="I20" s="38">
        <f t="shared" si="5"/>
        <v>0</v>
      </c>
      <c r="J20" s="38"/>
      <c r="K20" s="38">
        <v>139106</v>
      </c>
      <c r="L20" s="38"/>
      <c r="M20" s="38">
        <v>21633</v>
      </c>
      <c r="N20" s="38">
        <v>9295</v>
      </c>
      <c r="O20" s="38"/>
      <c r="P20" s="41">
        <f t="shared" si="6"/>
        <v>170034</v>
      </c>
      <c r="Q20" s="38">
        <v>10582</v>
      </c>
      <c r="R20" s="38"/>
      <c r="S20" s="38"/>
      <c r="T20" s="38"/>
      <c r="U20" s="38">
        <v>8339</v>
      </c>
      <c r="V20" s="38"/>
      <c r="W20" s="41">
        <f t="shared" si="7"/>
        <v>8339</v>
      </c>
      <c r="X20" s="38">
        <v>264</v>
      </c>
      <c r="Y20" s="48" t="s">
        <v>34</v>
      </c>
      <c r="Z20" s="38"/>
      <c r="AA20" s="38"/>
      <c r="AB20" s="38"/>
      <c r="AC20" s="38"/>
      <c r="AD20" s="38"/>
      <c r="AE20" s="38">
        <f t="shared" si="8"/>
        <v>0</v>
      </c>
      <c r="AF20" s="38"/>
      <c r="AG20" s="38">
        <f t="shared" si="9"/>
        <v>0</v>
      </c>
      <c r="AH20" s="38">
        <f t="shared" si="10"/>
        <v>139106</v>
      </c>
      <c r="AI20" s="38">
        <f t="shared" si="11"/>
        <v>0</v>
      </c>
      <c r="AJ20" s="38">
        <f t="shared" si="12"/>
        <v>21633</v>
      </c>
      <c r="AK20" s="38">
        <f t="shared" si="13"/>
        <v>17634</v>
      </c>
      <c r="AL20" s="38">
        <f t="shared" si="13"/>
        <v>0</v>
      </c>
      <c r="AM20" s="38">
        <f t="shared" si="14"/>
        <v>178373</v>
      </c>
      <c r="AN20" s="38">
        <f t="shared" si="15"/>
        <v>16722</v>
      </c>
      <c r="AP20" s="5">
        <v>608278</v>
      </c>
      <c r="AQ20" s="5">
        <v>253</v>
      </c>
    </row>
    <row r="21" spans="1:40" ht="23.25" customHeight="1">
      <c r="A21" s="49"/>
      <c r="B21" s="38"/>
      <c r="C21" s="38"/>
      <c r="D21" s="38"/>
      <c r="E21" s="39"/>
      <c r="F21" s="40"/>
      <c r="G21" s="50"/>
      <c r="H21" s="38"/>
      <c r="I21" s="38"/>
      <c r="J21" s="38"/>
      <c r="K21" s="38"/>
      <c r="L21" s="38"/>
      <c r="M21" s="38"/>
      <c r="N21" s="38"/>
      <c r="O21" s="38"/>
      <c r="P21" s="51"/>
      <c r="Q21" s="38"/>
      <c r="R21" s="38"/>
      <c r="S21" s="38"/>
      <c r="T21" s="38"/>
      <c r="U21" s="38"/>
      <c r="V21" s="38"/>
      <c r="W21" s="51"/>
      <c r="X21" s="38"/>
      <c r="Y21" s="4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23.25" customHeight="1">
      <c r="A22" s="34" t="s">
        <v>49</v>
      </c>
      <c r="B22" s="50">
        <f aca="true" t="shared" si="16" ref="B22:X22">SUM(B23:B30)</f>
        <v>8202270</v>
      </c>
      <c r="C22" s="50">
        <f t="shared" si="16"/>
        <v>39246952</v>
      </c>
      <c r="D22" s="50">
        <f t="shared" si="16"/>
        <v>0</v>
      </c>
      <c r="E22" s="50">
        <f t="shared" si="16"/>
        <v>47449222</v>
      </c>
      <c r="F22" s="50">
        <f t="shared" si="16"/>
        <v>35477</v>
      </c>
      <c r="G22" s="50">
        <f t="shared" si="16"/>
        <v>4955</v>
      </c>
      <c r="H22" s="50">
        <f t="shared" si="16"/>
        <v>0</v>
      </c>
      <c r="I22" s="50">
        <f t="shared" si="16"/>
        <v>4955</v>
      </c>
      <c r="J22" s="50">
        <f t="shared" si="16"/>
        <v>0</v>
      </c>
      <c r="K22" s="50">
        <f t="shared" si="16"/>
        <v>2698000</v>
      </c>
      <c r="L22" s="50">
        <f t="shared" si="16"/>
        <v>0</v>
      </c>
      <c r="M22" s="50">
        <f t="shared" si="16"/>
        <v>379418</v>
      </c>
      <c r="N22" s="50">
        <f t="shared" si="16"/>
        <v>1071968</v>
      </c>
      <c r="O22" s="50">
        <f t="shared" si="16"/>
        <v>5086518</v>
      </c>
      <c r="P22" s="50">
        <f t="shared" si="16"/>
        <v>9235904</v>
      </c>
      <c r="Q22" s="50">
        <f t="shared" si="16"/>
        <v>189821</v>
      </c>
      <c r="R22" s="50">
        <f t="shared" si="16"/>
        <v>0</v>
      </c>
      <c r="S22" s="50">
        <f t="shared" si="16"/>
        <v>0</v>
      </c>
      <c r="T22" s="50">
        <f t="shared" si="16"/>
        <v>0</v>
      </c>
      <c r="U22" s="50">
        <f t="shared" si="16"/>
        <v>0</v>
      </c>
      <c r="V22" s="50">
        <f t="shared" si="16"/>
        <v>0</v>
      </c>
      <c r="W22" s="50">
        <f t="shared" si="16"/>
        <v>0</v>
      </c>
      <c r="X22" s="50">
        <f t="shared" si="16"/>
        <v>0</v>
      </c>
      <c r="Y22" s="34" t="s">
        <v>49</v>
      </c>
      <c r="Z22" s="50">
        <f aca="true" t="shared" si="17" ref="Z22:AN22">SUM(Z23:Z30)</f>
        <v>198864</v>
      </c>
      <c r="AA22" s="50">
        <f t="shared" si="17"/>
        <v>0</v>
      </c>
      <c r="AB22" s="50">
        <f t="shared" si="17"/>
        <v>40</v>
      </c>
      <c r="AC22" s="50">
        <f t="shared" si="17"/>
        <v>26427</v>
      </c>
      <c r="AD22" s="50">
        <f t="shared" si="17"/>
        <v>5733</v>
      </c>
      <c r="AE22" s="50">
        <f t="shared" si="17"/>
        <v>231064</v>
      </c>
      <c r="AF22" s="50">
        <f t="shared" si="17"/>
        <v>10905</v>
      </c>
      <c r="AG22" s="50">
        <f t="shared" si="17"/>
        <v>8401134</v>
      </c>
      <c r="AH22" s="50">
        <f t="shared" si="17"/>
        <v>2698000</v>
      </c>
      <c r="AI22" s="50">
        <f t="shared" si="17"/>
        <v>0</v>
      </c>
      <c r="AJ22" s="50">
        <f t="shared" si="17"/>
        <v>379458</v>
      </c>
      <c r="AK22" s="50">
        <f t="shared" si="17"/>
        <v>40350302</v>
      </c>
      <c r="AL22" s="50">
        <f t="shared" si="17"/>
        <v>5092251</v>
      </c>
      <c r="AM22" s="50">
        <f t="shared" si="17"/>
        <v>56921145</v>
      </c>
      <c r="AN22" s="50">
        <f t="shared" si="17"/>
        <v>236203</v>
      </c>
    </row>
    <row r="23" spans="1:40" ht="23.25" customHeight="1">
      <c r="A23" s="37" t="s">
        <v>8</v>
      </c>
      <c r="B23" s="39">
        <v>216662</v>
      </c>
      <c r="C23" s="39">
        <v>65880</v>
      </c>
      <c r="D23" s="39"/>
      <c r="E23" s="39">
        <f aca="true" t="shared" si="18" ref="E23:E30">SUM(B23:D23)</f>
        <v>282542</v>
      </c>
      <c r="F23" s="40">
        <v>895</v>
      </c>
      <c r="G23" s="39">
        <v>832</v>
      </c>
      <c r="H23" s="39"/>
      <c r="I23" s="38">
        <f aca="true" t="shared" si="19" ref="I23:I30">SUM(G23:H23)</f>
        <v>832</v>
      </c>
      <c r="J23" s="39"/>
      <c r="K23" s="39">
        <v>1057</v>
      </c>
      <c r="L23" s="39"/>
      <c r="M23" s="39">
        <v>1840</v>
      </c>
      <c r="N23" s="39">
        <v>1520</v>
      </c>
      <c r="O23" s="39"/>
      <c r="P23" s="41">
        <f aca="true" t="shared" si="20" ref="P23:P30">SUM(K23:O23)</f>
        <v>4417</v>
      </c>
      <c r="Q23" s="39">
        <v>129</v>
      </c>
      <c r="R23" s="39"/>
      <c r="S23" s="39"/>
      <c r="T23" s="39"/>
      <c r="U23" s="39"/>
      <c r="V23" s="39"/>
      <c r="W23" s="41">
        <f aca="true" t="shared" si="21" ref="W23:W30">SUM(R23:V23)</f>
        <v>0</v>
      </c>
      <c r="X23" s="39"/>
      <c r="Y23" s="37" t="s">
        <v>8</v>
      </c>
      <c r="Z23" s="39"/>
      <c r="AA23" s="39"/>
      <c r="AB23" s="39"/>
      <c r="AC23" s="39"/>
      <c r="AD23" s="39"/>
      <c r="AE23" s="38">
        <f aca="true" t="shared" si="22" ref="AE23:AE30">SUM(Z23:AD23)</f>
        <v>0</v>
      </c>
      <c r="AF23" s="38">
        <v>397</v>
      </c>
      <c r="AG23" s="38">
        <f aca="true" t="shared" si="23" ref="AG23:AG30">B23+Z23</f>
        <v>216662</v>
      </c>
      <c r="AH23" s="38">
        <f aca="true" t="shared" si="24" ref="AH23:AH30">K23+R23+AA23</f>
        <v>1057</v>
      </c>
      <c r="AI23" s="38">
        <f aca="true" t="shared" si="25" ref="AI23:AI30">L23+S23</f>
        <v>0</v>
      </c>
      <c r="AJ23" s="38">
        <f aca="true" t="shared" si="26" ref="AJ23:AJ30">M23+T23+AB23</f>
        <v>1840</v>
      </c>
      <c r="AK23" s="38">
        <f aca="true" t="shared" si="27" ref="AK23:AL30">C23+G23+N23+U23+AC23</f>
        <v>68232</v>
      </c>
      <c r="AL23" s="38">
        <f t="shared" si="27"/>
        <v>0</v>
      </c>
      <c r="AM23" s="38">
        <f aca="true" t="shared" si="28" ref="AM23:AM30">SUM(AG23:AL23)</f>
        <v>287791</v>
      </c>
      <c r="AN23" s="38">
        <f aca="true" t="shared" si="29" ref="AN23:AN30">F23+J23+Q23+X23+AF23</f>
        <v>1421</v>
      </c>
    </row>
    <row r="24" spans="1:40" ht="23.25" customHeight="1">
      <c r="A24" s="37" t="s">
        <v>73</v>
      </c>
      <c r="B24" s="39">
        <v>327647</v>
      </c>
      <c r="C24" s="39">
        <v>269187</v>
      </c>
      <c r="D24" s="39"/>
      <c r="E24" s="39">
        <f t="shared" si="18"/>
        <v>596834</v>
      </c>
      <c r="F24" s="40">
        <v>1253</v>
      </c>
      <c r="G24" s="39">
        <v>4123</v>
      </c>
      <c r="H24" s="39"/>
      <c r="I24" s="38">
        <f t="shared" si="19"/>
        <v>4123</v>
      </c>
      <c r="J24" s="39"/>
      <c r="K24" s="39">
        <v>65630</v>
      </c>
      <c r="L24" s="39"/>
      <c r="M24" s="39">
        <v>17812</v>
      </c>
      <c r="N24" s="39">
        <v>28785</v>
      </c>
      <c r="O24" s="39"/>
      <c r="P24" s="41">
        <f t="shared" si="20"/>
        <v>112227</v>
      </c>
      <c r="Q24" s="39">
        <v>4129</v>
      </c>
      <c r="R24" s="39"/>
      <c r="S24" s="39"/>
      <c r="T24" s="39"/>
      <c r="U24" s="39"/>
      <c r="V24" s="39"/>
      <c r="W24" s="41">
        <f t="shared" si="21"/>
        <v>0</v>
      </c>
      <c r="X24" s="39"/>
      <c r="Y24" s="37" t="s">
        <v>73</v>
      </c>
      <c r="Z24" s="39"/>
      <c r="AA24" s="39"/>
      <c r="AB24" s="39"/>
      <c r="AC24" s="39">
        <v>4</v>
      </c>
      <c r="AD24" s="39">
        <v>2</v>
      </c>
      <c r="AE24" s="38">
        <f t="shared" si="22"/>
        <v>6</v>
      </c>
      <c r="AF24" s="38">
        <v>14</v>
      </c>
      <c r="AG24" s="38">
        <f t="shared" si="23"/>
        <v>327647</v>
      </c>
      <c r="AH24" s="38">
        <f t="shared" si="24"/>
        <v>65630</v>
      </c>
      <c r="AI24" s="38">
        <f t="shared" si="25"/>
        <v>0</v>
      </c>
      <c r="AJ24" s="38">
        <f t="shared" si="26"/>
        <v>17812</v>
      </c>
      <c r="AK24" s="38">
        <f t="shared" si="27"/>
        <v>302099</v>
      </c>
      <c r="AL24" s="38">
        <f t="shared" si="27"/>
        <v>2</v>
      </c>
      <c r="AM24" s="38">
        <f t="shared" si="28"/>
        <v>713190</v>
      </c>
      <c r="AN24" s="38">
        <f t="shared" si="29"/>
        <v>5396</v>
      </c>
    </row>
    <row r="25" spans="1:40" ht="23.25" customHeight="1">
      <c r="A25" s="37" t="s">
        <v>9</v>
      </c>
      <c r="B25" s="52"/>
      <c r="C25" s="52">
        <v>68664</v>
      </c>
      <c r="D25" s="52"/>
      <c r="E25" s="39">
        <f t="shared" si="18"/>
        <v>68664</v>
      </c>
      <c r="F25" s="52">
        <v>90</v>
      </c>
      <c r="G25" s="52"/>
      <c r="H25" s="52"/>
      <c r="I25" s="38">
        <f t="shared" si="19"/>
        <v>0</v>
      </c>
      <c r="J25" s="52"/>
      <c r="K25" s="52">
        <v>770</v>
      </c>
      <c r="L25" s="52"/>
      <c r="M25" s="52">
        <v>1800</v>
      </c>
      <c r="N25" s="52">
        <v>13771</v>
      </c>
      <c r="O25" s="52"/>
      <c r="P25" s="41">
        <f t="shared" si="20"/>
        <v>16341</v>
      </c>
      <c r="Q25" s="52">
        <v>74</v>
      </c>
      <c r="R25" s="52"/>
      <c r="S25" s="52"/>
      <c r="T25" s="52"/>
      <c r="U25" s="52"/>
      <c r="V25" s="52"/>
      <c r="W25" s="41">
        <f t="shared" si="21"/>
        <v>0</v>
      </c>
      <c r="X25" s="52"/>
      <c r="Y25" s="37" t="s">
        <v>9</v>
      </c>
      <c r="Z25" s="38"/>
      <c r="AA25" s="38"/>
      <c r="AB25" s="38"/>
      <c r="AC25" s="38"/>
      <c r="AD25" s="38"/>
      <c r="AE25" s="38">
        <f t="shared" si="22"/>
        <v>0</v>
      </c>
      <c r="AF25" s="38"/>
      <c r="AG25" s="38">
        <f t="shared" si="23"/>
        <v>0</v>
      </c>
      <c r="AH25" s="38">
        <f t="shared" si="24"/>
        <v>770</v>
      </c>
      <c r="AI25" s="38">
        <f t="shared" si="25"/>
        <v>0</v>
      </c>
      <c r="AJ25" s="38">
        <f t="shared" si="26"/>
        <v>1800</v>
      </c>
      <c r="AK25" s="38">
        <f t="shared" si="27"/>
        <v>82435</v>
      </c>
      <c r="AL25" s="38">
        <f t="shared" si="27"/>
        <v>0</v>
      </c>
      <c r="AM25" s="38">
        <f t="shared" si="28"/>
        <v>85005</v>
      </c>
      <c r="AN25" s="38">
        <f t="shared" si="29"/>
        <v>164</v>
      </c>
    </row>
    <row r="26" spans="1:40" ht="23.25" customHeight="1">
      <c r="A26" s="53" t="s">
        <v>71</v>
      </c>
      <c r="B26" s="38">
        <v>3130991</v>
      </c>
      <c r="C26" s="38">
        <v>2145740</v>
      </c>
      <c r="D26" s="38"/>
      <c r="E26" s="39">
        <f t="shared" si="18"/>
        <v>5276731</v>
      </c>
      <c r="F26" s="40">
        <v>10426</v>
      </c>
      <c r="G26" s="38"/>
      <c r="H26" s="38"/>
      <c r="I26" s="38">
        <f t="shared" si="19"/>
        <v>0</v>
      </c>
      <c r="J26" s="38"/>
      <c r="K26" s="38">
        <v>1240721</v>
      </c>
      <c r="L26" s="38"/>
      <c r="M26" s="38">
        <v>55310</v>
      </c>
      <c r="N26" s="38">
        <v>427792</v>
      </c>
      <c r="O26" s="38"/>
      <c r="P26" s="41">
        <f t="shared" si="20"/>
        <v>1723823</v>
      </c>
      <c r="Q26" s="38">
        <v>9559</v>
      </c>
      <c r="R26" s="38"/>
      <c r="S26" s="38"/>
      <c r="T26" s="38"/>
      <c r="U26" s="38"/>
      <c r="V26" s="38"/>
      <c r="W26" s="41">
        <f t="shared" si="21"/>
        <v>0</v>
      </c>
      <c r="X26" s="38"/>
      <c r="Y26" s="53" t="s">
        <v>71</v>
      </c>
      <c r="Z26" s="38">
        <v>174247</v>
      </c>
      <c r="AA26" s="38"/>
      <c r="AB26" s="38">
        <v>40</v>
      </c>
      <c r="AC26" s="38">
        <v>1440</v>
      </c>
      <c r="AD26" s="38"/>
      <c r="AE26" s="38">
        <f t="shared" si="22"/>
        <v>175727</v>
      </c>
      <c r="AF26" s="38">
        <v>8271</v>
      </c>
      <c r="AG26" s="38">
        <f t="shared" si="23"/>
        <v>3305238</v>
      </c>
      <c r="AH26" s="38">
        <f>K26+R26+AA26</f>
        <v>1240721</v>
      </c>
      <c r="AI26" s="38">
        <f t="shared" si="25"/>
        <v>0</v>
      </c>
      <c r="AJ26" s="38">
        <f t="shared" si="26"/>
        <v>55350</v>
      </c>
      <c r="AK26" s="38">
        <f t="shared" si="27"/>
        <v>2574972</v>
      </c>
      <c r="AL26" s="38">
        <f t="shared" si="27"/>
        <v>0</v>
      </c>
      <c r="AM26" s="38">
        <f t="shared" si="28"/>
        <v>7176281</v>
      </c>
      <c r="AN26" s="38">
        <f t="shared" si="29"/>
        <v>28256</v>
      </c>
    </row>
    <row r="27" spans="1:40" ht="23.25" customHeight="1">
      <c r="A27" s="54" t="s">
        <v>72</v>
      </c>
      <c r="B27" s="38">
        <v>1555425</v>
      </c>
      <c r="C27" s="38">
        <v>1542144</v>
      </c>
      <c r="D27" s="38"/>
      <c r="E27" s="39">
        <f t="shared" si="18"/>
        <v>3097569</v>
      </c>
      <c r="F27" s="40">
        <v>1279</v>
      </c>
      <c r="G27" s="38"/>
      <c r="H27" s="38"/>
      <c r="I27" s="38">
        <f t="shared" si="19"/>
        <v>0</v>
      </c>
      <c r="J27" s="38"/>
      <c r="K27" s="38">
        <v>919726</v>
      </c>
      <c r="L27" s="38"/>
      <c r="M27" s="38">
        <v>43202</v>
      </c>
      <c r="N27" s="38">
        <v>317879</v>
      </c>
      <c r="O27" s="38"/>
      <c r="P27" s="41">
        <f t="shared" si="20"/>
        <v>1280807</v>
      </c>
      <c r="Q27" s="38">
        <v>8705</v>
      </c>
      <c r="R27" s="38"/>
      <c r="S27" s="38"/>
      <c r="T27" s="38"/>
      <c r="U27" s="38"/>
      <c r="V27" s="38"/>
      <c r="W27" s="41">
        <f t="shared" si="21"/>
        <v>0</v>
      </c>
      <c r="X27" s="38"/>
      <c r="Y27" s="54" t="s">
        <v>72</v>
      </c>
      <c r="Z27" s="38">
        <v>0</v>
      </c>
      <c r="AA27" s="38"/>
      <c r="AB27" s="38"/>
      <c r="AC27" s="38">
        <v>24627</v>
      </c>
      <c r="AD27" s="38">
        <v>238</v>
      </c>
      <c r="AE27" s="38">
        <f t="shared" si="22"/>
        <v>24865</v>
      </c>
      <c r="AF27" s="38"/>
      <c r="AG27" s="38">
        <f t="shared" si="23"/>
        <v>1555425</v>
      </c>
      <c r="AH27" s="38">
        <f t="shared" si="24"/>
        <v>919726</v>
      </c>
      <c r="AI27" s="38">
        <f t="shared" si="25"/>
        <v>0</v>
      </c>
      <c r="AJ27" s="38">
        <f t="shared" si="26"/>
        <v>43202</v>
      </c>
      <c r="AK27" s="38">
        <f t="shared" si="27"/>
        <v>1884650</v>
      </c>
      <c r="AL27" s="38">
        <f t="shared" si="27"/>
        <v>238</v>
      </c>
      <c r="AM27" s="38">
        <f t="shared" si="28"/>
        <v>4403241</v>
      </c>
      <c r="AN27" s="38">
        <f t="shared" si="29"/>
        <v>9984</v>
      </c>
    </row>
    <row r="28" spans="1:40" ht="23.25" customHeight="1">
      <c r="A28" s="53" t="s">
        <v>54</v>
      </c>
      <c r="B28" s="38">
        <v>1059150</v>
      </c>
      <c r="C28" s="38">
        <v>1350440</v>
      </c>
      <c r="D28" s="38"/>
      <c r="E28" s="39">
        <f t="shared" si="18"/>
        <v>2409590</v>
      </c>
      <c r="F28" s="40">
        <v>18815</v>
      </c>
      <c r="G28" s="38"/>
      <c r="H28" s="38"/>
      <c r="I28" s="38">
        <f t="shared" si="19"/>
        <v>0</v>
      </c>
      <c r="J28" s="38"/>
      <c r="K28" s="38">
        <v>274107</v>
      </c>
      <c r="L28" s="38"/>
      <c r="M28" s="38">
        <v>98127</v>
      </c>
      <c r="N28" s="38">
        <v>278718</v>
      </c>
      <c r="O28" s="38"/>
      <c r="P28" s="41">
        <f t="shared" si="20"/>
        <v>650952</v>
      </c>
      <c r="Q28" s="38">
        <v>40414</v>
      </c>
      <c r="R28" s="38"/>
      <c r="S28" s="38"/>
      <c r="T28" s="38"/>
      <c r="U28" s="38"/>
      <c r="V28" s="38"/>
      <c r="W28" s="41">
        <f t="shared" si="21"/>
        <v>0</v>
      </c>
      <c r="X28" s="38"/>
      <c r="Y28" s="53" t="s">
        <v>54</v>
      </c>
      <c r="Z28" s="38">
        <v>24617</v>
      </c>
      <c r="AA28" s="38"/>
      <c r="AB28" s="38"/>
      <c r="AC28" s="38">
        <v>356</v>
      </c>
      <c r="AD28" s="38">
        <v>5493</v>
      </c>
      <c r="AE28" s="38">
        <f t="shared" si="22"/>
        <v>30466</v>
      </c>
      <c r="AF28" s="38">
        <v>2223</v>
      </c>
      <c r="AG28" s="38">
        <f t="shared" si="23"/>
        <v>1083767</v>
      </c>
      <c r="AH28" s="38">
        <f t="shared" si="24"/>
        <v>274107</v>
      </c>
      <c r="AI28" s="38">
        <f t="shared" si="25"/>
        <v>0</v>
      </c>
      <c r="AJ28" s="38">
        <f t="shared" si="26"/>
        <v>98127</v>
      </c>
      <c r="AK28" s="38">
        <f t="shared" si="27"/>
        <v>1629514</v>
      </c>
      <c r="AL28" s="38">
        <f t="shared" si="27"/>
        <v>5493</v>
      </c>
      <c r="AM28" s="38">
        <f t="shared" si="28"/>
        <v>3091008</v>
      </c>
      <c r="AN28" s="38">
        <f t="shared" si="29"/>
        <v>61452</v>
      </c>
    </row>
    <row r="29" spans="1:42" ht="23.25" customHeight="1">
      <c r="A29" s="53" t="s">
        <v>35</v>
      </c>
      <c r="B29" s="38">
        <v>9453</v>
      </c>
      <c r="C29" s="38"/>
      <c r="D29" s="38"/>
      <c r="E29" s="39">
        <f t="shared" si="18"/>
        <v>9453</v>
      </c>
      <c r="F29" s="40">
        <v>26</v>
      </c>
      <c r="G29" s="38"/>
      <c r="H29" s="38"/>
      <c r="I29" s="38">
        <f t="shared" si="19"/>
        <v>0</v>
      </c>
      <c r="J29" s="38"/>
      <c r="K29" s="38">
        <v>400</v>
      </c>
      <c r="L29" s="38"/>
      <c r="M29" s="38">
        <v>20</v>
      </c>
      <c r="N29" s="38">
        <v>152</v>
      </c>
      <c r="O29" s="38"/>
      <c r="P29" s="41">
        <f t="shared" si="20"/>
        <v>572</v>
      </c>
      <c r="Q29" s="38">
        <v>55</v>
      </c>
      <c r="R29" s="38"/>
      <c r="S29" s="38"/>
      <c r="T29" s="38"/>
      <c r="U29" s="38"/>
      <c r="V29" s="38"/>
      <c r="W29" s="41">
        <f t="shared" si="21"/>
        <v>0</v>
      </c>
      <c r="X29" s="38"/>
      <c r="Y29" s="53" t="s">
        <v>35</v>
      </c>
      <c r="Z29" s="38"/>
      <c r="AA29" s="38"/>
      <c r="AB29" s="38"/>
      <c r="AC29" s="38"/>
      <c r="AD29" s="38"/>
      <c r="AE29" s="38">
        <f t="shared" si="22"/>
        <v>0</v>
      </c>
      <c r="AF29" s="38"/>
      <c r="AG29" s="38">
        <f t="shared" si="23"/>
        <v>9453</v>
      </c>
      <c r="AH29" s="38">
        <f t="shared" si="24"/>
        <v>400</v>
      </c>
      <c r="AI29" s="38">
        <f t="shared" si="25"/>
        <v>0</v>
      </c>
      <c r="AJ29" s="38">
        <f t="shared" si="26"/>
        <v>20</v>
      </c>
      <c r="AK29" s="38">
        <f t="shared" si="27"/>
        <v>152</v>
      </c>
      <c r="AL29" s="38">
        <f t="shared" si="27"/>
        <v>0</v>
      </c>
      <c r="AM29" s="38">
        <f t="shared" si="28"/>
        <v>10025</v>
      </c>
      <c r="AN29" s="38">
        <f t="shared" si="29"/>
        <v>81</v>
      </c>
      <c r="AP29" s="5">
        <v>17000</v>
      </c>
    </row>
    <row r="30" spans="1:42" ht="23.25" customHeight="1">
      <c r="A30" s="53" t="s">
        <v>66</v>
      </c>
      <c r="B30" s="38">
        <v>1902942</v>
      </c>
      <c r="C30" s="38">
        <v>33804897</v>
      </c>
      <c r="D30" s="38"/>
      <c r="E30" s="39">
        <f t="shared" si="18"/>
        <v>35707839</v>
      </c>
      <c r="F30" s="40">
        <v>2693</v>
      </c>
      <c r="G30" s="38"/>
      <c r="H30" s="38"/>
      <c r="I30" s="38">
        <f t="shared" si="19"/>
        <v>0</v>
      </c>
      <c r="J30" s="38"/>
      <c r="K30" s="38">
        <v>195589</v>
      </c>
      <c r="L30" s="38"/>
      <c r="M30" s="38">
        <v>161307</v>
      </c>
      <c r="N30" s="38">
        <v>3351</v>
      </c>
      <c r="O30" s="38">
        <v>5086518</v>
      </c>
      <c r="P30" s="41">
        <f t="shared" si="20"/>
        <v>5446765</v>
      </c>
      <c r="Q30" s="38">
        <v>126756</v>
      </c>
      <c r="R30" s="38"/>
      <c r="S30" s="38"/>
      <c r="T30" s="38"/>
      <c r="U30" s="38"/>
      <c r="V30" s="38"/>
      <c r="W30" s="41">
        <f t="shared" si="21"/>
        <v>0</v>
      </c>
      <c r="X30" s="38"/>
      <c r="Y30" s="53" t="s">
        <v>66</v>
      </c>
      <c r="Z30" s="38"/>
      <c r="AA30" s="38"/>
      <c r="AB30" s="38"/>
      <c r="AC30" s="38"/>
      <c r="AD30" s="38"/>
      <c r="AE30" s="38">
        <f t="shared" si="22"/>
        <v>0</v>
      </c>
      <c r="AF30" s="38"/>
      <c r="AG30" s="38">
        <f t="shared" si="23"/>
        <v>1902942</v>
      </c>
      <c r="AH30" s="38">
        <f t="shared" si="24"/>
        <v>195589</v>
      </c>
      <c r="AI30" s="38">
        <f t="shared" si="25"/>
        <v>0</v>
      </c>
      <c r="AJ30" s="38">
        <f t="shared" si="26"/>
        <v>161307</v>
      </c>
      <c r="AK30" s="38">
        <f t="shared" si="27"/>
        <v>33808248</v>
      </c>
      <c r="AL30" s="38">
        <f t="shared" si="27"/>
        <v>5086518</v>
      </c>
      <c r="AM30" s="38">
        <f t="shared" si="28"/>
        <v>41154604</v>
      </c>
      <c r="AN30" s="38">
        <f t="shared" si="29"/>
        <v>129449</v>
      </c>
      <c r="AP30" s="5">
        <v>3048526</v>
      </c>
    </row>
    <row r="31" spans="1:40" ht="23.25" customHeight="1">
      <c r="A31" s="53"/>
      <c r="B31" s="38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38"/>
      <c r="N31" s="38"/>
      <c r="O31" s="38"/>
      <c r="P31" s="41"/>
      <c r="Q31" s="38"/>
      <c r="R31" s="38"/>
      <c r="S31" s="38"/>
      <c r="T31" s="38"/>
      <c r="U31" s="38"/>
      <c r="V31" s="38"/>
      <c r="W31" s="41"/>
      <c r="X31" s="38"/>
      <c r="Y31" s="5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57" s="55" customFormat="1" ht="23.25" customHeight="1">
      <c r="A32" s="34" t="s">
        <v>50</v>
      </c>
      <c r="B32" s="50">
        <f aca="true" t="shared" si="30" ref="B32:X32">SUM(B33:B39)</f>
        <v>13203587</v>
      </c>
      <c r="C32" s="50">
        <f t="shared" si="30"/>
        <v>94086</v>
      </c>
      <c r="D32" s="50">
        <f t="shared" si="30"/>
        <v>49</v>
      </c>
      <c r="E32" s="50">
        <f t="shared" si="30"/>
        <v>13297722</v>
      </c>
      <c r="F32" s="50">
        <f t="shared" si="30"/>
        <v>3796175</v>
      </c>
      <c r="G32" s="50">
        <f t="shared" si="30"/>
        <v>74803</v>
      </c>
      <c r="H32" s="50">
        <f t="shared" si="30"/>
        <v>0</v>
      </c>
      <c r="I32" s="50">
        <f t="shared" si="30"/>
        <v>74803</v>
      </c>
      <c r="J32" s="50">
        <f t="shared" si="30"/>
        <v>3554</v>
      </c>
      <c r="K32" s="50">
        <f t="shared" si="30"/>
        <v>1693380</v>
      </c>
      <c r="L32" s="50">
        <f t="shared" si="30"/>
        <v>0</v>
      </c>
      <c r="M32" s="50">
        <f t="shared" si="30"/>
        <v>396513</v>
      </c>
      <c r="N32" s="50">
        <f t="shared" si="30"/>
        <v>67230</v>
      </c>
      <c r="O32" s="50">
        <f t="shared" si="30"/>
        <v>0</v>
      </c>
      <c r="P32" s="50">
        <f t="shared" si="30"/>
        <v>2157123</v>
      </c>
      <c r="Q32" s="50">
        <f t="shared" si="30"/>
        <v>171338</v>
      </c>
      <c r="R32" s="50">
        <f t="shared" si="30"/>
        <v>0</v>
      </c>
      <c r="S32" s="50">
        <f t="shared" si="30"/>
        <v>0</v>
      </c>
      <c r="T32" s="50">
        <f t="shared" si="30"/>
        <v>0</v>
      </c>
      <c r="U32" s="50">
        <f t="shared" si="30"/>
        <v>4390</v>
      </c>
      <c r="V32" s="50">
        <f t="shared" si="30"/>
        <v>0</v>
      </c>
      <c r="W32" s="50">
        <f t="shared" si="30"/>
        <v>4390</v>
      </c>
      <c r="X32" s="50">
        <f t="shared" si="30"/>
        <v>744</v>
      </c>
      <c r="Y32" s="34" t="s">
        <v>50</v>
      </c>
      <c r="Z32" s="50">
        <f aca="true" t="shared" si="31" ref="Z32:AN32">SUM(Z33:Z39)</f>
        <v>0</v>
      </c>
      <c r="AA32" s="50">
        <f t="shared" si="31"/>
        <v>0</v>
      </c>
      <c r="AB32" s="50">
        <f t="shared" si="31"/>
        <v>0</v>
      </c>
      <c r="AC32" s="50">
        <f t="shared" si="31"/>
        <v>0</v>
      </c>
      <c r="AD32" s="50">
        <f t="shared" si="31"/>
        <v>0</v>
      </c>
      <c r="AE32" s="50">
        <f t="shared" si="31"/>
        <v>0</v>
      </c>
      <c r="AF32" s="50">
        <f t="shared" si="31"/>
        <v>0</v>
      </c>
      <c r="AG32" s="50">
        <f t="shared" si="31"/>
        <v>13203587</v>
      </c>
      <c r="AH32" s="50">
        <f t="shared" si="31"/>
        <v>1693380</v>
      </c>
      <c r="AI32" s="50">
        <f t="shared" si="31"/>
        <v>0</v>
      </c>
      <c r="AJ32" s="50">
        <f t="shared" si="31"/>
        <v>396513</v>
      </c>
      <c r="AK32" s="50">
        <f t="shared" si="31"/>
        <v>240509</v>
      </c>
      <c r="AL32" s="50">
        <f t="shared" si="31"/>
        <v>49</v>
      </c>
      <c r="AM32" s="50">
        <f t="shared" si="31"/>
        <v>15534038</v>
      </c>
      <c r="AN32" s="50">
        <f t="shared" si="31"/>
        <v>3971811</v>
      </c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40" ht="23.25" customHeight="1">
      <c r="A33" s="77" t="s">
        <v>69</v>
      </c>
      <c r="B33" s="38"/>
      <c r="C33" s="38">
        <v>94086</v>
      </c>
      <c r="D33" s="38"/>
      <c r="E33" s="39">
        <f aca="true" t="shared" si="32" ref="E33:E39">SUM(B33:D33)</f>
        <v>94086</v>
      </c>
      <c r="F33" s="40">
        <v>401</v>
      </c>
      <c r="G33" s="38"/>
      <c r="H33" s="38"/>
      <c r="I33" s="38">
        <f aca="true" t="shared" si="33" ref="I33:I39">SUM(G33:H33)</f>
        <v>0</v>
      </c>
      <c r="J33" s="38"/>
      <c r="K33" s="38"/>
      <c r="L33" s="38"/>
      <c r="M33" s="38"/>
      <c r="N33" s="38">
        <v>5078</v>
      </c>
      <c r="O33" s="38"/>
      <c r="P33" s="41">
        <f aca="true" t="shared" si="34" ref="P33:P39">SUM(K33:O33)</f>
        <v>5078</v>
      </c>
      <c r="Q33" s="38">
        <v>107</v>
      </c>
      <c r="R33" s="38"/>
      <c r="S33" s="38"/>
      <c r="T33" s="38"/>
      <c r="U33" s="38"/>
      <c r="V33" s="38"/>
      <c r="W33" s="41">
        <f aca="true" t="shared" si="35" ref="W33:W39">SUM(R33:V33)</f>
        <v>0</v>
      </c>
      <c r="X33" s="38"/>
      <c r="Y33" s="77" t="s">
        <v>69</v>
      </c>
      <c r="Z33" s="38"/>
      <c r="AA33" s="38"/>
      <c r="AB33" s="38"/>
      <c r="AC33" s="38"/>
      <c r="AD33" s="38"/>
      <c r="AE33" s="38">
        <f aca="true" t="shared" si="36" ref="AE33:AE39">SUM(Z33:AD33)</f>
        <v>0</v>
      </c>
      <c r="AF33" s="38"/>
      <c r="AG33" s="38">
        <f aca="true" t="shared" si="37" ref="AG33:AG39">B33+Z33</f>
        <v>0</v>
      </c>
      <c r="AH33" s="38">
        <f aca="true" t="shared" si="38" ref="AH33:AH39">K33+R33+AA33</f>
        <v>0</v>
      </c>
      <c r="AI33" s="38">
        <f aca="true" t="shared" si="39" ref="AI33:AI39">L33+S33</f>
        <v>0</v>
      </c>
      <c r="AJ33" s="38">
        <f aca="true" t="shared" si="40" ref="AJ33:AJ39">M33+T33+AB33</f>
        <v>0</v>
      </c>
      <c r="AK33" s="38">
        <f aca="true" t="shared" si="41" ref="AK33:AL39">C33+G33+N33+U33+AC33</f>
        <v>99164</v>
      </c>
      <c r="AL33" s="38">
        <f t="shared" si="41"/>
        <v>0</v>
      </c>
      <c r="AM33" s="38">
        <f aca="true" t="shared" si="42" ref="AM33:AM39">SUM(AG33:AL33)</f>
        <v>99164</v>
      </c>
      <c r="AN33" s="38">
        <f aca="true" t="shared" si="43" ref="AN33:AN39">F33+J33+Q33+X33+AF33</f>
        <v>508</v>
      </c>
    </row>
    <row r="34" spans="1:42" ht="23.25" customHeight="1">
      <c r="A34" s="37" t="s">
        <v>11</v>
      </c>
      <c r="B34" s="38">
        <v>13203587</v>
      </c>
      <c r="C34" s="38">
        <v>0</v>
      </c>
      <c r="D34" s="38"/>
      <c r="E34" s="39">
        <f t="shared" si="32"/>
        <v>13203587</v>
      </c>
      <c r="F34" s="40">
        <v>3762241</v>
      </c>
      <c r="G34" s="38">
        <v>74803</v>
      </c>
      <c r="H34" s="38">
        <v>0</v>
      </c>
      <c r="I34" s="38">
        <f t="shared" si="33"/>
        <v>74803</v>
      </c>
      <c r="J34" s="38">
        <v>3554</v>
      </c>
      <c r="K34" s="38">
        <v>1232897</v>
      </c>
      <c r="L34" s="38"/>
      <c r="M34" s="38">
        <v>287494</v>
      </c>
      <c r="N34" s="38">
        <v>53830</v>
      </c>
      <c r="O34" s="38"/>
      <c r="P34" s="41">
        <f t="shared" si="34"/>
        <v>1574221</v>
      </c>
      <c r="Q34" s="38">
        <v>133349</v>
      </c>
      <c r="R34" s="38"/>
      <c r="S34" s="38"/>
      <c r="T34" s="38"/>
      <c r="U34" s="38">
        <v>4390</v>
      </c>
      <c r="V34" s="38"/>
      <c r="W34" s="41">
        <f t="shared" si="35"/>
        <v>4390</v>
      </c>
      <c r="X34" s="38">
        <v>744</v>
      </c>
      <c r="Y34" s="37" t="s">
        <v>11</v>
      </c>
      <c r="Z34" s="38"/>
      <c r="AA34" s="38"/>
      <c r="AB34" s="38"/>
      <c r="AC34" s="38"/>
      <c r="AD34" s="38"/>
      <c r="AE34" s="38">
        <f t="shared" si="36"/>
        <v>0</v>
      </c>
      <c r="AF34" s="38"/>
      <c r="AG34" s="38">
        <f t="shared" si="37"/>
        <v>13203587</v>
      </c>
      <c r="AH34" s="38">
        <f t="shared" si="38"/>
        <v>1232897</v>
      </c>
      <c r="AI34" s="38">
        <f t="shared" si="39"/>
        <v>0</v>
      </c>
      <c r="AJ34" s="38">
        <f t="shared" si="40"/>
        <v>287494</v>
      </c>
      <c r="AK34" s="38">
        <f t="shared" si="41"/>
        <v>133023</v>
      </c>
      <c r="AL34" s="38">
        <f t="shared" si="41"/>
        <v>0</v>
      </c>
      <c r="AM34" s="38">
        <f t="shared" si="42"/>
        <v>14857001</v>
      </c>
      <c r="AN34" s="38">
        <f t="shared" si="43"/>
        <v>3899888</v>
      </c>
      <c r="AP34" s="5">
        <v>5536290</v>
      </c>
    </row>
    <row r="35" spans="1:40" ht="23.25" customHeight="1">
      <c r="A35" s="48" t="s">
        <v>61</v>
      </c>
      <c r="B35" s="38"/>
      <c r="C35" s="38"/>
      <c r="D35" s="38"/>
      <c r="E35" s="39">
        <f t="shared" si="32"/>
        <v>0</v>
      </c>
      <c r="F35" s="40">
        <v>3760</v>
      </c>
      <c r="G35" s="38"/>
      <c r="H35" s="38"/>
      <c r="I35" s="38">
        <f t="shared" si="33"/>
        <v>0</v>
      </c>
      <c r="J35" s="38"/>
      <c r="K35" s="38">
        <v>73310</v>
      </c>
      <c r="L35" s="38"/>
      <c r="M35" s="38">
        <v>9046</v>
      </c>
      <c r="N35" s="38">
        <v>4538</v>
      </c>
      <c r="O35" s="38"/>
      <c r="P35" s="41">
        <f t="shared" si="34"/>
        <v>86894</v>
      </c>
      <c r="Q35" s="38">
        <v>29833</v>
      </c>
      <c r="R35" s="38"/>
      <c r="S35" s="38"/>
      <c r="T35" s="38"/>
      <c r="U35" s="38"/>
      <c r="V35" s="38"/>
      <c r="W35" s="41">
        <f t="shared" si="35"/>
        <v>0</v>
      </c>
      <c r="X35" s="38"/>
      <c r="Y35" s="48" t="s">
        <v>36</v>
      </c>
      <c r="Z35" s="38"/>
      <c r="AA35" s="38"/>
      <c r="AB35" s="38"/>
      <c r="AC35" s="38"/>
      <c r="AD35" s="38"/>
      <c r="AE35" s="38">
        <f t="shared" si="36"/>
        <v>0</v>
      </c>
      <c r="AF35" s="38"/>
      <c r="AG35" s="38">
        <f t="shared" si="37"/>
        <v>0</v>
      </c>
      <c r="AH35" s="38">
        <f t="shared" si="38"/>
        <v>73310</v>
      </c>
      <c r="AI35" s="38">
        <f t="shared" si="39"/>
        <v>0</v>
      </c>
      <c r="AJ35" s="38">
        <f t="shared" si="40"/>
        <v>9046</v>
      </c>
      <c r="AK35" s="38">
        <f t="shared" si="41"/>
        <v>4538</v>
      </c>
      <c r="AL35" s="38">
        <f t="shared" si="41"/>
        <v>0</v>
      </c>
      <c r="AM35" s="38">
        <f t="shared" si="42"/>
        <v>86894</v>
      </c>
      <c r="AN35" s="38">
        <f t="shared" si="43"/>
        <v>33593</v>
      </c>
    </row>
    <row r="36" spans="1:40" ht="23.25" customHeight="1">
      <c r="A36" s="48" t="s">
        <v>62</v>
      </c>
      <c r="B36" s="38"/>
      <c r="C36" s="38"/>
      <c r="D36" s="38"/>
      <c r="E36" s="39">
        <f t="shared" si="32"/>
        <v>0</v>
      </c>
      <c r="F36" s="40">
        <v>25394</v>
      </c>
      <c r="G36" s="38"/>
      <c r="H36" s="38"/>
      <c r="I36" s="38">
        <f t="shared" si="33"/>
        <v>0</v>
      </c>
      <c r="J36" s="38"/>
      <c r="K36" s="38">
        <v>70000</v>
      </c>
      <c r="L36" s="38"/>
      <c r="M36" s="38">
        <v>9500</v>
      </c>
      <c r="N36" s="38">
        <v>871</v>
      </c>
      <c r="O36" s="38"/>
      <c r="P36" s="41">
        <f t="shared" si="34"/>
        <v>80371</v>
      </c>
      <c r="Q36" s="38"/>
      <c r="R36" s="38"/>
      <c r="S36" s="38"/>
      <c r="T36" s="38"/>
      <c r="U36" s="38"/>
      <c r="V36" s="38"/>
      <c r="W36" s="41">
        <f t="shared" si="35"/>
        <v>0</v>
      </c>
      <c r="X36" s="38"/>
      <c r="Y36" s="48" t="s">
        <v>37</v>
      </c>
      <c r="Z36" s="38"/>
      <c r="AA36" s="38"/>
      <c r="AB36" s="38"/>
      <c r="AC36" s="38"/>
      <c r="AD36" s="38"/>
      <c r="AE36" s="38">
        <f t="shared" si="36"/>
        <v>0</v>
      </c>
      <c r="AF36" s="38"/>
      <c r="AG36" s="38">
        <f t="shared" si="37"/>
        <v>0</v>
      </c>
      <c r="AH36" s="38">
        <f t="shared" si="38"/>
        <v>70000</v>
      </c>
      <c r="AI36" s="38">
        <f t="shared" si="39"/>
        <v>0</v>
      </c>
      <c r="AJ36" s="38">
        <f t="shared" si="40"/>
        <v>9500</v>
      </c>
      <c r="AK36" s="38">
        <f t="shared" si="41"/>
        <v>871</v>
      </c>
      <c r="AL36" s="38">
        <f t="shared" si="41"/>
        <v>0</v>
      </c>
      <c r="AM36" s="38">
        <f t="shared" si="42"/>
        <v>80371</v>
      </c>
      <c r="AN36" s="38">
        <f t="shared" si="43"/>
        <v>25394</v>
      </c>
    </row>
    <row r="37" spans="1:40" ht="23.25" customHeight="1">
      <c r="A37" s="48" t="s">
        <v>63</v>
      </c>
      <c r="B37" s="38"/>
      <c r="C37" s="38"/>
      <c r="D37" s="38"/>
      <c r="E37" s="39">
        <f t="shared" si="32"/>
        <v>0</v>
      </c>
      <c r="F37" s="40">
        <v>221</v>
      </c>
      <c r="G37" s="38"/>
      <c r="H37" s="38"/>
      <c r="I37" s="38">
        <f t="shared" si="33"/>
        <v>0</v>
      </c>
      <c r="J37" s="38"/>
      <c r="K37" s="38">
        <v>153698</v>
      </c>
      <c r="L37" s="38"/>
      <c r="M37" s="38">
        <v>53243</v>
      </c>
      <c r="N37" s="38">
        <v>1290</v>
      </c>
      <c r="O37" s="38"/>
      <c r="P37" s="41">
        <f t="shared" si="34"/>
        <v>208231</v>
      </c>
      <c r="Q37" s="38">
        <v>7223</v>
      </c>
      <c r="R37" s="38"/>
      <c r="S37" s="38"/>
      <c r="T37" s="38"/>
      <c r="U37" s="38"/>
      <c r="V37" s="38"/>
      <c r="W37" s="41">
        <f t="shared" si="35"/>
        <v>0</v>
      </c>
      <c r="X37" s="38"/>
      <c r="Y37" s="48" t="s">
        <v>38</v>
      </c>
      <c r="Z37" s="38"/>
      <c r="AA37" s="38"/>
      <c r="AB37" s="38"/>
      <c r="AC37" s="38"/>
      <c r="AD37" s="38"/>
      <c r="AE37" s="38">
        <f t="shared" si="36"/>
        <v>0</v>
      </c>
      <c r="AF37" s="38"/>
      <c r="AG37" s="38">
        <f t="shared" si="37"/>
        <v>0</v>
      </c>
      <c r="AH37" s="38">
        <f t="shared" si="38"/>
        <v>153698</v>
      </c>
      <c r="AI37" s="38">
        <f t="shared" si="39"/>
        <v>0</v>
      </c>
      <c r="AJ37" s="38">
        <f t="shared" si="40"/>
        <v>53243</v>
      </c>
      <c r="AK37" s="38">
        <f t="shared" si="41"/>
        <v>1290</v>
      </c>
      <c r="AL37" s="38">
        <f t="shared" si="41"/>
        <v>0</v>
      </c>
      <c r="AM37" s="38">
        <f t="shared" si="42"/>
        <v>208231</v>
      </c>
      <c r="AN37" s="38">
        <f t="shared" si="43"/>
        <v>7444</v>
      </c>
    </row>
    <row r="38" spans="1:40" ht="23.25" customHeight="1">
      <c r="A38" s="48" t="s">
        <v>64</v>
      </c>
      <c r="B38" s="38"/>
      <c r="C38" s="38"/>
      <c r="D38" s="38"/>
      <c r="E38" s="39">
        <f t="shared" si="32"/>
        <v>0</v>
      </c>
      <c r="F38" s="40">
        <v>150</v>
      </c>
      <c r="G38" s="38"/>
      <c r="H38" s="38"/>
      <c r="I38" s="38">
        <f t="shared" si="33"/>
        <v>0</v>
      </c>
      <c r="J38" s="38"/>
      <c r="K38" s="38">
        <v>160275</v>
      </c>
      <c r="L38" s="38"/>
      <c r="M38" s="38">
        <v>36000</v>
      </c>
      <c r="N38" s="38">
        <v>1324</v>
      </c>
      <c r="O38" s="38"/>
      <c r="P38" s="41">
        <f t="shared" si="34"/>
        <v>197599</v>
      </c>
      <c r="Q38" s="38">
        <v>826</v>
      </c>
      <c r="R38" s="38"/>
      <c r="S38" s="38"/>
      <c r="T38" s="38"/>
      <c r="U38" s="38"/>
      <c r="V38" s="38"/>
      <c r="W38" s="41">
        <f t="shared" si="35"/>
        <v>0</v>
      </c>
      <c r="X38" s="38"/>
      <c r="Y38" s="48" t="s">
        <v>39</v>
      </c>
      <c r="Z38" s="38"/>
      <c r="AA38" s="38"/>
      <c r="AB38" s="38"/>
      <c r="AC38" s="38"/>
      <c r="AD38" s="38"/>
      <c r="AE38" s="38">
        <f t="shared" si="36"/>
        <v>0</v>
      </c>
      <c r="AF38" s="38"/>
      <c r="AG38" s="38">
        <f t="shared" si="37"/>
        <v>0</v>
      </c>
      <c r="AH38" s="38">
        <f t="shared" si="38"/>
        <v>160275</v>
      </c>
      <c r="AI38" s="38">
        <f t="shared" si="39"/>
        <v>0</v>
      </c>
      <c r="AJ38" s="38">
        <f t="shared" si="40"/>
        <v>36000</v>
      </c>
      <c r="AK38" s="38">
        <f t="shared" si="41"/>
        <v>1324</v>
      </c>
      <c r="AL38" s="38">
        <f t="shared" si="41"/>
        <v>0</v>
      </c>
      <c r="AM38" s="38">
        <f t="shared" si="42"/>
        <v>197599</v>
      </c>
      <c r="AN38" s="38">
        <f t="shared" si="43"/>
        <v>976</v>
      </c>
    </row>
    <row r="39" spans="1:40" ht="23.25" customHeight="1">
      <c r="A39" s="48" t="s">
        <v>65</v>
      </c>
      <c r="B39" s="38"/>
      <c r="C39" s="38"/>
      <c r="D39" s="38">
        <v>49</v>
      </c>
      <c r="E39" s="39">
        <f t="shared" si="32"/>
        <v>49</v>
      </c>
      <c r="F39" s="40">
        <v>4008</v>
      </c>
      <c r="G39" s="38"/>
      <c r="H39" s="38"/>
      <c r="I39" s="38">
        <f t="shared" si="33"/>
        <v>0</v>
      </c>
      <c r="J39" s="38"/>
      <c r="K39" s="38">
        <v>3200</v>
      </c>
      <c r="L39" s="38"/>
      <c r="M39" s="38">
        <v>1230</v>
      </c>
      <c r="N39" s="38">
        <v>299</v>
      </c>
      <c r="O39" s="38"/>
      <c r="P39" s="41">
        <f t="shared" si="34"/>
        <v>4729</v>
      </c>
      <c r="Q39" s="38"/>
      <c r="R39" s="38"/>
      <c r="S39" s="38"/>
      <c r="T39" s="38"/>
      <c r="U39" s="38"/>
      <c r="V39" s="38"/>
      <c r="W39" s="41">
        <f t="shared" si="35"/>
        <v>0</v>
      </c>
      <c r="X39" s="38"/>
      <c r="Y39" s="48" t="s">
        <v>40</v>
      </c>
      <c r="Z39" s="38"/>
      <c r="AA39" s="38"/>
      <c r="AB39" s="38"/>
      <c r="AC39" s="38"/>
      <c r="AD39" s="38"/>
      <c r="AE39" s="38">
        <f t="shared" si="36"/>
        <v>0</v>
      </c>
      <c r="AF39" s="38"/>
      <c r="AG39" s="38">
        <f t="shared" si="37"/>
        <v>0</v>
      </c>
      <c r="AH39" s="38">
        <f t="shared" si="38"/>
        <v>3200</v>
      </c>
      <c r="AI39" s="38">
        <f t="shared" si="39"/>
        <v>0</v>
      </c>
      <c r="AJ39" s="38">
        <f t="shared" si="40"/>
        <v>1230</v>
      </c>
      <c r="AK39" s="38">
        <f t="shared" si="41"/>
        <v>299</v>
      </c>
      <c r="AL39" s="38">
        <f t="shared" si="41"/>
        <v>49</v>
      </c>
      <c r="AM39" s="38">
        <f t="shared" si="42"/>
        <v>4778</v>
      </c>
      <c r="AN39" s="38">
        <f t="shared" si="43"/>
        <v>4008</v>
      </c>
    </row>
    <row r="40" spans="1:40" ht="23.25" customHeight="1">
      <c r="A40" s="37"/>
      <c r="B40" s="38"/>
      <c r="C40" s="38"/>
      <c r="D40" s="38"/>
      <c r="E40" s="39"/>
      <c r="F40" s="40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  <c r="R40" s="38"/>
      <c r="S40" s="38"/>
      <c r="T40" s="38"/>
      <c r="U40" s="38"/>
      <c r="V40" s="38"/>
      <c r="W40" s="41"/>
      <c r="X40" s="38"/>
      <c r="Y40" s="3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23.25" customHeight="1">
      <c r="A41" s="34" t="s">
        <v>82</v>
      </c>
      <c r="B41" s="47">
        <f aca="true" t="shared" si="44" ref="B41:X41">+B42</f>
        <v>0</v>
      </c>
      <c r="C41" s="47">
        <f t="shared" si="44"/>
        <v>53659</v>
      </c>
      <c r="D41" s="47">
        <f t="shared" si="44"/>
        <v>700</v>
      </c>
      <c r="E41" s="47">
        <f t="shared" si="44"/>
        <v>54359</v>
      </c>
      <c r="F41" s="47">
        <f t="shared" si="44"/>
        <v>6970</v>
      </c>
      <c r="G41" s="47">
        <f t="shared" si="44"/>
        <v>0</v>
      </c>
      <c r="H41" s="47">
        <f t="shared" si="44"/>
        <v>0</v>
      </c>
      <c r="I41" s="47">
        <f t="shared" si="44"/>
        <v>0</v>
      </c>
      <c r="J41" s="47">
        <f t="shared" si="44"/>
        <v>0</v>
      </c>
      <c r="K41" s="47">
        <f t="shared" si="44"/>
        <v>32908</v>
      </c>
      <c r="L41" s="47">
        <f t="shared" si="44"/>
        <v>5000</v>
      </c>
      <c r="M41" s="47">
        <f t="shared" si="44"/>
        <v>7200</v>
      </c>
      <c r="N41" s="47">
        <f t="shared" si="44"/>
        <v>30710</v>
      </c>
      <c r="O41" s="47">
        <f t="shared" si="44"/>
        <v>0</v>
      </c>
      <c r="P41" s="47">
        <f t="shared" si="44"/>
        <v>75818</v>
      </c>
      <c r="Q41" s="47">
        <f t="shared" si="44"/>
        <v>0</v>
      </c>
      <c r="R41" s="47">
        <f t="shared" si="44"/>
        <v>0</v>
      </c>
      <c r="S41" s="47">
        <f t="shared" si="44"/>
        <v>0</v>
      </c>
      <c r="T41" s="47">
        <f t="shared" si="44"/>
        <v>0</v>
      </c>
      <c r="U41" s="47">
        <f t="shared" si="44"/>
        <v>0</v>
      </c>
      <c r="V41" s="47">
        <f t="shared" si="44"/>
        <v>0</v>
      </c>
      <c r="W41" s="47">
        <f t="shared" si="44"/>
        <v>0</v>
      </c>
      <c r="X41" s="47">
        <f t="shared" si="44"/>
        <v>0</v>
      </c>
      <c r="Y41" s="34" t="s">
        <v>82</v>
      </c>
      <c r="Z41" s="47">
        <f aca="true" t="shared" si="45" ref="Z41:AN41">+Z42</f>
        <v>0</v>
      </c>
      <c r="AA41" s="47">
        <f t="shared" si="45"/>
        <v>0</v>
      </c>
      <c r="AB41" s="47">
        <f t="shared" si="45"/>
        <v>0</v>
      </c>
      <c r="AC41" s="47">
        <f t="shared" si="45"/>
        <v>0</v>
      </c>
      <c r="AD41" s="47">
        <f t="shared" si="45"/>
        <v>0</v>
      </c>
      <c r="AE41" s="47">
        <f t="shared" si="45"/>
        <v>0</v>
      </c>
      <c r="AF41" s="47">
        <f t="shared" si="45"/>
        <v>0</v>
      </c>
      <c r="AG41" s="47">
        <f t="shared" si="45"/>
        <v>0</v>
      </c>
      <c r="AH41" s="47">
        <f t="shared" si="45"/>
        <v>32908</v>
      </c>
      <c r="AI41" s="47">
        <f t="shared" si="45"/>
        <v>5000</v>
      </c>
      <c r="AJ41" s="47">
        <f t="shared" si="45"/>
        <v>7200</v>
      </c>
      <c r="AK41" s="47">
        <f t="shared" si="45"/>
        <v>84369</v>
      </c>
      <c r="AL41" s="47">
        <f t="shared" si="45"/>
        <v>700</v>
      </c>
      <c r="AM41" s="47">
        <f t="shared" si="45"/>
        <v>130177</v>
      </c>
      <c r="AN41" s="47">
        <f t="shared" si="45"/>
        <v>6970</v>
      </c>
    </row>
    <row r="42" spans="1:40" ht="23.25" customHeight="1">
      <c r="A42" s="56" t="s">
        <v>32</v>
      </c>
      <c r="B42" s="38"/>
      <c r="C42" s="38">
        <v>53659</v>
      </c>
      <c r="D42" s="38">
        <v>700</v>
      </c>
      <c r="E42" s="39">
        <f>SUM(B42:D42)</f>
        <v>54359</v>
      </c>
      <c r="F42" s="40">
        <v>6970</v>
      </c>
      <c r="G42" s="38"/>
      <c r="H42" s="38"/>
      <c r="I42" s="38">
        <f>SUM(G42:H42)</f>
        <v>0</v>
      </c>
      <c r="J42" s="38"/>
      <c r="K42" s="38">
        <v>32908</v>
      </c>
      <c r="L42" s="38">
        <v>5000</v>
      </c>
      <c r="M42" s="38">
        <v>7200</v>
      </c>
      <c r="N42" s="38">
        <v>30710</v>
      </c>
      <c r="O42" s="38"/>
      <c r="P42" s="41">
        <f>SUM(K42:O42)</f>
        <v>75818</v>
      </c>
      <c r="Q42" s="38">
        <v>0</v>
      </c>
      <c r="R42" s="38"/>
      <c r="S42" s="38"/>
      <c r="T42" s="38"/>
      <c r="U42" s="38"/>
      <c r="V42" s="38"/>
      <c r="W42" s="41">
        <f>SUM(R42:V42)</f>
        <v>0</v>
      </c>
      <c r="X42" s="38"/>
      <c r="Y42" s="56" t="s">
        <v>32</v>
      </c>
      <c r="Z42" s="38"/>
      <c r="AA42" s="38"/>
      <c r="AB42" s="38"/>
      <c r="AC42" s="38"/>
      <c r="AD42" s="38"/>
      <c r="AE42" s="38">
        <f>SUM(Z42:AD42)</f>
        <v>0</v>
      </c>
      <c r="AF42" s="38"/>
      <c r="AG42" s="38">
        <f>B42+Z42</f>
        <v>0</v>
      </c>
      <c r="AH42" s="38">
        <f>K42+R42+AA42</f>
        <v>32908</v>
      </c>
      <c r="AI42" s="38">
        <f>L42+S42</f>
        <v>5000</v>
      </c>
      <c r="AJ42" s="38">
        <f>M42+T42+AB42</f>
        <v>7200</v>
      </c>
      <c r="AK42" s="38">
        <f>C42+G42+N42+U42+AC42</f>
        <v>84369</v>
      </c>
      <c r="AL42" s="38">
        <f>D42+H42+O42+V42+AD42</f>
        <v>700</v>
      </c>
      <c r="AM42" s="38">
        <f>SUM(AG42:AL42)</f>
        <v>130177</v>
      </c>
      <c r="AN42" s="38">
        <f>F42+J42+Q42+X42+AF42</f>
        <v>6970</v>
      </c>
    </row>
    <row r="43" spans="1:40" ht="23.25" customHeight="1">
      <c r="A43" s="56"/>
      <c r="B43" s="38"/>
      <c r="C43" s="38"/>
      <c r="D43" s="38"/>
      <c r="E43" s="39"/>
      <c r="F43" s="40"/>
      <c r="G43" s="38"/>
      <c r="H43" s="38"/>
      <c r="I43" s="38"/>
      <c r="J43" s="38"/>
      <c r="K43" s="38"/>
      <c r="L43" s="38"/>
      <c r="M43" s="38"/>
      <c r="N43" s="38"/>
      <c r="O43" s="38"/>
      <c r="P43" s="41"/>
      <c r="Q43" s="38"/>
      <c r="R43" s="38"/>
      <c r="S43" s="38"/>
      <c r="T43" s="38"/>
      <c r="U43" s="38"/>
      <c r="V43" s="38"/>
      <c r="W43" s="41"/>
      <c r="X43" s="38"/>
      <c r="Y43" s="56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23.25" customHeight="1">
      <c r="A44" s="34" t="s">
        <v>77</v>
      </c>
      <c r="B44" s="47">
        <f aca="true" t="shared" si="46" ref="B44:X44">+B45</f>
        <v>0</v>
      </c>
      <c r="C44" s="47">
        <f t="shared" si="46"/>
        <v>0</v>
      </c>
      <c r="D44" s="47">
        <f t="shared" si="46"/>
        <v>0</v>
      </c>
      <c r="E44" s="47">
        <f t="shared" si="46"/>
        <v>0</v>
      </c>
      <c r="F44" s="47">
        <f t="shared" si="46"/>
        <v>325</v>
      </c>
      <c r="G44" s="47">
        <f t="shared" si="46"/>
        <v>0</v>
      </c>
      <c r="H44" s="47">
        <f t="shared" si="46"/>
        <v>0</v>
      </c>
      <c r="I44" s="47">
        <f t="shared" si="46"/>
        <v>0</v>
      </c>
      <c r="J44" s="47">
        <f t="shared" si="46"/>
        <v>0</v>
      </c>
      <c r="K44" s="47">
        <f t="shared" si="46"/>
        <v>120</v>
      </c>
      <c r="L44" s="47">
        <f t="shared" si="46"/>
        <v>0</v>
      </c>
      <c r="M44" s="47">
        <f t="shared" si="46"/>
        <v>65</v>
      </c>
      <c r="N44" s="47">
        <f t="shared" si="46"/>
        <v>311</v>
      </c>
      <c r="O44" s="47">
        <f t="shared" si="46"/>
        <v>0</v>
      </c>
      <c r="P44" s="47">
        <f t="shared" si="46"/>
        <v>496</v>
      </c>
      <c r="Q44" s="47">
        <f t="shared" si="46"/>
        <v>133</v>
      </c>
      <c r="R44" s="47">
        <f t="shared" si="46"/>
        <v>0</v>
      </c>
      <c r="S44" s="47">
        <f t="shared" si="46"/>
        <v>0</v>
      </c>
      <c r="T44" s="47">
        <f t="shared" si="46"/>
        <v>0</v>
      </c>
      <c r="U44" s="47">
        <f t="shared" si="46"/>
        <v>0</v>
      </c>
      <c r="V44" s="47">
        <f t="shared" si="46"/>
        <v>0</v>
      </c>
      <c r="W44" s="47">
        <f t="shared" si="46"/>
        <v>0</v>
      </c>
      <c r="X44" s="47">
        <f t="shared" si="46"/>
        <v>0</v>
      </c>
      <c r="Y44" s="34" t="s">
        <v>77</v>
      </c>
      <c r="Z44" s="47">
        <f aca="true" t="shared" si="47" ref="Z44:AN44">+Z45</f>
        <v>0</v>
      </c>
      <c r="AA44" s="47">
        <f t="shared" si="47"/>
        <v>0</v>
      </c>
      <c r="AB44" s="47">
        <f t="shared" si="47"/>
        <v>0</v>
      </c>
      <c r="AC44" s="47">
        <f t="shared" si="47"/>
        <v>0</v>
      </c>
      <c r="AD44" s="47">
        <f t="shared" si="47"/>
        <v>0</v>
      </c>
      <c r="AE44" s="47">
        <f t="shared" si="47"/>
        <v>0</v>
      </c>
      <c r="AF44" s="47">
        <f t="shared" si="47"/>
        <v>0</v>
      </c>
      <c r="AG44" s="47">
        <f t="shared" si="47"/>
        <v>0</v>
      </c>
      <c r="AH44" s="47">
        <f t="shared" si="47"/>
        <v>120</v>
      </c>
      <c r="AI44" s="47">
        <f t="shared" si="47"/>
        <v>65</v>
      </c>
      <c r="AJ44" s="47">
        <f t="shared" si="47"/>
        <v>0</v>
      </c>
      <c r="AK44" s="47">
        <f t="shared" si="47"/>
        <v>311</v>
      </c>
      <c r="AL44" s="47">
        <f t="shared" si="47"/>
        <v>0</v>
      </c>
      <c r="AM44" s="47">
        <f t="shared" si="47"/>
        <v>496</v>
      </c>
      <c r="AN44" s="47">
        <f t="shared" si="47"/>
        <v>458</v>
      </c>
    </row>
    <row r="45" spans="1:40" ht="23.25" customHeight="1">
      <c r="A45" s="56" t="s">
        <v>12</v>
      </c>
      <c r="B45" s="38"/>
      <c r="C45" s="38"/>
      <c r="D45" s="38"/>
      <c r="E45" s="39">
        <f>SUM(B45:D45)</f>
        <v>0</v>
      </c>
      <c r="F45" s="40">
        <v>325</v>
      </c>
      <c r="G45" s="38">
        <v>0</v>
      </c>
      <c r="H45" s="38"/>
      <c r="I45" s="38">
        <f>SUM(G45:H45)</f>
        <v>0</v>
      </c>
      <c r="J45" s="38"/>
      <c r="K45" s="38">
        <v>120</v>
      </c>
      <c r="L45" s="38"/>
      <c r="M45" s="38">
        <v>65</v>
      </c>
      <c r="N45" s="38">
        <v>311</v>
      </c>
      <c r="O45" s="38"/>
      <c r="P45" s="41">
        <f>SUM(K45:O45)</f>
        <v>496</v>
      </c>
      <c r="Q45" s="38">
        <v>133</v>
      </c>
      <c r="R45" s="38"/>
      <c r="S45" s="38"/>
      <c r="T45" s="38"/>
      <c r="U45" s="38"/>
      <c r="V45" s="38"/>
      <c r="W45" s="41">
        <f>SUM(R45:V45)</f>
        <v>0</v>
      </c>
      <c r="X45" s="38"/>
      <c r="Y45" s="56" t="s">
        <v>12</v>
      </c>
      <c r="Z45" s="38"/>
      <c r="AA45" s="38"/>
      <c r="AB45" s="38"/>
      <c r="AC45" s="38"/>
      <c r="AD45" s="38"/>
      <c r="AE45" s="38">
        <f>SUM(Z45:AD45)</f>
        <v>0</v>
      </c>
      <c r="AF45" s="38"/>
      <c r="AG45" s="38">
        <f>B45+Z45</f>
        <v>0</v>
      </c>
      <c r="AH45" s="38">
        <f>K45+R45+AA45</f>
        <v>120</v>
      </c>
      <c r="AI45" s="38">
        <v>65</v>
      </c>
      <c r="AJ45" s="38"/>
      <c r="AK45" s="38">
        <f>C45+G45+N45+U45+AC45</f>
        <v>311</v>
      </c>
      <c r="AL45" s="38">
        <f>D45+H45+O45+V45+AD45</f>
        <v>0</v>
      </c>
      <c r="AM45" s="38">
        <f>SUM(AG45:AL45)</f>
        <v>496</v>
      </c>
      <c r="AN45" s="38">
        <f>F45+J45+Q45+X45+AF45</f>
        <v>458</v>
      </c>
    </row>
    <row r="46" spans="1:40" ht="23.25" customHeight="1">
      <c r="A46" s="49"/>
      <c r="B46" s="38"/>
      <c r="C46" s="38"/>
      <c r="D46" s="38"/>
      <c r="E46" s="39"/>
      <c r="F46" s="40"/>
      <c r="G46" s="38"/>
      <c r="H46" s="38"/>
      <c r="I46" s="38"/>
      <c r="J46" s="38"/>
      <c r="K46" s="38"/>
      <c r="L46" s="38"/>
      <c r="M46" s="38"/>
      <c r="N46" s="38"/>
      <c r="O46" s="38"/>
      <c r="P46" s="51"/>
      <c r="Q46" s="38"/>
      <c r="R46" s="38"/>
      <c r="S46" s="38"/>
      <c r="T46" s="38"/>
      <c r="U46" s="38"/>
      <c r="V46" s="38"/>
      <c r="W46" s="51"/>
      <c r="X46" s="38"/>
      <c r="Y46" s="4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59" s="55" customFormat="1" ht="23.25" customHeight="1">
      <c r="A47" s="34" t="s">
        <v>78</v>
      </c>
      <c r="B47" s="47">
        <f aca="true" t="shared" si="48" ref="B47:X47">SUM(B48:B48)</f>
        <v>0</v>
      </c>
      <c r="C47" s="47">
        <f t="shared" si="48"/>
        <v>0</v>
      </c>
      <c r="D47" s="47">
        <f t="shared" si="48"/>
        <v>0</v>
      </c>
      <c r="E47" s="47">
        <f t="shared" si="48"/>
        <v>0</v>
      </c>
      <c r="F47" s="47">
        <f t="shared" si="48"/>
        <v>311</v>
      </c>
      <c r="G47" s="47">
        <f t="shared" si="48"/>
        <v>14238</v>
      </c>
      <c r="H47" s="47">
        <f t="shared" si="48"/>
        <v>0</v>
      </c>
      <c r="I47" s="47">
        <f t="shared" si="48"/>
        <v>14238</v>
      </c>
      <c r="J47" s="47">
        <f t="shared" si="48"/>
        <v>0</v>
      </c>
      <c r="K47" s="47">
        <f t="shared" si="48"/>
        <v>0</v>
      </c>
      <c r="L47" s="47">
        <f t="shared" si="48"/>
        <v>0</v>
      </c>
      <c r="M47" s="47">
        <f t="shared" si="48"/>
        <v>0</v>
      </c>
      <c r="N47" s="47">
        <f t="shared" si="48"/>
        <v>446</v>
      </c>
      <c r="O47" s="47">
        <f t="shared" si="48"/>
        <v>0</v>
      </c>
      <c r="P47" s="47">
        <f t="shared" si="48"/>
        <v>446</v>
      </c>
      <c r="Q47" s="47">
        <f t="shared" si="48"/>
        <v>176</v>
      </c>
      <c r="R47" s="47">
        <f t="shared" si="48"/>
        <v>0</v>
      </c>
      <c r="S47" s="47">
        <f t="shared" si="48"/>
        <v>0</v>
      </c>
      <c r="T47" s="47">
        <f t="shared" si="48"/>
        <v>0</v>
      </c>
      <c r="U47" s="47">
        <f t="shared" si="48"/>
        <v>0</v>
      </c>
      <c r="V47" s="47">
        <f t="shared" si="48"/>
        <v>0</v>
      </c>
      <c r="W47" s="47">
        <f t="shared" si="48"/>
        <v>0</v>
      </c>
      <c r="X47" s="47">
        <f t="shared" si="48"/>
        <v>0</v>
      </c>
      <c r="Y47" s="34" t="s">
        <v>78</v>
      </c>
      <c r="Z47" s="47">
        <f aca="true" t="shared" si="49" ref="Z47:AN47">SUM(Z48:Z48)</f>
        <v>0</v>
      </c>
      <c r="AA47" s="47">
        <f t="shared" si="49"/>
        <v>0</v>
      </c>
      <c r="AB47" s="47">
        <f t="shared" si="49"/>
        <v>0</v>
      </c>
      <c r="AC47" s="47">
        <f t="shared" si="49"/>
        <v>0</v>
      </c>
      <c r="AD47" s="47">
        <f t="shared" si="49"/>
        <v>0</v>
      </c>
      <c r="AE47" s="47">
        <f t="shared" si="49"/>
        <v>0</v>
      </c>
      <c r="AF47" s="47">
        <f t="shared" si="49"/>
        <v>0</v>
      </c>
      <c r="AG47" s="47">
        <f t="shared" si="49"/>
        <v>0</v>
      </c>
      <c r="AH47" s="47">
        <f t="shared" si="49"/>
        <v>0</v>
      </c>
      <c r="AI47" s="47">
        <f t="shared" si="49"/>
        <v>0</v>
      </c>
      <c r="AJ47" s="47">
        <f t="shared" si="49"/>
        <v>0</v>
      </c>
      <c r="AK47" s="47">
        <f t="shared" si="49"/>
        <v>14684</v>
      </c>
      <c r="AL47" s="47">
        <f t="shared" si="49"/>
        <v>0</v>
      </c>
      <c r="AM47" s="47">
        <f t="shared" si="49"/>
        <v>14684</v>
      </c>
      <c r="AN47" s="47">
        <f t="shared" si="49"/>
        <v>487</v>
      </c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</row>
    <row r="48" spans="1:40" ht="23.25" customHeight="1">
      <c r="A48" s="37" t="s">
        <v>13</v>
      </c>
      <c r="B48" s="39"/>
      <c r="C48" s="39"/>
      <c r="D48" s="39"/>
      <c r="E48" s="39">
        <f>SUM(B48:D48)</f>
        <v>0</v>
      </c>
      <c r="F48" s="40">
        <v>311</v>
      </c>
      <c r="G48" s="39">
        <v>14238</v>
      </c>
      <c r="H48" s="39"/>
      <c r="I48" s="38">
        <f>SUM(G48:H48)</f>
        <v>14238</v>
      </c>
      <c r="J48" s="39"/>
      <c r="K48" s="39"/>
      <c r="L48" s="39"/>
      <c r="M48" s="39"/>
      <c r="N48" s="39">
        <v>446</v>
      </c>
      <c r="O48" s="39"/>
      <c r="P48" s="41">
        <f>SUM(K48:O48)</f>
        <v>446</v>
      </c>
      <c r="Q48" s="39">
        <v>176</v>
      </c>
      <c r="R48" s="39"/>
      <c r="S48" s="39"/>
      <c r="T48" s="39"/>
      <c r="U48" s="39"/>
      <c r="V48" s="39"/>
      <c r="W48" s="41">
        <f>SUM(R48:V48)</f>
        <v>0</v>
      </c>
      <c r="X48" s="39"/>
      <c r="Y48" s="37" t="s">
        <v>13</v>
      </c>
      <c r="Z48" s="39"/>
      <c r="AA48" s="39"/>
      <c r="AB48" s="39"/>
      <c r="AC48" s="39"/>
      <c r="AD48" s="39"/>
      <c r="AE48" s="38">
        <f>SUM(Z48:AD48)</f>
        <v>0</v>
      </c>
      <c r="AF48" s="38"/>
      <c r="AG48" s="38">
        <f>B48+Z48</f>
        <v>0</v>
      </c>
      <c r="AH48" s="38">
        <f>K48+R48+AA48</f>
        <v>0</v>
      </c>
      <c r="AI48" s="38">
        <f>L48+S48</f>
        <v>0</v>
      </c>
      <c r="AJ48" s="38">
        <f>M48+T48+AB48</f>
        <v>0</v>
      </c>
      <c r="AK48" s="38">
        <f>C48+G48+N48+U48+AC48</f>
        <v>14684</v>
      </c>
      <c r="AL48" s="38">
        <f>D48+H48+O48+V48+AD48</f>
        <v>0</v>
      </c>
      <c r="AM48" s="38">
        <f>SUM(AG48:AL48)</f>
        <v>14684</v>
      </c>
      <c r="AN48" s="38">
        <f>F48+J48+Q48+X48+AF48</f>
        <v>487</v>
      </c>
    </row>
    <row r="49" spans="1:40" ht="15" customHeight="1">
      <c r="A49" s="37"/>
      <c r="B49" s="39"/>
      <c r="C49" s="39"/>
      <c r="D49" s="39"/>
      <c r="E49" s="39"/>
      <c r="F49" s="40"/>
      <c r="G49" s="39"/>
      <c r="H49" s="39"/>
      <c r="I49" s="38"/>
      <c r="J49" s="39"/>
      <c r="K49" s="39"/>
      <c r="L49" s="39"/>
      <c r="M49" s="39"/>
      <c r="N49" s="39"/>
      <c r="O49" s="39"/>
      <c r="P49" s="41"/>
      <c r="Q49" s="39"/>
      <c r="R49" s="39"/>
      <c r="S49" s="39"/>
      <c r="T49" s="39"/>
      <c r="U49" s="39"/>
      <c r="V49" s="39"/>
      <c r="W49" s="41"/>
      <c r="X49" s="39"/>
      <c r="Y49" s="37"/>
      <c r="Z49" s="39"/>
      <c r="AA49" s="39"/>
      <c r="AB49" s="39"/>
      <c r="AC49" s="39"/>
      <c r="AD49" s="39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5" customHeight="1">
      <c r="A50" s="37"/>
      <c r="B50" s="39"/>
      <c r="C50" s="39"/>
      <c r="D50" s="39"/>
      <c r="E50" s="39"/>
      <c r="F50" s="40"/>
      <c r="G50" s="39"/>
      <c r="H50" s="39"/>
      <c r="I50" s="38"/>
      <c r="J50" s="39"/>
      <c r="K50" s="39"/>
      <c r="L50" s="39"/>
      <c r="M50" s="39"/>
      <c r="N50" s="39"/>
      <c r="O50" s="39"/>
      <c r="P50" s="41"/>
      <c r="Q50" s="39"/>
      <c r="R50" s="39"/>
      <c r="S50" s="39"/>
      <c r="T50" s="39"/>
      <c r="U50" s="39"/>
      <c r="V50" s="39"/>
      <c r="W50" s="41"/>
      <c r="X50" s="39"/>
      <c r="Y50" s="37"/>
      <c r="Z50" s="39"/>
      <c r="AA50" s="39"/>
      <c r="AB50" s="39"/>
      <c r="AC50" s="39"/>
      <c r="AD50" s="39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5" customHeight="1">
      <c r="A51" s="37"/>
      <c r="B51" s="39"/>
      <c r="C51" s="39"/>
      <c r="D51" s="39"/>
      <c r="E51" s="39"/>
      <c r="F51" s="40"/>
      <c r="G51" s="39"/>
      <c r="H51" s="39"/>
      <c r="I51" s="38"/>
      <c r="J51" s="39"/>
      <c r="K51" s="39"/>
      <c r="L51" s="39"/>
      <c r="M51" s="39"/>
      <c r="N51" s="39"/>
      <c r="O51" s="39"/>
      <c r="P51" s="41"/>
      <c r="Q51" s="39"/>
      <c r="R51" s="39"/>
      <c r="S51" s="39"/>
      <c r="T51" s="39"/>
      <c r="U51" s="39"/>
      <c r="V51" s="39"/>
      <c r="W51" s="41"/>
      <c r="X51" s="39"/>
      <c r="Y51" s="37"/>
      <c r="Z51" s="39"/>
      <c r="AA51" s="39"/>
      <c r="AB51" s="39"/>
      <c r="AC51" s="39"/>
      <c r="AD51" s="39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5" customHeight="1">
      <c r="A52" s="37"/>
      <c r="B52" s="39"/>
      <c r="C52" s="39"/>
      <c r="D52" s="39"/>
      <c r="E52" s="39"/>
      <c r="F52" s="40"/>
      <c r="G52" s="39"/>
      <c r="H52" s="39"/>
      <c r="I52" s="38"/>
      <c r="J52" s="39"/>
      <c r="K52" s="39"/>
      <c r="L52" s="39"/>
      <c r="M52" s="39"/>
      <c r="N52" s="39"/>
      <c r="O52" s="39"/>
      <c r="P52" s="41"/>
      <c r="Q52" s="39"/>
      <c r="R52" s="39"/>
      <c r="S52" s="39"/>
      <c r="T52" s="39"/>
      <c r="U52" s="39"/>
      <c r="V52" s="39"/>
      <c r="W52" s="41"/>
      <c r="X52" s="39"/>
      <c r="Y52" s="37"/>
      <c r="Z52" s="39"/>
      <c r="AA52" s="39"/>
      <c r="AB52" s="39"/>
      <c r="AC52" s="39"/>
      <c r="AD52" s="39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customHeight="1">
      <c r="A53" s="37"/>
      <c r="B53" s="39"/>
      <c r="C53" s="39"/>
      <c r="D53" s="39"/>
      <c r="E53" s="39"/>
      <c r="F53" s="40"/>
      <c r="G53" s="39"/>
      <c r="H53" s="39"/>
      <c r="I53" s="38"/>
      <c r="J53" s="39"/>
      <c r="K53" s="39"/>
      <c r="L53" s="39"/>
      <c r="M53" s="39"/>
      <c r="N53" s="39"/>
      <c r="O53" s="39"/>
      <c r="P53" s="41"/>
      <c r="Q53" s="39"/>
      <c r="R53" s="39"/>
      <c r="S53" s="39"/>
      <c r="T53" s="39"/>
      <c r="U53" s="39"/>
      <c r="V53" s="39"/>
      <c r="W53" s="41"/>
      <c r="X53" s="39"/>
      <c r="Y53" s="37"/>
      <c r="Z53" s="39"/>
      <c r="AA53" s="39"/>
      <c r="AB53" s="39"/>
      <c r="AC53" s="39"/>
      <c r="AD53" s="39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5" customHeight="1">
      <c r="A54" s="37"/>
      <c r="B54" s="39"/>
      <c r="C54" s="39"/>
      <c r="D54" s="39"/>
      <c r="E54" s="39"/>
      <c r="F54" s="40"/>
      <c r="G54" s="39"/>
      <c r="H54" s="39"/>
      <c r="I54" s="38"/>
      <c r="J54" s="39"/>
      <c r="K54" s="39"/>
      <c r="L54" s="39"/>
      <c r="M54" s="39"/>
      <c r="N54" s="39"/>
      <c r="O54" s="39"/>
      <c r="P54" s="41"/>
      <c r="Q54" s="39"/>
      <c r="R54" s="39"/>
      <c r="S54" s="39"/>
      <c r="T54" s="39"/>
      <c r="U54" s="39"/>
      <c r="V54" s="39"/>
      <c r="W54" s="41"/>
      <c r="X54" s="39"/>
      <c r="Y54" s="37"/>
      <c r="Z54" s="39"/>
      <c r="AA54" s="39"/>
      <c r="AB54" s="39"/>
      <c r="AC54" s="39"/>
      <c r="AD54" s="39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5" customHeight="1">
      <c r="A55" s="58"/>
      <c r="B55" s="38"/>
      <c r="C55" s="38"/>
      <c r="D55" s="38"/>
      <c r="E55" s="38"/>
      <c r="F55" s="59"/>
      <c r="G55" s="38"/>
      <c r="H55" s="38"/>
      <c r="I55" s="38"/>
      <c r="J55" s="38"/>
      <c r="K55" s="38"/>
      <c r="L55" s="38"/>
      <c r="M55" s="38"/>
      <c r="N55" s="38"/>
      <c r="O55" s="38"/>
      <c r="P55" s="51"/>
      <c r="Q55" s="38"/>
      <c r="R55" s="38"/>
      <c r="S55" s="38"/>
      <c r="T55" s="38"/>
      <c r="U55" s="38"/>
      <c r="V55" s="38"/>
      <c r="W55" s="51"/>
      <c r="X55" s="38"/>
      <c r="Y55" s="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5" customHeight="1">
      <c r="A56" s="76" t="s">
        <v>55</v>
      </c>
      <c r="B56" s="61">
        <f>B10+B13+B22+B32+B41+B44+B47</f>
        <v>26791572</v>
      </c>
      <c r="C56" s="61">
        <f aca="true" t="shared" si="50" ref="C56:X56">C10+C13+C22+C32+C41+C44+C47</f>
        <v>98969757</v>
      </c>
      <c r="D56" s="61">
        <f t="shared" si="50"/>
        <v>6929</v>
      </c>
      <c r="E56" s="61">
        <f t="shared" si="50"/>
        <v>125768258</v>
      </c>
      <c r="F56" s="61">
        <f t="shared" si="50"/>
        <v>15485022</v>
      </c>
      <c r="G56" s="61">
        <f t="shared" si="50"/>
        <v>424577</v>
      </c>
      <c r="H56" s="61">
        <f t="shared" si="50"/>
        <v>0</v>
      </c>
      <c r="I56" s="61">
        <f t="shared" si="50"/>
        <v>424577</v>
      </c>
      <c r="J56" s="61">
        <f t="shared" si="50"/>
        <v>32594</v>
      </c>
      <c r="K56" s="61">
        <f t="shared" si="50"/>
        <v>9963102</v>
      </c>
      <c r="L56" s="61">
        <f t="shared" si="50"/>
        <v>5154</v>
      </c>
      <c r="M56" s="61">
        <f t="shared" si="50"/>
        <v>1824974</v>
      </c>
      <c r="N56" s="61">
        <f t="shared" si="50"/>
        <v>1275831</v>
      </c>
      <c r="O56" s="61">
        <f t="shared" si="50"/>
        <v>5086877</v>
      </c>
      <c r="P56" s="61">
        <f t="shared" si="50"/>
        <v>18155938</v>
      </c>
      <c r="Q56" s="61">
        <f t="shared" si="50"/>
        <v>1129237</v>
      </c>
      <c r="R56" s="61">
        <f t="shared" si="50"/>
        <v>174690</v>
      </c>
      <c r="S56" s="61">
        <f t="shared" si="50"/>
        <v>0</v>
      </c>
      <c r="T56" s="61">
        <f t="shared" si="50"/>
        <v>13340</v>
      </c>
      <c r="U56" s="61">
        <f t="shared" si="50"/>
        <v>52113</v>
      </c>
      <c r="V56" s="61">
        <f t="shared" si="50"/>
        <v>0</v>
      </c>
      <c r="W56" s="61">
        <f t="shared" si="50"/>
        <v>240143</v>
      </c>
      <c r="X56" s="61">
        <f t="shared" si="50"/>
        <v>67169</v>
      </c>
      <c r="Y56" s="76" t="s">
        <v>55</v>
      </c>
      <c r="Z56" s="61">
        <f>Z10+Z13+Z22+Z32+Z41+Z44+Z47</f>
        <v>198864</v>
      </c>
      <c r="AA56" s="61">
        <f aca="true" t="shared" si="51" ref="AA56:AN56">AA10+AA13+AA22+AA32+AA41+AA44+AA47</f>
        <v>100</v>
      </c>
      <c r="AB56" s="61">
        <f t="shared" si="51"/>
        <v>4579</v>
      </c>
      <c r="AC56" s="61">
        <f t="shared" si="51"/>
        <v>29977</v>
      </c>
      <c r="AD56" s="61">
        <f t="shared" si="51"/>
        <v>48828</v>
      </c>
      <c r="AE56" s="61">
        <f t="shared" si="51"/>
        <v>282348</v>
      </c>
      <c r="AF56" s="61">
        <f t="shared" si="51"/>
        <v>13904</v>
      </c>
      <c r="AG56" s="61">
        <f t="shared" si="51"/>
        <v>26990436</v>
      </c>
      <c r="AH56" s="61">
        <f t="shared" si="51"/>
        <v>10137892</v>
      </c>
      <c r="AI56" s="61">
        <f t="shared" si="51"/>
        <v>5219</v>
      </c>
      <c r="AJ56" s="61">
        <f t="shared" si="51"/>
        <v>1842828</v>
      </c>
      <c r="AK56" s="61">
        <f t="shared" si="51"/>
        <v>100752255</v>
      </c>
      <c r="AL56" s="61">
        <f t="shared" si="51"/>
        <v>5142634</v>
      </c>
      <c r="AM56" s="61">
        <f t="shared" si="51"/>
        <v>144871264</v>
      </c>
      <c r="AN56" s="61">
        <f t="shared" si="51"/>
        <v>16727926</v>
      </c>
    </row>
    <row r="57" spans="1:40" s="2" customFormat="1" ht="15" customHeight="1" thickBo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19" ht="20.25" customHeight="1">
      <c r="A58" s="64" t="s">
        <v>81</v>
      </c>
      <c r="B58" s="65"/>
      <c r="H58" s="12"/>
      <c r="N58" s="12"/>
      <c r="O58" s="12"/>
      <c r="P58" s="66"/>
      <c r="Q58" s="12"/>
      <c r="R58" s="12"/>
      <c r="S58" s="12"/>
    </row>
    <row r="59" spans="1:43" s="2" customFormat="1" ht="18" customHeight="1">
      <c r="A59" s="67" t="s">
        <v>67</v>
      </c>
      <c r="B59" s="68"/>
      <c r="F59" s="3"/>
      <c r="P59" s="69"/>
      <c r="AO59" s="57" t="s">
        <v>60</v>
      </c>
      <c r="AP59" s="2">
        <f>SUM(AP9:AP58)</f>
        <v>34940233</v>
      </c>
      <c r="AQ59" s="2">
        <f>SUM(AQ9:AQ48)</f>
        <v>253</v>
      </c>
    </row>
    <row r="60" spans="1:16" s="2" customFormat="1" ht="18" customHeight="1">
      <c r="A60" s="64"/>
      <c r="B60" s="68"/>
      <c r="F60" s="3"/>
      <c r="P60" s="69"/>
    </row>
    <row r="61" spans="1:16" s="71" customFormat="1" ht="18" customHeight="1">
      <c r="A61" s="70"/>
      <c r="F61" s="72"/>
      <c r="P61" s="73"/>
    </row>
    <row r="62" spans="1:16" s="71" customFormat="1" ht="15" customHeight="1">
      <c r="A62" s="70"/>
      <c r="F62" s="72"/>
      <c r="P62" s="73"/>
    </row>
    <row r="63" spans="1:16" s="71" customFormat="1" ht="15" customHeight="1">
      <c r="A63" s="70"/>
      <c r="F63" s="72"/>
      <c r="P63" s="73"/>
    </row>
    <row r="64" ht="15" customHeight="1">
      <c r="A64" s="74"/>
    </row>
    <row r="65" ht="15" customHeight="1">
      <c r="A65" s="74"/>
    </row>
    <row r="66" ht="15" customHeight="1">
      <c r="A66" s="74"/>
    </row>
    <row r="67" ht="15" customHeight="1">
      <c r="A67" s="74"/>
    </row>
    <row r="68" ht="15" customHeight="1">
      <c r="A68" s="74"/>
    </row>
    <row r="69" ht="15" customHeight="1">
      <c r="A69" s="74"/>
    </row>
    <row r="70" ht="15" customHeight="1">
      <c r="A70" s="74"/>
    </row>
    <row r="71" ht="15" customHeight="1">
      <c r="A71" s="74"/>
    </row>
    <row r="72" ht="15" customHeight="1">
      <c r="A72" s="74"/>
    </row>
    <row r="73" ht="15" customHeight="1">
      <c r="A73" s="74"/>
    </row>
    <row r="74" ht="15" customHeight="1">
      <c r="A74" s="74"/>
    </row>
    <row r="75" ht="15" customHeight="1">
      <c r="A75" s="74"/>
    </row>
    <row r="76" ht="15" customHeight="1">
      <c r="A76" s="74"/>
    </row>
    <row r="77" ht="15.75">
      <c r="A77" s="74"/>
    </row>
    <row r="78" ht="15.75">
      <c r="A78" s="74"/>
    </row>
    <row r="79" ht="15.75">
      <c r="A79" s="74"/>
    </row>
    <row r="80" ht="15.75">
      <c r="A80" s="74"/>
    </row>
    <row r="81" ht="15.75">
      <c r="A81" s="74"/>
    </row>
    <row r="82" ht="15.75">
      <c r="A82" s="74"/>
    </row>
    <row r="83" ht="15.75">
      <c r="A83" s="74"/>
    </row>
    <row r="84" ht="15.75">
      <c r="A84" s="74"/>
    </row>
    <row r="85" ht="15.75">
      <c r="A85" s="74"/>
    </row>
    <row r="86" ht="15.75">
      <c r="A86" s="74"/>
    </row>
    <row r="87" ht="15.75">
      <c r="A87" s="74"/>
    </row>
    <row r="88" ht="15.75">
      <c r="A88" s="74"/>
    </row>
    <row r="89" ht="15.75">
      <c r="A89" s="74"/>
    </row>
    <row r="90" ht="15.75">
      <c r="A90" s="74"/>
    </row>
    <row r="91" ht="15.75">
      <c r="A91" s="74"/>
    </row>
    <row r="92" ht="15.75">
      <c r="A92" s="74"/>
    </row>
    <row r="93" ht="15.75">
      <c r="A93" s="74"/>
    </row>
    <row r="145" ht="14.25" customHeight="1"/>
  </sheetData>
  <mergeCells count="11">
    <mergeCell ref="A3:X3"/>
    <mergeCell ref="Y3:AN3"/>
    <mergeCell ref="B6:J6"/>
    <mergeCell ref="K6:X6"/>
    <mergeCell ref="Z6:AF6"/>
    <mergeCell ref="AG6:AN7"/>
    <mergeCell ref="B7:F7"/>
    <mergeCell ref="G7:J7"/>
    <mergeCell ref="K7:Q7"/>
    <mergeCell ref="R7:X7"/>
    <mergeCell ref="Z7:AF7"/>
  </mergeCells>
  <printOptions horizontalCentered="1"/>
  <pageMargins left="0.5905511811023623" right="0.5905511811023623" top="0.31496062992125984" bottom="0.31496062992125984" header="0" footer="0"/>
  <pageSetup fitToWidth="4" horizontalDpi="300" verticalDpi="3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</dc:title>
  <dc:subject>51</dc:subject>
  <dc:creator>行政院主計處</dc:creator>
  <cp:keywords/>
  <dc:description> </dc:description>
  <cp:lastModifiedBy>Administrator</cp:lastModifiedBy>
  <cp:lastPrinted>2004-04-25T06:51:13Z</cp:lastPrinted>
  <dcterms:created xsi:type="dcterms:W3CDTF">1998-02-14T06:51:05Z</dcterms:created>
  <dcterms:modified xsi:type="dcterms:W3CDTF">2008-11-13T10:26:31Z</dcterms:modified>
  <cp:category>I14</cp:category>
  <cp:version/>
  <cp:contentType/>
  <cp:contentStatus/>
</cp:coreProperties>
</file>