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<sst xmlns="http://schemas.openxmlformats.org/spreadsheetml/2006/main" count="96" uniqueCount="70">
  <si>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</si>
  <si>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</si>
  <si>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</si>
  <si>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</si>
  <si>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</si>
  <si>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</si>
  <si>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</si>
  <si>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</si>
  <si>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</si>
  <si>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</si>
  <si>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</si>
  <si>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</si>
  <si>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</si>
  <si>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</si>
  <si>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</si>
  <si>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</si>
  <si>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</si>
  <si>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</si>
  <si>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</si>
  <si>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</si>
  <si>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</si>
  <si>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</si>
  <si>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</si>
  <si>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</si>
  <si>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</si>
  <si>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</si>
  <si>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</si>
  <si>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</si>
  <si>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</si>
  <si>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</si>
  <si>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</si>
  <si>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</si>
  <si>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</si>
  <si>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</si>
  <si>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</si>
  <si>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</si>
  <si>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</si>
  <si>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</si>
  <si>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</si>
  <si>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</si>
  <si>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</si>
  <si>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r>
      <t xml:space="preserve">    </t>
    </r>
    <r>
      <rPr>
        <sz val="11"/>
        <rFont val="新細明體"/>
        <family val="1"/>
      </rPr>
      <t>短期投資</t>
    </r>
  </si>
  <si>
    <t>臺灣機械股份有限公司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</si>
  <si>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</si>
  <si>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</si>
  <si>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</si>
  <si>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</si>
  <si>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</si>
  <si>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非營業資產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</si>
  <si>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</si>
  <si>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遞延資產</t>
    </r>
  </si>
  <si>
    <r>
      <t xml:space="preserve">    </t>
    </r>
    <r>
      <rPr>
        <sz val="11"/>
        <rFont val="新細明體"/>
        <family val="1"/>
      </rPr>
      <t>營業及負債準備</t>
    </r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</si>
  <si>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</si>
  <si>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</si>
  <si>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</si>
  <si>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</si>
  <si>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</si>
  <si>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</si>
  <si>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</si>
  <si>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</si>
  <si>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</si>
  <si>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</si>
  <si>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</si>
  <si>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</si>
  <si>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t>臺灣機械股份有限公司清理收支查核表</t>
  </si>
  <si>
    <t xml:space="preserve">  財產交易損失</t>
  </si>
  <si>
    <t>中華民國九十二年</t>
  </si>
  <si>
    <r>
      <t xml:space="preserve">        2.</t>
    </r>
    <r>
      <rPr>
        <sz val="10"/>
        <rFont val="新細明體"/>
        <family val="1"/>
      </rPr>
      <t>上年度信託代理與保證之或有資產與或有負債各為</t>
    </r>
    <r>
      <rPr>
        <sz val="10"/>
        <rFont val="Times New Roman"/>
        <family val="1"/>
      </rPr>
      <t>4,054,730.00</t>
    </r>
    <r>
      <rPr>
        <sz val="10"/>
        <rFont val="新細明體"/>
        <family val="1"/>
      </rPr>
      <t>元。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</si>
  <si>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本年度信託代理與保證之或有資產與或有負債各為</t>
    </r>
    <r>
      <rPr>
        <sz val="10"/>
        <rFont val="Times New Roman"/>
        <family val="1"/>
      </rPr>
      <t>3,107,900.00</t>
    </r>
    <r>
      <rPr>
        <sz val="10"/>
        <rFont val="新細明體"/>
        <family val="1"/>
      </rPr>
      <t>元。</t>
    </r>
  </si>
  <si>
    <t xml:space="preserve">    單位：新臺幣元                                   （負債及業主權益部分）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</si>
</sst>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2" fillId="0" borderId="0" xfId="0" applyNumberFormat="1" applyFont="1" applyAlignment="1">
      <alignment horizontal="left"/>
    </xf>
    <xf numFmtId="180" fontId="22" fillId="0" borderId="4" xfId="0" applyNumberFormat="1" applyFont="1" applyBorder="1" applyAlignment="1">
      <alignment/>
    </xf>
    <xf numFmtId="180" fontId="28" fillId="0" borderId="0" xfId="0" applyNumberFormat="1" applyFont="1" applyAlignment="1">
      <alignment/>
    </xf>
    <xf numFmtId="180" fontId="28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20.75390625" style="35" customWidth="1"/>
    <col min="2" max="2" width="19.25390625" style="35" customWidth="1"/>
    <col min="3" max="3" width="18.125" style="35" customWidth="1"/>
    <col min="4" max="4" width="13.00390625" style="35" customWidth="1"/>
    <col min="5" max="5" width="16.875" style="35" customWidth="1"/>
    <col min="6" max="16384" width="8.875" style="35" customWidth="1"/>
  </cols>
  <sheetData>
    <row r="1" spans="5:6" ht="15.75">
      <c r="E1" s="5"/>
      <c r="F1" s="40"/>
    </row>
    <row r="2" spans="5:6" ht="22.5" customHeight="1">
      <c r="E2" s="41"/>
      <c r="F2" s="40"/>
    </row>
    <row r="3" spans="1:5" s="42" customFormat="1" ht="24" customHeight="1">
      <c r="A3" s="58" t="s">
        <v>64</v>
      </c>
      <c r="B3" s="59"/>
      <c r="C3" s="59"/>
      <c r="D3" s="59"/>
      <c r="E3" s="59"/>
    </row>
    <row r="4" spans="1:5" s="42" customFormat="1" ht="20.25">
      <c r="A4" s="60"/>
      <c r="B4" s="60"/>
      <c r="C4" s="57"/>
      <c r="D4" s="43"/>
      <c r="E4" s="44" t="s">
        <v>19</v>
      </c>
    </row>
    <row r="5" spans="1:5" ht="20.25" customHeight="1">
      <c r="A5" s="61" t="s">
        <v>20</v>
      </c>
      <c r="B5" s="63" t="s">
        <v>21</v>
      </c>
      <c r="C5" s="64"/>
      <c r="D5" s="64"/>
      <c r="E5" s="64"/>
    </row>
    <row r="6" spans="1:5" s="48" customFormat="1" ht="21" customHeight="1">
      <c r="A6" s="62"/>
      <c r="B6" s="45" t="s">
        <v>22</v>
      </c>
      <c r="C6" s="45" t="s">
        <v>23</v>
      </c>
      <c r="D6" s="46" t="s">
        <v>24</v>
      </c>
      <c r="E6" s="47" t="s">
        <v>25</v>
      </c>
    </row>
    <row r="7" s="49" customFormat="1" ht="15.75">
      <c r="C7" s="35" t="s">
        <v>26</v>
      </c>
    </row>
    <row r="8" spans="4:5" ht="15.75">
      <c r="D8" s="49"/>
      <c r="E8" s="49"/>
    </row>
    <row r="9" spans="1:5" ht="16.5">
      <c r="A9" s="50" t="s">
        <v>52</v>
      </c>
      <c r="B9" s="49"/>
      <c r="C9" s="49">
        <f>SUM(C11:C14)</f>
        <v>37138137.03</v>
      </c>
      <c r="D9" s="49"/>
      <c r="E9" s="49">
        <f>SUM(E11:E14)</f>
        <v>37138137.03</v>
      </c>
    </row>
    <row r="10" spans="1:5" ht="15.75">
      <c r="A10" s="35" t="s">
        <v>26</v>
      </c>
      <c r="C10" s="35" t="s">
        <v>26</v>
      </c>
      <c r="E10" s="35" t="s">
        <v>26</v>
      </c>
    </row>
    <row r="11" spans="1:5" ht="16.5">
      <c r="A11" s="35" t="s">
        <v>53</v>
      </c>
      <c r="C11" s="35">
        <v>9010987</v>
      </c>
      <c r="E11" s="35">
        <f>C11+D11</f>
        <v>9010987</v>
      </c>
    </row>
    <row r="12" spans="1:5" ht="16.5">
      <c r="A12" s="35" t="s">
        <v>54</v>
      </c>
      <c r="C12" s="35">
        <v>385057</v>
      </c>
      <c r="E12" s="35">
        <f>C12+D12</f>
        <v>385057</v>
      </c>
    </row>
    <row r="13" spans="1:5" ht="16.5">
      <c r="A13" s="35" t="s">
        <v>55</v>
      </c>
      <c r="C13" s="35">
        <v>23271018.03</v>
      </c>
      <c r="E13" s="35">
        <f>C13+D13</f>
        <v>23271018.03</v>
      </c>
    </row>
    <row r="14" spans="1:5" ht="16.5">
      <c r="A14" s="35" t="s">
        <v>56</v>
      </c>
      <c r="C14" s="35">
        <v>4471075</v>
      </c>
      <c r="E14" s="35">
        <f>C14+D14</f>
        <v>4471075</v>
      </c>
    </row>
    <row r="17" spans="1:5" ht="16.5">
      <c r="A17" s="50" t="s">
        <v>57</v>
      </c>
      <c r="B17" s="49"/>
      <c r="C17" s="49">
        <f>SUM(C19:C22)</f>
        <v>52578206.16</v>
      </c>
      <c r="D17" s="51"/>
      <c r="E17" s="49">
        <f>SUM(E19:E22)</f>
        <v>52578206.16</v>
      </c>
    </row>
    <row r="19" spans="1:5" ht="16.5">
      <c r="A19" s="35" t="s">
        <v>58</v>
      </c>
      <c r="C19" s="35">
        <v>6903973</v>
      </c>
      <c r="E19" s="35">
        <f>C19+D19</f>
        <v>6903973</v>
      </c>
    </row>
    <row r="20" spans="1:5" ht="16.5">
      <c r="A20" s="55" t="s">
        <v>65</v>
      </c>
      <c r="C20" s="35">
        <v>133940.74</v>
      </c>
      <c r="E20" s="35">
        <f>C20+D20</f>
        <v>133940.74</v>
      </c>
    </row>
    <row r="21" spans="1:5" ht="16.5">
      <c r="A21" s="35" t="s">
        <v>59</v>
      </c>
      <c r="C21" s="35">
        <v>66895.52</v>
      </c>
      <c r="E21" s="35">
        <f>C21+D21</f>
        <v>66895.52</v>
      </c>
    </row>
    <row r="22" spans="1:5" ht="16.5">
      <c r="A22" s="35" t="s">
        <v>60</v>
      </c>
      <c r="C22" s="35">
        <v>45473396.9</v>
      </c>
      <c r="E22" s="35">
        <f>C22+D22</f>
        <v>45473396.9</v>
      </c>
    </row>
    <row r="35" spans="1:5" ht="16.5">
      <c r="A35" s="53"/>
      <c r="B35" s="49"/>
      <c r="C35" s="49"/>
      <c r="E35" s="49"/>
    </row>
    <row r="36" spans="1:5" ht="15.75">
      <c r="A36" s="49"/>
      <c r="C36" s="49"/>
      <c r="E36" s="49"/>
    </row>
    <row r="37" spans="1:5" ht="16.5">
      <c r="A37" s="53"/>
      <c r="B37" s="49"/>
      <c r="C37" s="49"/>
      <c r="E37" s="49"/>
    </row>
    <row r="38" spans="1:5" ht="16.5">
      <c r="A38" s="53"/>
      <c r="C38" s="49"/>
      <c r="E38" s="49"/>
    </row>
    <row r="39" spans="1:5" s="49" customFormat="1" ht="18.75" customHeight="1">
      <c r="A39" s="54" t="s">
        <v>61</v>
      </c>
      <c r="B39" s="52">
        <f>B9-B17</f>
        <v>0</v>
      </c>
      <c r="C39" s="52">
        <f>C9-C17</f>
        <v>-15440069.129999995</v>
      </c>
      <c r="D39" s="52">
        <f>D9-D17</f>
        <v>0</v>
      </c>
      <c r="E39" s="52">
        <f>E9-E17</f>
        <v>-15440069.129999995</v>
      </c>
    </row>
    <row r="41" spans="1:3" ht="17.25" customHeight="1">
      <c r="A41" s="56"/>
      <c r="B41" s="56"/>
      <c r="C41" s="57"/>
    </row>
    <row r="51" ht="15.75">
      <c r="A51" s="35" t="s">
        <v>27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workbookViewId="0" topLeftCell="A1">
      <selection activeCell="K14" sqref="K14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75390625" style="2" customWidth="1"/>
    <col min="4" max="4" width="16.875" style="2" customWidth="1"/>
    <col min="5" max="5" width="10.00390625" style="2" customWidth="1"/>
    <col min="6" max="6" width="16.875" style="2" customWidth="1"/>
    <col min="7" max="7" width="6.6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9.75390625" style="2" customWidth="1"/>
    <col min="13" max="13" width="16.25390625" style="2" customWidth="1"/>
    <col min="14" max="14" width="7.75390625" style="2" customWidth="1"/>
    <col min="15" max="16384" width="9.00390625" style="2" customWidth="1"/>
  </cols>
  <sheetData>
    <row r="1" spans="1:14" ht="19.5">
      <c r="A1" s="1"/>
      <c r="F1" s="3" t="s">
        <v>12</v>
      </c>
      <c r="M1" s="4"/>
      <c r="N1" s="5"/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42</v>
      </c>
      <c r="H3" s="9" t="s">
        <v>28</v>
      </c>
      <c r="I3" s="10"/>
      <c r="J3" s="10"/>
      <c r="K3" s="10"/>
      <c r="L3" s="10"/>
      <c r="M3" s="10"/>
      <c r="N3" s="10"/>
    </row>
    <row r="4" spans="1:14" ht="27.75" customHeight="1">
      <c r="A4" s="1" t="s">
        <v>13</v>
      </c>
      <c r="E4" s="75" t="s">
        <v>66</v>
      </c>
      <c r="F4" s="75"/>
      <c r="G4" s="75"/>
      <c r="H4" s="65" t="s">
        <v>18</v>
      </c>
      <c r="I4" s="65"/>
      <c r="J4" s="65"/>
      <c r="M4" s="66" t="s">
        <v>69</v>
      </c>
      <c r="N4" s="66"/>
    </row>
    <row r="5" spans="1:14" s="11" customFormat="1" ht="24.75" customHeight="1">
      <c r="A5" s="67" t="s">
        <v>15</v>
      </c>
      <c r="B5" s="68"/>
      <c r="C5" s="69" t="s">
        <v>2</v>
      </c>
      <c r="D5" s="71" t="s">
        <v>62</v>
      </c>
      <c r="E5" s="73" t="s">
        <v>14</v>
      </c>
      <c r="F5" s="74" t="s">
        <v>16</v>
      </c>
      <c r="G5" s="67"/>
      <c r="H5" s="67" t="s">
        <v>15</v>
      </c>
      <c r="I5" s="68"/>
      <c r="J5" s="69" t="s">
        <v>2</v>
      </c>
      <c r="K5" s="71" t="s">
        <v>62</v>
      </c>
      <c r="L5" s="73" t="s">
        <v>14</v>
      </c>
      <c r="M5" s="74" t="s">
        <v>16</v>
      </c>
      <c r="N5" s="67"/>
    </row>
    <row r="6" spans="1:14" s="11" customFormat="1" ht="22.5" customHeight="1">
      <c r="A6" s="12" t="s">
        <v>17</v>
      </c>
      <c r="B6" s="13" t="s">
        <v>1</v>
      </c>
      <c r="C6" s="70"/>
      <c r="D6" s="72"/>
      <c r="E6" s="72"/>
      <c r="F6" s="14" t="s">
        <v>0</v>
      </c>
      <c r="G6" s="15" t="s">
        <v>1</v>
      </c>
      <c r="H6" s="12" t="s">
        <v>17</v>
      </c>
      <c r="I6" s="13" t="s">
        <v>1</v>
      </c>
      <c r="J6" s="70"/>
      <c r="K6" s="72"/>
      <c r="L6" s="72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A10+A20+A30</f>
        <v>1157115368.08</v>
      </c>
      <c r="B8" s="36">
        <v>100</v>
      </c>
      <c r="C8" s="18" t="s">
        <v>4</v>
      </c>
      <c r="D8" s="17">
        <f>D10+D20+D30</f>
        <v>905568043.09</v>
      </c>
      <c r="E8" s="17"/>
      <c r="F8" s="17">
        <f>F10+F20+F30</f>
        <v>905568043.09</v>
      </c>
      <c r="G8" s="36">
        <v>100</v>
      </c>
      <c r="H8" s="17">
        <f>H10+H16+H21</f>
        <v>2873492600.49</v>
      </c>
      <c r="I8" s="17">
        <f aca="true" t="shared" si="0" ref="I8:I13">+H8/+H$49*100</f>
        <v>248.3324204100739</v>
      </c>
      <c r="J8" s="19" t="s">
        <v>29</v>
      </c>
      <c r="K8" s="17">
        <f>K10+K16+K21</f>
        <v>2555385344.63</v>
      </c>
      <c r="L8" s="17"/>
      <c r="M8" s="17">
        <f>K8-L8</f>
        <v>2555385344.63</v>
      </c>
      <c r="N8" s="17">
        <f aca="true" t="shared" si="1" ref="N8:N13">+M8/+M$49*100</f>
        <v>282.1859013388387</v>
      </c>
    </row>
    <row r="9" spans="1:14" s="11" customFormat="1" ht="15.75">
      <c r="A9" s="21"/>
      <c r="B9" s="21"/>
      <c r="D9" s="21"/>
      <c r="E9" s="21"/>
      <c r="F9" s="21"/>
      <c r="G9" s="21">
        <f>+F9/+F$49*100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187314291</v>
      </c>
      <c r="B10" s="17">
        <f>+A10/+A$49*100</f>
        <v>16.18803934052059</v>
      </c>
      <c r="C10" s="37" t="s">
        <v>5</v>
      </c>
      <c r="D10" s="26">
        <f>SUM(D12:D16)</f>
        <v>100858413</v>
      </c>
      <c r="E10" s="26"/>
      <c r="F10" s="17">
        <f>D10+E10</f>
        <v>100858413</v>
      </c>
      <c r="G10" s="17">
        <f>+F10/+F$49*100</f>
        <v>11.137585272537734</v>
      </c>
      <c r="H10" s="26">
        <f>SUM(H12:H13)</f>
        <v>116500936</v>
      </c>
      <c r="I10" s="17">
        <f t="shared" si="0"/>
        <v>10.068221303923208</v>
      </c>
      <c r="J10" s="37" t="s">
        <v>30</v>
      </c>
      <c r="K10" s="26">
        <f>SUM(K12:K13)</f>
        <v>70992074</v>
      </c>
      <c r="L10" s="26"/>
      <c r="M10" s="17">
        <f>K10-L10</f>
        <v>70992074</v>
      </c>
      <c r="N10" s="17">
        <f t="shared" si="1"/>
        <v>7.839507427598616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12954903</v>
      </c>
      <c r="B12" s="21">
        <f>+A12/+A$49*100</f>
        <v>1.1195861153841604</v>
      </c>
      <c r="C12" s="1" t="s">
        <v>6</v>
      </c>
      <c r="D12" s="21">
        <v>18923821</v>
      </c>
      <c r="E12" s="21"/>
      <c r="F12" s="21">
        <f>D12+E12</f>
        <v>18923821</v>
      </c>
      <c r="G12" s="21">
        <f>+F12/+F$49*100</f>
        <v>2.0897182872562183</v>
      </c>
      <c r="H12" s="21">
        <v>116500936</v>
      </c>
      <c r="I12" s="21">
        <f t="shared" si="0"/>
        <v>10.068221303923208</v>
      </c>
      <c r="J12" s="1" t="s">
        <v>31</v>
      </c>
      <c r="K12" s="21">
        <v>70992074</v>
      </c>
      <c r="L12" s="21"/>
      <c r="M12" s="21">
        <f>K12-L12</f>
        <v>70992074</v>
      </c>
      <c r="N12" s="21">
        <f t="shared" si="1"/>
        <v>7.839507427598616</v>
      </c>
    </row>
    <row r="13" spans="1:14" s="11" customFormat="1" ht="15.75">
      <c r="A13" s="21">
        <v>51356152</v>
      </c>
      <c r="B13" s="21">
        <f>+A13/+A$49*100</f>
        <v>4.438291411271739</v>
      </c>
      <c r="C13" s="21" t="s">
        <v>41</v>
      </c>
      <c r="D13" s="21">
        <v>46991916</v>
      </c>
      <c r="E13" s="21"/>
      <c r="F13" s="21">
        <f>D13+E13</f>
        <v>46991916</v>
      </c>
      <c r="G13" s="21">
        <f>+F13/+F$49*100</f>
        <v>5.1892197785219</v>
      </c>
      <c r="H13" s="21"/>
      <c r="I13" s="21">
        <f t="shared" si="0"/>
        <v>0</v>
      </c>
      <c r="J13" s="27"/>
      <c r="K13" s="21">
        <v>0</v>
      </c>
      <c r="L13" s="21"/>
      <c r="M13" s="21">
        <f>K13-L13</f>
        <v>0</v>
      </c>
      <c r="N13" s="21">
        <f t="shared" si="1"/>
        <v>0</v>
      </c>
    </row>
    <row r="14" spans="1:14" s="11" customFormat="1" ht="15.75">
      <c r="A14" s="21">
        <v>121023452</v>
      </c>
      <c r="B14" s="21">
        <f>+A14/+A$49*100</f>
        <v>10.459065304854958</v>
      </c>
      <c r="C14" s="1" t="s">
        <v>7</v>
      </c>
      <c r="D14" s="21">
        <v>34800696</v>
      </c>
      <c r="E14" s="21"/>
      <c r="F14" s="21">
        <f>D14+E14</f>
        <v>34800696</v>
      </c>
      <c r="G14" s="21">
        <f>+F14/+F$49*100</f>
        <v>3.8429686499594515</v>
      </c>
      <c r="H14" s="21"/>
      <c r="I14" s="21"/>
      <c r="K14" s="21"/>
      <c r="L14" s="21"/>
      <c r="M14" s="21"/>
      <c r="N14" s="21"/>
    </row>
    <row r="15" spans="1:14" s="11" customFormat="1" ht="15.75">
      <c r="A15" s="21">
        <v>1979784</v>
      </c>
      <c r="B15" s="21">
        <f>+A15/+A$49*100</f>
        <v>0.1710965090097328</v>
      </c>
      <c r="C15" s="21" t="s">
        <v>43</v>
      </c>
      <c r="D15" s="21">
        <v>141980</v>
      </c>
      <c r="E15" s="21"/>
      <c r="F15" s="21">
        <f>D15+E15</f>
        <v>141980</v>
      </c>
      <c r="G15" s="21">
        <f>+F15/+F$49*100</f>
        <v>0.01567855680016408</v>
      </c>
      <c r="H15" s="21"/>
      <c r="I15" s="21">
        <f>+H15/+H$49*100</f>
        <v>0</v>
      </c>
      <c r="J15" s="1"/>
      <c r="K15" s="21"/>
      <c r="L15" s="21"/>
      <c r="M15" s="21"/>
      <c r="N15" s="21">
        <f>+M15/+M$49*100</f>
        <v>0</v>
      </c>
    </row>
    <row r="16" spans="1:14" s="11" customFormat="1" ht="15.75">
      <c r="A16" s="21"/>
      <c r="B16" s="21">
        <f>+A16/+A$49*100</f>
        <v>0</v>
      </c>
      <c r="C16" s="27"/>
      <c r="D16" s="21"/>
      <c r="E16" s="21"/>
      <c r="F16" s="21">
        <f>D16+E16</f>
        <v>0</v>
      </c>
      <c r="G16" s="21">
        <f>+F16/+F$49*100</f>
        <v>0</v>
      </c>
      <c r="H16" s="17">
        <f>H18</f>
        <v>1880035803.49</v>
      </c>
      <c r="I16" s="17">
        <f>+H16/+H$49*100</f>
        <v>162.47608971001233</v>
      </c>
      <c r="J16" s="23" t="s">
        <v>32</v>
      </c>
      <c r="K16" s="17">
        <f>K18</f>
        <v>1607679402.63</v>
      </c>
      <c r="L16" s="17"/>
      <c r="M16" s="17">
        <f>K16-L16</f>
        <v>1607679402.63</v>
      </c>
      <c r="N16" s="17">
        <f>+M16/+M$49*100</f>
        <v>177.53270059577625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>+H17/+H$49*100</f>
        <v>0</v>
      </c>
      <c r="J17" s="11"/>
      <c r="K17" s="21"/>
      <c r="L17" s="21"/>
      <c r="M17" s="21"/>
      <c r="N17" s="21">
        <f>+M17/+M$49*100</f>
        <v>0</v>
      </c>
    </row>
    <row r="18" spans="8:14" s="11" customFormat="1" ht="15.75">
      <c r="H18" s="21">
        <v>1880035803.49</v>
      </c>
      <c r="I18" s="21">
        <f>+H18/+H$49*100</f>
        <v>162.47608971001233</v>
      </c>
      <c r="J18" s="11" t="s">
        <v>33</v>
      </c>
      <c r="K18" s="21">
        <v>1607679402.63</v>
      </c>
      <c r="L18" s="21"/>
      <c r="M18" s="21">
        <f>K18-L18</f>
        <v>1607679402.63</v>
      </c>
      <c r="N18" s="21">
        <f>+M18/+M$49*100</f>
        <v>177.53270059577625</v>
      </c>
    </row>
    <row r="19" spans="8:14" s="11" customFormat="1" ht="15.75"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7" s="11" customFormat="1" ht="15.75">
      <c r="A20" s="26">
        <f>SUM(A22:A26)</f>
        <v>855702050.0899999</v>
      </c>
      <c r="B20" s="17">
        <f>+A20/+A$49*100</f>
        <v>73.95131667033904</v>
      </c>
      <c r="C20" s="38" t="s">
        <v>9</v>
      </c>
      <c r="D20" s="26">
        <f>SUM(D22:D26)</f>
        <v>740503547.1</v>
      </c>
      <c r="E20" s="26"/>
      <c r="F20" s="17">
        <f>D20+E20</f>
        <v>740503547.1</v>
      </c>
      <c r="G20" s="17">
        <f>+F20/+F$49*100</f>
        <v>81.77227020658071</v>
      </c>
    </row>
    <row r="21" spans="1:14" s="11" customFormat="1" ht="15.75">
      <c r="A21" s="21"/>
      <c r="B21" s="21"/>
      <c r="C21" s="1"/>
      <c r="D21" s="21"/>
      <c r="E21" s="21"/>
      <c r="F21" s="21"/>
      <c r="G21" s="21"/>
      <c r="H21" s="26">
        <f>H23+H24</f>
        <v>876955861</v>
      </c>
      <c r="I21" s="17">
        <f>+H21/+H$49*100</f>
        <v>75.78810939613841</v>
      </c>
      <c r="J21" s="38" t="s">
        <v>34</v>
      </c>
      <c r="K21" s="26">
        <f>SUM(K23:K24)</f>
        <v>876713868</v>
      </c>
      <c r="L21" s="26"/>
      <c r="M21" s="17">
        <f>K21-L21</f>
        <v>876713868</v>
      </c>
      <c r="N21" s="17">
        <f>+M21/+M$49*100</f>
        <v>96.81369331546382</v>
      </c>
    </row>
    <row r="22" spans="1:14" s="11" customFormat="1" ht="15.75">
      <c r="A22" s="21">
        <v>853810261</v>
      </c>
      <c r="B22" s="21">
        <f>+A22/+A$49*100</f>
        <v>73.78782484038098</v>
      </c>
      <c r="C22" s="11" t="s">
        <v>10</v>
      </c>
      <c r="D22" s="21">
        <v>740208740</v>
      </c>
      <c r="E22" s="21"/>
      <c r="F22" s="21">
        <f>D22+E22</f>
        <v>740208740</v>
      </c>
      <c r="G22" s="21">
        <f>+F22/+F$49*100</f>
        <v>81.73971527023444</v>
      </c>
      <c r="H22" s="26"/>
      <c r="I22" s="17"/>
      <c r="J22" s="38"/>
      <c r="K22" s="26"/>
      <c r="L22" s="26"/>
      <c r="M22" s="17"/>
      <c r="N22" s="17"/>
    </row>
    <row r="23" spans="1:14" s="11" customFormat="1" ht="15.75">
      <c r="A23" s="21">
        <v>1381211.15</v>
      </c>
      <c r="B23" s="21">
        <f>+A23/+A$49*100</f>
        <v>0.11936676221765526</v>
      </c>
      <c r="C23" s="27" t="s">
        <v>44</v>
      </c>
      <c r="D23" s="21"/>
      <c r="E23" s="21"/>
      <c r="F23" s="21">
        <f>D23+E23</f>
        <v>0</v>
      </c>
      <c r="G23" s="21">
        <f>+F23/+F$49*100</f>
        <v>0</v>
      </c>
      <c r="H23" s="21"/>
      <c r="I23" s="21">
        <f>+H23/+H$49*100</f>
        <v>0</v>
      </c>
      <c r="J23" s="27" t="s">
        <v>51</v>
      </c>
      <c r="K23" s="21">
        <v>0</v>
      </c>
      <c r="L23" s="21"/>
      <c r="M23" s="21"/>
      <c r="N23" s="21">
        <f>+M23/+M$49*100</f>
        <v>0</v>
      </c>
    </row>
    <row r="24" spans="1:14" s="11" customFormat="1" ht="15.75">
      <c r="A24" s="21">
        <v>158103.88</v>
      </c>
      <c r="B24" s="21">
        <f>+A24/+A$49*100</f>
        <v>0.013663622864359806</v>
      </c>
      <c r="C24" s="21" t="s">
        <v>45</v>
      </c>
      <c r="D24" s="21">
        <v>77145.82</v>
      </c>
      <c r="F24" s="21">
        <f>D24+E24</f>
        <v>77145.82</v>
      </c>
      <c r="G24" s="21">
        <f>+F24/+F$49*100</f>
        <v>0.00851905282973119</v>
      </c>
      <c r="H24" s="21">
        <v>876955861</v>
      </c>
      <c r="I24" s="21">
        <f>+H24/+H$49*100</f>
        <v>75.78810939613841</v>
      </c>
      <c r="J24" s="11" t="s">
        <v>35</v>
      </c>
      <c r="K24" s="21">
        <v>876713868</v>
      </c>
      <c r="L24" s="21"/>
      <c r="M24" s="21">
        <f>K24-L24</f>
        <v>876713868</v>
      </c>
      <c r="N24" s="21">
        <f>+M24/+M$49*100</f>
        <v>96.81369331546382</v>
      </c>
    </row>
    <row r="25" spans="1:14" s="11" customFormat="1" ht="15.75">
      <c r="A25" s="21">
        <v>237315.42</v>
      </c>
      <c r="B25" s="21">
        <f>+A25/+A$49*100</f>
        <v>0.020509227216796645</v>
      </c>
      <c r="C25" s="21" t="s">
        <v>46</v>
      </c>
      <c r="D25" s="21">
        <v>200494.28</v>
      </c>
      <c r="F25" s="21">
        <f>D25+E25</f>
        <v>200494.28</v>
      </c>
      <c r="G25" s="21">
        <f>+F25/+F$49*100</f>
        <v>0.022140167327003815</v>
      </c>
      <c r="H25" s="21"/>
      <c r="I25" s="21">
        <f>+H25/+H$49*100</f>
        <v>0</v>
      </c>
      <c r="J25" s="21"/>
      <c r="K25" s="21"/>
      <c r="L25" s="21"/>
      <c r="M25" s="21">
        <f>K25-L25</f>
        <v>0</v>
      </c>
      <c r="N25" s="21">
        <f>+M25/+M$49*100</f>
        <v>0</v>
      </c>
    </row>
    <row r="26" spans="1:14" s="11" customFormat="1" ht="15.75">
      <c r="A26" s="21">
        <v>115158.64</v>
      </c>
      <c r="B26" s="21">
        <f>+A26/+A$49*100</f>
        <v>0.00995221765925403</v>
      </c>
      <c r="C26" s="21" t="s">
        <v>47</v>
      </c>
      <c r="D26" s="21">
        <v>17167</v>
      </c>
      <c r="F26" s="21">
        <f>D26+E26</f>
        <v>17167</v>
      </c>
      <c r="G26" s="21"/>
      <c r="H26" s="21" t="s">
        <v>12</v>
      </c>
      <c r="I26" s="21"/>
      <c r="J26" s="24" t="s">
        <v>8</v>
      </c>
      <c r="K26" s="21" t="s">
        <v>12</v>
      </c>
      <c r="L26" s="21"/>
      <c r="M26" s="21" t="s">
        <v>12</v>
      </c>
      <c r="N26" s="21"/>
    </row>
    <row r="27" spans="8:14" s="11" customFormat="1" ht="15.75">
      <c r="H27" s="17">
        <f>+H29+H34</f>
        <v>-1716377232.4099998</v>
      </c>
      <c r="I27" s="17">
        <f aca="true" t="shared" si="2" ref="I27:I35">+H27/+H$49*100</f>
        <v>-148.33242041007392</v>
      </c>
      <c r="J27" s="25" t="s">
        <v>36</v>
      </c>
      <c r="K27" s="17">
        <f>+K29+K34</f>
        <v>-1649817301.54</v>
      </c>
      <c r="L27" s="26"/>
      <c r="M27" s="17">
        <f>K27-L27</f>
        <v>-1649817301.54</v>
      </c>
      <c r="N27" s="17">
        <f aca="true" t="shared" si="3" ref="N27:N35">+M27/+M$49*100</f>
        <v>-182.1859013388387</v>
      </c>
    </row>
    <row r="28" spans="8:14" s="23" customFormat="1" ht="15.75">
      <c r="H28" s="21"/>
      <c r="I28" s="21">
        <f t="shared" si="2"/>
        <v>0</v>
      </c>
      <c r="J28" s="11"/>
      <c r="K28" s="21"/>
      <c r="L28" s="21"/>
      <c r="M28" s="21"/>
      <c r="N28" s="21">
        <f t="shared" si="3"/>
        <v>0</v>
      </c>
    </row>
    <row r="29" spans="8:14" s="11" customFormat="1" ht="15.75">
      <c r="H29" s="26">
        <f>SUM(H31:H32)</f>
        <v>6417561270</v>
      </c>
      <c r="I29" s="17">
        <f t="shared" si="2"/>
        <v>554.6172358464697</v>
      </c>
      <c r="J29" s="23" t="s">
        <v>37</v>
      </c>
      <c r="K29" s="26">
        <f>K31</f>
        <v>6499561270</v>
      </c>
      <c r="L29" s="17"/>
      <c r="M29" s="17">
        <f>K29-L29</f>
        <v>6499561270</v>
      </c>
      <c r="N29" s="17">
        <f t="shared" si="3"/>
        <v>717.733064853089</v>
      </c>
    </row>
    <row r="30" spans="1:14" s="11" customFormat="1" ht="15.75">
      <c r="A30" s="26">
        <f>SUM(A32:A33)</f>
        <v>114099026.99</v>
      </c>
      <c r="B30" s="17">
        <f>+A30/+A$49*100</f>
        <v>9.860643989140371</v>
      </c>
      <c r="C30" s="37" t="s">
        <v>11</v>
      </c>
      <c r="D30" s="26">
        <f>SUM(D32:D33)</f>
        <v>64206082.99</v>
      </c>
      <c r="F30" s="17">
        <f>D30+E30</f>
        <v>64206082.99</v>
      </c>
      <c r="G30" s="17">
        <f>+F30/+F$49*100</f>
        <v>7.09014452088156</v>
      </c>
      <c r="H30" s="22"/>
      <c r="I30" s="21">
        <f t="shared" si="2"/>
        <v>0</v>
      </c>
      <c r="K30" s="22"/>
      <c r="L30" s="21"/>
      <c r="M30" s="22"/>
      <c r="N30" s="21">
        <f t="shared" si="3"/>
        <v>0</v>
      </c>
    </row>
    <row r="31" spans="1:14" s="11" customFormat="1" ht="15.75">
      <c r="A31" s="21"/>
      <c r="B31" s="21"/>
      <c r="C31" s="11" t="s">
        <v>8</v>
      </c>
      <c r="D31" s="21"/>
      <c r="E31" s="21"/>
      <c r="F31" s="21" t="s">
        <v>8</v>
      </c>
      <c r="G31" s="21"/>
      <c r="H31" s="21">
        <v>6417561270</v>
      </c>
      <c r="I31" s="21">
        <f t="shared" si="2"/>
        <v>554.6172358464697</v>
      </c>
      <c r="J31" s="11" t="s">
        <v>38</v>
      </c>
      <c r="K31" s="21">
        <v>6499561270</v>
      </c>
      <c r="L31" s="21"/>
      <c r="M31" s="21">
        <f>K31-L31</f>
        <v>6499561270</v>
      </c>
      <c r="N31" s="21">
        <f t="shared" si="3"/>
        <v>717.733064853089</v>
      </c>
    </row>
    <row r="32" spans="1:14" s="11" customFormat="1" ht="15.75">
      <c r="A32" s="21">
        <v>0</v>
      </c>
      <c r="B32" s="21">
        <f>+A32/+A$49*100</f>
        <v>0</v>
      </c>
      <c r="C32" s="27" t="s">
        <v>48</v>
      </c>
      <c r="D32" s="21">
        <v>0</v>
      </c>
      <c r="E32" s="21"/>
      <c r="F32" s="21">
        <f>D32+E32</f>
        <v>0</v>
      </c>
      <c r="G32" s="21">
        <f aca="true" t="shared" si="4" ref="G32:G37">+F32/+F$49*100</f>
        <v>0</v>
      </c>
      <c r="H32" s="21"/>
      <c r="I32" s="21">
        <f t="shared" si="2"/>
        <v>0</v>
      </c>
      <c r="K32" s="21">
        <v>0</v>
      </c>
      <c r="L32" s="21"/>
      <c r="M32" s="21">
        <f>K32-L32</f>
        <v>0</v>
      </c>
      <c r="N32" s="21">
        <f t="shared" si="3"/>
        <v>0</v>
      </c>
    </row>
    <row r="33" spans="1:14" s="11" customFormat="1" ht="15.75">
      <c r="A33" s="21">
        <v>114099026.99</v>
      </c>
      <c r="B33" s="21">
        <f>+A33/+A$49*100</f>
        <v>9.860643989140371</v>
      </c>
      <c r="C33" s="21" t="s">
        <v>49</v>
      </c>
      <c r="D33" s="21">
        <v>64206082.99</v>
      </c>
      <c r="F33" s="21">
        <f>D33+E33</f>
        <v>64206082.99</v>
      </c>
      <c r="G33" s="21">
        <f t="shared" si="4"/>
        <v>7.09014452088156</v>
      </c>
      <c r="H33" s="21"/>
      <c r="I33" s="21">
        <f t="shared" si="2"/>
        <v>0</v>
      </c>
      <c r="J33" s="24"/>
      <c r="K33" s="21"/>
      <c r="L33" s="21"/>
      <c r="M33" s="21"/>
      <c r="N33" s="21">
        <f t="shared" si="3"/>
        <v>0</v>
      </c>
    </row>
    <row r="34" spans="1:14" s="11" customFormat="1" ht="15.75">
      <c r="A34" s="21">
        <v>0</v>
      </c>
      <c r="C34" s="21" t="s">
        <v>50</v>
      </c>
      <c r="D34" s="21">
        <v>0</v>
      </c>
      <c r="E34" s="21"/>
      <c r="F34" s="21">
        <f>D34+E34</f>
        <v>0</v>
      </c>
      <c r="G34" s="21">
        <f t="shared" si="4"/>
        <v>0</v>
      </c>
      <c r="H34" s="17">
        <f>H36+H37</f>
        <v>-8133938502.41</v>
      </c>
      <c r="I34" s="17">
        <f t="shared" si="2"/>
        <v>-702.9496562565437</v>
      </c>
      <c r="J34" s="38" t="s">
        <v>63</v>
      </c>
      <c r="K34" s="17">
        <f>K37</f>
        <v>-8149378571.54</v>
      </c>
      <c r="L34" s="17"/>
      <c r="M34" s="17">
        <f>K34-L34</f>
        <v>-8149378571.54</v>
      </c>
      <c r="N34" s="17">
        <f t="shared" si="3"/>
        <v>-899.9189661919278</v>
      </c>
    </row>
    <row r="35" spans="4:14" s="11" customFormat="1" ht="15.75">
      <c r="D35" s="21"/>
      <c r="E35" s="21"/>
      <c r="F35" s="21">
        <f>D35-E35</f>
        <v>0</v>
      </c>
      <c r="G35" s="21">
        <f t="shared" si="4"/>
        <v>0</v>
      </c>
      <c r="H35" s="21"/>
      <c r="I35" s="21">
        <f t="shared" si="2"/>
        <v>0</v>
      </c>
      <c r="J35" s="24"/>
      <c r="K35" s="21"/>
      <c r="L35" s="21"/>
      <c r="M35" s="21"/>
      <c r="N35" s="21">
        <f t="shared" si="3"/>
        <v>0</v>
      </c>
    </row>
    <row r="36" spans="1:14" s="11" customFormat="1" ht="15.75">
      <c r="A36" s="21">
        <v>0</v>
      </c>
      <c r="B36" s="21">
        <f>+A36/+A$49*100</f>
        <v>0</v>
      </c>
      <c r="D36" s="21"/>
      <c r="E36" s="21"/>
      <c r="F36" s="21">
        <f>D36-E36</f>
        <v>0</v>
      </c>
      <c r="G36" s="21">
        <f t="shared" si="4"/>
        <v>0</v>
      </c>
      <c r="H36" s="21"/>
      <c r="I36" s="21"/>
      <c r="J36" s="27"/>
      <c r="K36" s="21"/>
      <c r="L36" s="21"/>
      <c r="M36" s="21">
        <f>K36-L36</f>
        <v>0</v>
      </c>
      <c r="N36" s="21"/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4"/>
        <v>0</v>
      </c>
      <c r="H37" s="21">
        <v>-8133938502.41</v>
      </c>
      <c r="I37" s="21">
        <f>+H37/+H$49*100</f>
        <v>-702.9496562565437</v>
      </c>
      <c r="J37" s="24" t="s">
        <v>39</v>
      </c>
      <c r="K37" s="21">
        <v>-8149378571.54</v>
      </c>
      <c r="L37" s="21"/>
      <c r="M37" s="21">
        <f>K37-L37</f>
        <v>-8149378571.54</v>
      </c>
      <c r="N37" s="21">
        <f>+M37/+M$49*100</f>
        <v>-899.9189661919278</v>
      </c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>
        <f>+F45/+F$49*100</f>
        <v>0</v>
      </c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>
        <f>+F46/+F$49*100</f>
        <v>0</v>
      </c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+F47/+F$49*100</f>
        <v>0</v>
      </c>
      <c r="H47" s="28"/>
      <c r="I47" s="28"/>
      <c r="J47" s="29"/>
      <c r="K47" s="28"/>
      <c r="L47" s="28"/>
      <c r="M47" s="28"/>
      <c r="N47" s="28"/>
    </row>
    <row r="48" spans="1:14" s="11" customFormat="1" ht="15.75">
      <c r="A48" s="21"/>
      <c r="B48" s="21"/>
      <c r="D48" s="21"/>
      <c r="E48" s="21"/>
      <c r="F48" s="21"/>
      <c r="G48" s="21">
        <f>+F48/+F$49*100</f>
        <v>0</v>
      </c>
      <c r="H48" s="21"/>
      <c r="I48" s="21"/>
      <c r="J48" s="21"/>
      <c r="K48" s="21"/>
      <c r="L48" s="21"/>
      <c r="M48" s="21"/>
      <c r="N48" s="21"/>
    </row>
    <row r="49" spans="1:14" s="11" customFormat="1" ht="15.75">
      <c r="A49" s="30">
        <f>A8</f>
        <v>1157115368.08</v>
      </c>
      <c r="B49" s="39">
        <v>100</v>
      </c>
      <c r="C49" s="31" t="s">
        <v>3</v>
      </c>
      <c r="D49" s="30">
        <f>D8</f>
        <v>905568043.09</v>
      </c>
      <c r="E49" s="30"/>
      <c r="F49" s="30">
        <f>D49-E49</f>
        <v>905568043.09</v>
      </c>
      <c r="G49" s="39">
        <v>100</v>
      </c>
      <c r="H49" s="30">
        <f>H8+H27</f>
        <v>1157115368.08</v>
      </c>
      <c r="I49" s="39">
        <v>100</v>
      </c>
      <c r="J49" s="32" t="s">
        <v>40</v>
      </c>
      <c r="K49" s="30">
        <f>K8+K27</f>
        <v>905568043.0900002</v>
      </c>
      <c r="L49" s="30"/>
      <c r="M49" s="30">
        <f>M8+M27</f>
        <v>905568043.0900002</v>
      </c>
      <c r="N49" s="39">
        <v>100</v>
      </c>
    </row>
    <row r="50" s="34" customFormat="1" ht="14.25">
      <c r="A50" s="33" t="s">
        <v>68</v>
      </c>
    </row>
    <row r="51" s="34" customFormat="1" ht="14.25">
      <c r="A51" s="34" t="s">
        <v>67</v>
      </c>
    </row>
    <row r="52" spans="1:7" s="35" customFormat="1" ht="15.75">
      <c r="A52" s="21"/>
      <c r="B52" s="21"/>
      <c r="C52" s="21"/>
      <c r="D52" s="21"/>
      <c r="E52" s="21"/>
      <c r="F52" s="21"/>
      <c r="G52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511811023622047" right="0.5511811023622047" top="0.472440944881889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2004-06-04T07:11:16Z</cp:lastPrinted>
  <dcterms:created xsi:type="dcterms:W3CDTF">1997-10-15T09:26:55Z</dcterms:created>
  <dcterms:modified xsi:type="dcterms:W3CDTF">2008-11-13T10:28:39Z</dcterms:modified>
  <cp:category>I14</cp:category>
  <cp:version/>
  <cp:contentType/>
  <cp:contentStatus/>
</cp:coreProperties>
</file>