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<sst xmlns="http://schemas.openxmlformats.org/spreadsheetml/2006/main" count="99" uniqueCount="77">
  <si>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</si>
  <si>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</si>
  <si>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</si>
  <si>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</si>
  <si>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</si>
  <si>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</si>
  <si>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</si>
  <si>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</si>
  <si>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</si>
  <si>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</si>
  <si>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</si>
  <si>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</si>
  <si>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</si>
  <si>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</si>
  <si>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</si>
  <si>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</si>
  <si>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</si>
  <si>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</si>
  <si>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</si>
  <si>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</si>
  <si>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</si>
  <si>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</si>
  <si>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</si>
  <si>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</si>
  <si>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</si>
  <si>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</si>
  <si>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</si>
  <si>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>資產負債清理查核表</t>
  </si>
  <si>
    <t>負     債</t>
  </si>
  <si>
    <t>流動負債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</si>
  <si>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</si>
  <si>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</si>
  <si>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</si>
  <si>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</si>
  <si>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</si>
  <si>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</si>
  <si>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</si>
  <si>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</si>
  <si>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</si>
  <si>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</si>
  <si>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</si>
  <si>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</si>
  <si>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短期墊款</t>
    </r>
  </si>
  <si>
    <r>
      <t xml:space="preserve">    </t>
    </r>
    <r>
      <rPr>
        <sz val="11"/>
        <rFont val="新細明體"/>
        <family val="1"/>
      </rPr>
      <t>房屋及建築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</si>
  <si>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</si>
  <si>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</si>
  <si>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什項資產</t>
    </r>
  </si>
  <si>
    <r>
      <t xml:space="preserve">    </t>
    </r>
    <r>
      <rPr>
        <sz val="11"/>
        <rFont val="新細明體"/>
        <family val="1"/>
      </rPr>
      <t>預收款項</t>
    </r>
  </si>
  <si>
    <t>臺灣中興紙業股份有限公司清理收支查核表</t>
  </si>
  <si>
    <t>臺灣中興紙業股份有限公司</t>
  </si>
  <si>
    <t>基金長期投資及應收款</t>
  </si>
  <si>
    <r>
      <t xml:space="preserve">    </t>
    </r>
    <r>
      <rPr>
        <sz val="11"/>
        <rFont val="新細明體"/>
        <family val="1"/>
      </rPr>
      <t>短期債務</t>
    </r>
  </si>
  <si>
    <t>權益調整</t>
  </si>
  <si>
    <r>
      <t xml:space="preserve">    </t>
    </r>
    <r>
      <rPr>
        <sz val="11"/>
        <rFont val="新細明體"/>
        <family val="1"/>
      </rPr>
      <t>未實現長期投資損失</t>
    </r>
  </si>
  <si>
    <r>
      <t xml:space="preserve">    </t>
    </r>
    <r>
      <rPr>
        <sz val="11"/>
        <rFont val="細明體"/>
        <family val="3"/>
      </rPr>
      <t>未指撥保留盈餘</t>
    </r>
  </si>
  <si>
    <r>
      <t xml:space="preserve">    </t>
    </r>
    <r>
      <rPr>
        <sz val="11"/>
        <rFont val="新細明體"/>
        <family val="1"/>
      </rPr>
      <t>預收資本</t>
    </r>
  </si>
  <si>
    <r>
      <t xml:space="preserve">    </t>
    </r>
    <r>
      <rPr>
        <sz val="11"/>
        <rFont val="新細明體"/>
        <family val="1"/>
      </rPr>
      <t>長期投資</t>
    </r>
  </si>
  <si>
    <r>
      <t xml:space="preserve">    </t>
    </r>
    <r>
      <rPr>
        <sz val="11"/>
        <rFont val="新細明體"/>
        <family val="1"/>
      </rPr>
      <t>待整資理資產</t>
    </r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</si>
  <si>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</si>
  <si>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</si>
  <si>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</si>
  <si>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</si>
  <si>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</si>
  <si>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</si>
  <si>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</si>
  <si>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</si>
  <si>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</si>
  <si>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>匯費、手續費及證券</t>
    </r>
    <r>
      <rPr>
        <sz val="12"/>
        <rFont val="細明體"/>
        <family val="3"/>
      </rPr>
      <t>發行費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</si>
  <si>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</si>
  <si>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</si>
  <si>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</si>
  <si>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</si>
  <si>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</si>
  <si>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>中華民國九十二年</t>
  </si>
  <si>
    <t xml:space="preserve">    單位：新臺幣元                                   （負債及業主權益部分）</t>
  </si>
  <si>
    <t>註：1.本年度信託代理與保證之或有資產與或有負債各為5,000,000.00元。</t>
  </si>
  <si>
    <t xml:space="preserve">       2.上年度信託代理與保證之或有資產與或有負債各為5,000,000.00元。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</si>
</sst>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left"/>
    </xf>
    <xf numFmtId="180" fontId="22" fillId="0" borderId="4" xfId="0" applyNumberFormat="1" applyFont="1" applyBorder="1" applyAlignment="1">
      <alignment/>
    </xf>
    <xf numFmtId="180" fontId="28" fillId="0" borderId="0" xfId="0" applyNumberFormat="1" applyFont="1" applyAlignment="1">
      <alignment/>
    </xf>
    <xf numFmtId="180" fontId="28" fillId="0" borderId="4" xfId="0" applyNumberFormat="1" applyFont="1" applyBorder="1" applyAlignment="1">
      <alignment/>
    </xf>
    <xf numFmtId="180" fontId="21" fillId="0" borderId="0" xfId="0" applyNumberFormat="1" applyFont="1" applyAlignment="1">
      <alignment horizontal="left" vertical="center" wrapText="1" indent="1"/>
    </xf>
    <xf numFmtId="180" fontId="1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16" sqref="G16"/>
    </sheetView>
  </sheetViews>
  <sheetFormatPr defaultColWidth="9.00390625" defaultRowHeight="16.5"/>
  <cols>
    <col min="1" max="1" width="21.125" style="34" customWidth="1"/>
    <col min="2" max="2" width="18.25390625" style="34" customWidth="1"/>
    <col min="3" max="3" width="17.00390625" style="34" customWidth="1"/>
    <col min="4" max="4" width="15.25390625" style="34" customWidth="1"/>
    <col min="5" max="5" width="16.875" style="34" customWidth="1"/>
    <col min="6" max="16384" width="8.875" style="34" customWidth="1"/>
  </cols>
  <sheetData>
    <row r="1" spans="5:6" ht="15.75">
      <c r="E1" s="5"/>
      <c r="F1" s="39"/>
    </row>
    <row r="2" spans="5:6" ht="22.5" customHeight="1">
      <c r="E2" s="40"/>
      <c r="F2" s="39"/>
    </row>
    <row r="3" spans="1:5" s="41" customFormat="1" ht="24" customHeight="1">
      <c r="A3" s="59" t="s">
        <v>48</v>
      </c>
      <c r="B3" s="60"/>
      <c r="C3" s="60"/>
      <c r="D3" s="60"/>
      <c r="E3" s="60"/>
    </row>
    <row r="4" spans="1:5" s="41" customFormat="1" ht="20.25">
      <c r="A4" s="61"/>
      <c r="B4" s="61"/>
      <c r="C4" s="58"/>
      <c r="D4" s="42"/>
      <c r="E4" s="43" t="s">
        <v>19</v>
      </c>
    </row>
    <row r="5" spans="1:5" ht="20.25" customHeight="1">
      <c r="A5" s="62" t="s">
        <v>20</v>
      </c>
      <c r="B5" s="64" t="s">
        <v>21</v>
      </c>
      <c r="C5" s="65"/>
      <c r="D5" s="65"/>
      <c r="E5" s="65"/>
    </row>
    <row r="6" spans="1:5" s="47" customFormat="1" ht="21" customHeight="1">
      <c r="A6" s="63"/>
      <c r="B6" s="44" t="s">
        <v>22</v>
      </c>
      <c r="C6" s="44" t="s">
        <v>23</v>
      </c>
      <c r="D6" s="45" t="s">
        <v>24</v>
      </c>
      <c r="E6" s="46" t="s">
        <v>25</v>
      </c>
    </row>
    <row r="7" s="48" customFormat="1" ht="15.75">
      <c r="C7" s="34" t="s">
        <v>26</v>
      </c>
    </row>
    <row r="8" spans="4:5" ht="15.75">
      <c r="D8" s="48"/>
      <c r="E8" s="48"/>
    </row>
    <row r="9" spans="1:5" ht="16.5">
      <c r="A9" s="49" t="s">
        <v>59</v>
      </c>
      <c r="B9" s="48"/>
      <c r="C9" s="48">
        <f>SUM(C11:C16)</f>
        <v>206334623</v>
      </c>
      <c r="D9" s="48"/>
      <c r="E9" s="48">
        <f>SUM(E11:E16)</f>
        <v>206334623</v>
      </c>
    </row>
    <row r="10" spans="1:5" ht="15.75">
      <c r="A10" s="34" t="s">
        <v>26</v>
      </c>
      <c r="C10" s="34" t="s">
        <v>26</v>
      </c>
      <c r="E10" s="34" t="s">
        <v>26</v>
      </c>
    </row>
    <row r="11" spans="1:5" ht="16.5">
      <c r="A11" s="34" t="s">
        <v>60</v>
      </c>
      <c r="C11" s="34">
        <v>1094577</v>
      </c>
      <c r="E11" s="34">
        <f aca="true" t="shared" si="0" ref="E11:E16">C11+D11</f>
        <v>1094577</v>
      </c>
    </row>
    <row r="12" spans="1:5" ht="16.5">
      <c r="A12" s="34" t="s">
        <v>61</v>
      </c>
      <c r="C12" s="34">
        <v>9400374</v>
      </c>
      <c r="E12" s="34">
        <f t="shared" si="0"/>
        <v>9400374</v>
      </c>
    </row>
    <row r="13" spans="1:5" ht="16.5">
      <c r="A13" s="34" t="s">
        <v>62</v>
      </c>
      <c r="C13" s="34">
        <v>17565</v>
      </c>
      <c r="E13" s="34">
        <f t="shared" si="0"/>
        <v>17565</v>
      </c>
    </row>
    <row r="14" spans="1:5" ht="16.5">
      <c r="A14" s="34" t="s">
        <v>63</v>
      </c>
      <c r="C14" s="34">
        <v>25610219</v>
      </c>
      <c r="E14" s="34">
        <f t="shared" si="0"/>
        <v>25610219</v>
      </c>
    </row>
    <row r="15" spans="1:5" ht="16.5">
      <c r="A15" s="34" t="s">
        <v>64</v>
      </c>
      <c r="E15" s="34">
        <f t="shared" si="0"/>
        <v>0</v>
      </c>
    </row>
    <row r="16" spans="1:5" ht="16.5">
      <c r="A16" s="34" t="s">
        <v>65</v>
      </c>
      <c r="C16" s="34">
        <v>170211888</v>
      </c>
      <c r="E16" s="34">
        <f t="shared" si="0"/>
        <v>170211888</v>
      </c>
    </row>
    <row r="20" spans="1:5" ht="16.5">
      <c r="A20" s="49" t="s">
        <v>40</v>
      </c>
      <c r="B20" s="48"/>
      <c r="C20" s="48">
        <f>SUM(C22:C30)</f>
        <v>259826335</v>
      </c>
      <c r="D20" s="50"/>
      <c r="E20" s="48">
        <f>SUM(E22:E30)</f>
        <v>259826335</v>
      </c>
    </row>
    <row r="22" spans="1:5" ht="16.5">
      <c r="A22" s="34" t="s">
        <v>66</v>
      </c>
      <c r="C22" s="34">
        <v>194740594</v>
      </c>
      <c r="E22" s="34">
        <f>C22+D22</f>
        <v>194740594</v>
      </c>
    </row>
    <row r="23" ht="6.75" customHeight="1"/>
    <row r="24" spans="1:5" ht="36.75" customHeight="1">
      <c r="A24" s="54" t="s">
        <v>67</v>
      </c>
      <c r="B24" s="55"/>
      <c r="C24" s="55">
        <v>8117951</v>
      </c>
      <c r="D24" s="55"/>
      <c r="E24" s="55">
        <f>C24+D24</f>
        <v>8117951</v>
      </c>
    </row>
    <row r="25" spans="1:5" ht="8.25" customHeight="1">
      <c r="A25" s="54"/>
      <c r="B25" s="55"/>
      <c r="C25" s="55"/>
      <c r="D25" s="55"/>
      <c r="E25" s="55"/>
    </row>
    <row r="26" spans="1:5" ht="17.25" customHeight="1">
      <c r="A26" s="54" t="s">
        <v>72</v>
      </c>
      <c r="B26" s="55"/>
      <c r="C26" s="55">
        <v>709217</v>
      </c>
      <c r="D26" s="55"/>
      <c r="E26" s="55">
        <v>709217</v>
      </c>
    </row>
    <row r="27" spans="1:5" ht="8.25" customHeight="1">
      <c r="A27" s="54"/>
      <c r="B27" s="55"/>
      <c r="C27" s="55"/>
      <c r="D27" s="55"/>
      <c r="E27" s="55"/>
    </row>
    <row r="28" spans="1:5" ht="16.5">
      <c r="A28" s="34" t="s">
        <v>68</v>
      </c>
      <c r="C28" s="34">
        <v>35175756</v>
      </c>
      <c r="E28" s="55">
        <f>C28+D28</f>
        <v>35175756</v>
      </c>
    </row>
    <row r="29" ht="7.5" customHeight="1">
      <c r="E29" s="55"/>
    </row>
    <row r="30" spans="1:5" ht="16.5">
      <c r="A30" s="34" t="s">
        <v>69</v>
      </c>
      <c r="C30" s="34">
        <v>21082817</v>
      </c>
      <c r="E30" s="55">
        <f>C30+D30</f>
        <v>21082817</v>
      </c>
    </row>
    <row r="40" spans="1:5" ht="16.5">
      <c r="A40" s="52"/>
      <c r="B40" s="48"/>
      <c r="C40" s="48"/>
      <c r="E40" s="48"/>
    </row>
    <row r="41" spans="1:5" ht="15.75">
      <c r="A41" s="48"/>
      <c r="C41" s="48"/>
      <c r="E41" s="48"/>
    </row>
    <row r="42" spans="1:5" ht="16.5">
      <c r="A42" s="52"/>
      <c r="B42" s="48"/>
      <c r="C42" s="48">
        <f>C40</f>
        <v>0</v>
      </c>
      <c r="E42" s="48">
        <f>E40</f>
        <v>0</v>
      </c>
    </row>
    <row r="43" spans="1:5" ht="16.5">
      <c r="A43" s="52"/>
      <c r="C43" s="48"/>
      <c r="E43" s="48"/>
    </row>
    <row r="44" spans="1:5" s="48" customFormat="1" ht="18.75" customHeight="1">
      <c r="A44" s="53" t="s">
        <v>70</v>
      </c>
      <c r="B44" s="51">
        <f>B9-B20</f>
        <v>0</v>
      </c>
      <c r="C44" s="51">
        <f>C9-C20</f>
        <v>-53491712</v>
      </c>
      <c r="D44" s="51">
        <f>D9-D20</f>
        <v>0</v>
      </c>
      <c r="E44" s="51">
        <f>E9-E20</f>
        <v>-53491712</v>
      </c>
    </row>
    <row r="46" spans="1:3" ht="17.25" customHeight="1">
      <c r="A46" s="57"/>
      <c r="B46" s="57"/>
      <c r="C46" s="58"/>
    </row>
  </sheetData>
  <mergeCells count="5">
    <mergeCell ref="A46:C46"/>
    <mergeCell ref="A3:E3"/>
    <mergeCell ref="A4:C4"/>
    <mergeCell ref="A5:A6"/>
    <mergeCell ref="B5:E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workbookViewId="0" topLeftCell="A1">
      <selection activeCell="R14" sqref="R14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19.875" style="2" customWidth="1"/>
    <col min="4" max="4" width="16.875" style="2" customWidth="1"/>
    <col min="5" max="5" width="10.125" style="2" customWidth="1"/>
    <col min="6" max="6" width="16.75390625" style="2" customWidth="1"/>
    <col min="7" max="7" width="7.125" style="2" customWidth="1"/>
    <col min="8" max="8" width="16.875" style="2" customWidth="1"/>
    <col min="9" max="9" width="7.875" style="2" customWidth="1"/>
    <col min="10" max="10" width="20.125" style="2" customWidth="1"/>
    <col min="11" max="11" width="16.625" style="2" customWidth="1"/>
    <col min="12" max="12" width="13.875" style="2" customWidth="1"/>
    <col min="13" max="13" width="16.375" style="2" customWidth="1"/>
    <col min="14" max="14" width="8.875" style="2" customWidth="1"/>
    <col min="15" max="16384" width="9.00390625" style="2" customWidth="1"/>
  </cols>
  <sheetData>
    <row r="1" spans="1:14" ht="19.5">
      <c r="A1" s="1"/>
      <c r="F1" s="3" t="s">
        <v>12</v>
      </c>
      <c r="M1" s="4"/>
      <c r="N1" s="5"/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49</v>
      </c>
      <c r="H3" s="9" t="s">
        <v>27</v>
      </c>
      <c r="I3" s="10"/>
      <c r="J3" s="10"/>
      <c r="K3" s="10"/>
      <c r="L3" s="10"/>
      <c r="M3" s="10"/>
      <c r="N3" s="10"/>
    </row>
    <row r="4" spans="1:14" ht="27.75" customHeight="1">
      <c r="A4" s="1" t="s">
        <v>13</v>
      </c>
      <c r="E4" s="77" t="s">
        <v>73</v>
      </c>
      <c r="F4" s="77"/>
      <c r="G4" s="77"/>
      <c r="H4" s="66" t="s">
        <v>18</v>
      </c>
      <c r="I4" s="66"/>
      <c r="J4" s="66"/>
      <c r="M4" s="67" t="s">
        <v>74</v>
      </c>
      <c r="N4" s="67"/>
    </row>
    <row r="5" spans="1:14" s="11" customFormat="1" ht="24.75" customHeight="1">
      <c r="A5" s="68" t="s">
        <v>15</v>
      </c>
      <c r="B5" s="69"/>
      <c r="C5" s="70" t="s">
        <v>2</v>
      </c>
      <c r="D5" s="72" t="s">
        <v>58</v>
      </c>
      <c r="E5" s="74" t="s">
        <v>14</v>
      </c>
      <c r="F5" s="76" t="s">
        <v>16</v>
      </c>
      <c r="G5" s="68"/>
      <c r="H5" s="68" t="s">
        <v>15</v>
      </c>
      <c r="I5" s="69"/>
      <c r="J5" s="70" t="s">
        <v>2</v>
      </c>
      <c r="K5" s="72" t="s">
        <v>58</v>
      </c>
      <c r="L5" s="74" t="s">
        <v>14</v>
      </c>
      <c r="M5" s="76" t="s">
        <v>16</v>
      </c>
      <c r="N5" s="68"/>
    </row>
    <row r="6" spans="1:14" s="11" customFormat="1" ht="22.5" customHeight="1">
      <c r="A6" s="12" t="s">
        <v>17</v>
      </c>
      <c r="B6" s="13" t="s">
        <v>1</v>
      </c>
      <c r="C6" s="71"/>
      <c r="D6" s="73"/>
      <c r="E6" s="75"/>
      <c r="F6" s="14" t="s">
        <v>0</v>
      </c>
      <c r="G6" s="15" t="s">
        <v>1</v>
      </c>
      <c r="H6" s="12" t="s">
        <v>17</v>
      </c>
      <c r="I6" s="13" t="s">
        <v>1</v>
      </c>
      <c r="J6" s="71"/>
      <c r="K6" s="73"/>
      <c r="L6" s="75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A18+A10+A23+A32</f>
        <v>3184615109.6699996</v>
      </c>
      <c r="B8" s="35">
        <v>100</v>
      </c>
      <c r="C8" s="18" t="s">
        <v>4</v>
      </c>
      <c r="D8" s="17">
        <f>D18+D10+D23+D32</f>
        <v>2913692394.67</v>
      </c>
      <c r="E8" s="17"/>
      <c r="F8" s="17">
        <f>F18+F10+F23+F32</f>
        <v>2913692394.67</v>
      </c>
      <c r="G8" s="35">
        <v>100</v>
      </c>
      <c r="H8" s="17">
        <f>H10+H17+H22</f>
        <v>8101460357</v>
      </c>
      <c r="I8" s="17">
        <f aca="true" t="shared" si="0" ref="I8:I15">+H8/+H$50*100</f>
        <v>254.39370467093897</v>
      </c>
      <c r="J8" s="19" t="s">
        <v>28</v>
      </c>
      <c r="K8" s="17">
        <f>K10+K17+K22</f>
        <v>7668241595</v>
      </c>
      <c r="L8" s="17"/>
      <c r="M8" s="17">
        <f>K8+L8</f>
        <v>7668241595</v>
      </c>
      <c r="N8" s="17">
        <f aca="true" t="shared" si="1" ref="N8:N15">+M8/+M$50*100</f>
        <v>263.17951781826616</v>
      </c>
    </row>
    <row r="9" spans="1:14" s="11" customFormat="1" ht="15.75">
      <c r="A9" s="21"/>
      <c r="B9" s="21"/>
      <c r="D9" s="21"/>
      <c r="E9" s="21"/>
      <c r="F9" s="21"/>
      <c r="G9" s="21">
        <f>+F9/+F$50*100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SUM(A12:A15)</f>
        <v>119062860.49</v>
      </c>
      <c r="B10" s="17">
        <f>+A10/+A$50*100</f>
        <v>3.7386891787478107</v>
      </c>
      <c r="C10" s="36" t="s">
        <v>5</v>
      </c>
      <c r="D10" s="26">
        <f>SUM(D12:D15)</f>
        <v>106057278.49000001</v>
      </c>
      <c r="E10" s="26"/>
      <c r="F10" s="17">
        <f>D10+E10</f>
        <v>106057278.49000001</v>
      </c>
      <c r="G10" s="17">
        <f>+F10/+F$50*100</f>
        <v>3.639961400318371</v>
      </c>
      <c r="H10" s="26">
        <f>SUM(H12:H14)</f>
        <v>6491551103</v>
      </c>
      <c r="I10" s="17">
        <f t="shared" si="0"/>
        <v>203.84099426296683</v>
      </c>
      <c r="J10" s="36" t="s">
        <v>29</v>
      </c>
      <c r="K10" s="26">
        <f>SUM(K12:K14)</f>
        <v>6168373478</v>
      </c>
      <c r="L10" s="26"/>
      <c r="M10" s="17">
        <f>K10+L10</f>
        <v>6168373478</v>
      </c>
      <c r="N10" s="17">
        <f t="shared" si="1"/>
        <v>211.70297486734592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89578334.49</v>
      </c>
      <c r="B12" s="21">
        <f>+A12/+A$50*100</f>
        <v>2.8128464949499783</v>
      </c>
      <c r="C12" s="1" t="s">
        <v>6</v>
      </c>
      <c r="D12" s="21">
        <v>66348703.49</v>
      </c>
      <c r="E12" s="21"/>
      <c r="F12" s="21">
        <f>D12+E12</f>
        <v>66348703.49</v>
      </c>
      <c r="G12" s="21">
        <f>+F12/+F$50*100</f>
        <v>2.2771348002064764</v>
      </c>
      <c r="H12" s="21">
        <v>5918425330</v>
      </c>
      <c r="I12" s="21">
        <f t="shared" si="0"/>
        <v>185.84428969230402</v>
      </c>
      <c r="J12" s="21" t="s">
        <v>51</v>
      </c>
      <c r="K12" s="21">
        <v>5561091214</v>
      </c>
      <c r="L12" s="21"/>
      <c r="M12" s="21">
        <f>K12+L12</f>
        <v>5561091214</v>
      </c>
      <c r="N12" s="21">
        <f t="shared" si="1"/>
        <v>190.86061466793373</v>
      </c>
    </row>
    <row r="13" spans="1:14" s="11" customFormat="1" ht="15.75">
      <c r="A13" s="21">
        <v>5290297</v>
      </c>
      <c r="B13" s="21">
        <f>+A13/+A$50*100</f>
        <v>0.1661204515401611</v>
      </c>
      <c r="C13" s="1" t="s">
        <v>7</v>
      </c>
      <c r="D13" s="21">
        <v>352472</v>
      </c>
      <c r="E13" s="21"/>
      <c r="F13" s="21">
        <f>D13+E13</f>
        <v>352472</v>
      </c>
      <c r="G13" s="21">
        <f>+F13/+F$50*100</f>
        <v>0.01209709029837106</v>
      </c>
      <c r="H13" s="21">
        <v>571796433</v>
      </c>
      <c r="I13" s="21">
        <f t="shared" si="0"/>
        <v>17.954962006672492</v>
      </c>
      <c r="J13" s="1" t="s">
        <v>30</v>
      </c>
      <c r="K13" s="21">
        <v>602456033</v>
      </c>
      <c r="L13" s="21"/>
      <c r="M13" s="21">
        <f>K13+L13</f>
        <v>602456033</v>
      </c>
      <c r="N13" s="21">
        <f t="shared" si="1"/>
        <v>20.67672051113114</v>
      </c>
    </row>
    <row r="14" spans="1:14" s="11" customFormat="1" ht="15.75">
      <c r="A14" s="21">
        <v>24194229</v>
      </c>
      <c r="B14" s="21">
        <f>+A14/+A$50*100</f>
        <v>0.7597222322576711</v>
      </c>
      <c r="C14" s="21" t="s">
        <v>41</v>
      </c>
      <c r="D14" s="21">
        <v>39356103</v>
      </c>
      <c r="E14" s="21"/>
      <c r="F14" s="21">
        <f>D14+E14</f>
        <v>39356103</v>
      </c>
      <c r="G14" s="21">
        <f>+F14/+F$50*100</f>
        <v>1.3507295098135232</v>
      </c>
      <c r="H14" s="21">
        <v>1329340</v>
      </c>
      <c r="I14" s="21">
        <f t="shared" si="0"/>
        <v>0.04174256399033886</v>
      </c>
      <c r="J14" s="27" t="s">
        <v>47</v>
      </c>
      <c r="K14" s="21">
        <v>4826231</v>
      </c>
      <c r="L14" s="21"/>
      <c r="M14" s="21">
        <f>K14+L14</f>
        <v>4826231</v>
      </c>
      <c r="N14" s="21">
        <f t="shared" si="1"/>
        <v>0.1656396882810483</v>
      </c>
    </row>
    <row r="15" spans="1:14" s="11" customFormat="1" ht="15.75">
      <c r="A15" s="21">
        <v>0</v>
      </c>
      <c r="B15" s="21">
        <f>+A15/+A$50*100</f>
        <v>0</v>
      </c>
      <c r="C15" s="27" t="s">
        <v>42</v>
      </c>
      <c r="D15" s="21">
        <v>0</v>
      </c>
      <c r="E15" s="21"/>
      <c r="F15" s="21">
        <f>D15-E15</f>
        <v>0</v>
      </c>
      <c r="G15" s="21">
        <f>+F15/+F$50*100</f>
        <v>0</v>
      </c>
      <c r="H15" s="21"/>
      <c r="I15" s="21">
        <f t="shared" si="0"/>
        <v>0</v>
      </c>
      <c r="J15" s="1"/>
      <c r="K15" s="21"/>
      <c r="L15" s="21"/>
      <c r="M15" s="21"/>
      <c r="N15" s="21">
        <f t="shared" si="1"/>
        <v>0</v>
      </c>
    </row>
    <row r="16" spans="5:7" s="11" customFormat="1" ht="15.75">
      <c r="E16" s="21"/>
      <c r="F16" s="21">
        <f>D15-E16</f>
        <v>0</v>
      </c>
      <c r="G16" s="21">
        <f>+F16/+F$50*100</f>
        <v>0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17">
        <f>H19</f>
        <v>908704037</v>
      </c>
      <c r="I17" s="17">
        <f>+H17/+H$50*100</f>
        <v>28.5341872002285</v>
      </c>
      <c r="J17" s="23" t="s">
        <v>31</v>
      </c>
      <c r="K17" s="17">
        <f>K19</f>
        <v>799648716</v>
      </c>
      <c r="L17" s="17"/>
      <c r="M17" s="17">
        <f>K17+L17</f>
        <v>799648716</v>
      </c>
      <c r="N17" s="17">
        <f>+M17/+M$50*100</f>
        <v>27.4445139597712</v>
      </c>
    </row>
    <row r="18" spans="1:14" s="11" customFormat="1" ht="15.75">
      <c r="A18" s="17">
        <f>A20</f>
        <v>286935</v>
      </c>
      <c r="B18" s="17">
        <f>+A18/+A$50*100</f>
        <v>0.009010037009770175</v>
      </c>
      <c r="C18" s="23" t="s">
        <v>50</v>
      </c>
      <c r="D18" s="17">
        <f>D20</f>
        <v>0</v>
      </c>
      <c r="E18" s="23"/>
      <c r="F18" s="17">
        <f>D18+E18</f>
        <v>0</v>
      </c>
      <c r="G18" s="17">
        <f>+F18/+F$50*100</f>
        <v>0</v>
      </c>
      <c r="H18" s="21"/>
      <c r="I18" s="21">
        <f>+H18/+H$50*100</f>
        <v>0</v>
      </c>
      <c r="K18" s="21"/>
      <c r="L18" s="21"/>
      <c r="M18" s="21"/>
      <c r="N18" s="21">
        <f>+M18/+M$50*100</f>
        <v>0</v>
      </c>
    </row>
    <row r="19" spans="8:14" s="11" customFormat="1" ht="15.75">
      <c r="H19" s="21">
        <v>908704037</v>
      </c>
      <c r="I19" s="21">
        <f>+H19/+H$50*100</f>
        <v>28.5341872002285</v>
      </c>
      <c r="J19" s="11" t="s">
        <v>32</v>
      </c>
      <c r="K19" s="21">
        <v>799648716</v>
      </c>
      <c r="L19" s="21"/>
      <c r="M19" s="21">
        <f>K19+L19</f>
        <v>799648716</v>
      </c>
      <c r="N19" s="21">
        <f>+M19/+M$50*100</f>
        <v>27.4445139597712</v>
      </c>
    </row>
    <row r="20" spans="1:14" s="11" customFormat="1" ht="15.75">
      <c r="A20" s="21">
        <v>286935</v>
      </c>
      <c r="B20" s="21">
        <f>+A20/+A$50*100</f>
        <v>0.009010037009770175</v>
      </c>
      <c r="C20" s="21" t="s">
        <v>56</v>
      </c>
      <c r="D20" s="21"/>
      <c r="E20" s="21"/>
      <c r="F20" s="21">
        <f>D20+E20</f>
        <v>0</v>
      </c>
      <c r="G20" s="21">
        <f>+F20/+F$50*100</f>
        <v>0</v>
      </c>
      <c r="H20" s="21" t="s">
        <v>8</v>
      </c>
      <c r="I20" s="21"/>
      <c r="J20" s="24" t="s">
        <v>8</v>
      </c>
      <c r="K20" s="21" t="s">
        <v>8</v>
      </c>
      <c r="L20" s="21"/>
      <c r="M20" s="21" t="s">
        <v>8</v>
      </c>
      <c r="N20" s="21"/>
    </row>
    <row r="21" s="11" customFormat="1" ht="15.75"/>
    <row r="22" spans="8:14" s="11" customFormat="1" ht="15.75">
      <c r="H22" s="26">
        <f>H24</f>
        <v>701205217</v>
      </c>
      <c r="I22" s="17">
        <f>+H22/+H$50*100</f>
        <v>22.018523207743655</v>
      </c>
      <c r="J22" s="37" t="s">
        <v>33</v>
      </c>
      <c r="K22" s="26">
        <f>K24</f>
        <v>700219401</v>
      </c>
      <c r="L22" s="26"/>
      <c r="M22" s="17">
        <f>K22+L22</f>
        <v>700219401</v>
      </c>
      <c r="N22" s="17">
        <f>+M22/+M$50*100</f>
        <v>24.032028991149073</v>
      </c>
    </row>
    <row r="23" spans="1:14" s="11" customFormat="1" ht="15.75">
      <c r="A23" s="26">
        <f>SUM(A25:A28)</f>
        <v>3065238069.18</v>
      </c>
      <c r="B23" s="17">
        <f>+A23/+A$50*100</f>
        <v>96.25144526484489</v>
      </c>
      <c r="C23" s="37" t="s">
        <v>9</v>
      </c>
      <c r="D23" s="26">
        <f>SUM(D25:D28)</f>
        <v>2806826716.18</v>
      </c>
      <c r="E23" s="26"/>
      <c r="F23" s="17">
        <f>D23+E23</f>
        <v>2806826716.18</v>
      </c>
      <c r="G23" s="17">
        <f>+F23/+F$50*100</f>
        <v>96.33229373541666</v>
      </c>
      <c r="H23" s="26"/>
      <c r="I23" s="17"/>
      <c r="J23" s="37"/>
      <c r="K23" s="26"/>
      <c r="L23" s="26"/>
      <c r="M23" s="17"/>
      <c r="N23" s="17"/>
    </row>
    <row r="24" spans="1:14" s="11" customFormat="1" ht="15.75">
      <c r="A24" s="21"/>
      <c r="B24" s="21"/>
      <c r="C24" s="1"/>
      <c r="D24" s="21"/>
      <c r="E24" s="21"/>
      <c r="F24" s="21"/>
      <c r="G24" s="21"/>
      <c r="H24" s="21">
        <v>701205217</v>
      </c>
      <c r="I24" s="21">
        <f aca="true" t="shared" si="2" ref="I24:I33">+H24/+H$50*100</f>
        <v>22.018523207743655</v>
      </c>
      <c r="J24" s="11" t="s">
        <v>34</v>
      </c>
      <c r="K24" s="21">
        <v>700219401</v>
      </c>
      <c r="L24" s="21"/>
      <c r="M24" s="21">
        <f>K24+L24</f>
        <v>700219401</v>
      </c>
      <c r="N24" s="21">
        <f aca="true" t="shared" si="3" ref="N24:N33">+M24/+M$50*100</f>
        <v>24.032028991149073</v>
      </c>
    </row>
    <row r="25" spans="1:14" s="11" customFormat="1" ht="15.75">
      <c r="A25" s="21">
        <v>3046399754</v>
      </c>
      <c r="B25" s="21">
        <f>+A25/+A$50*100</f>
        <v>95.65990391585117</v>
      </c>
      <c r="C25" s="11" t="s">
        <v>10</v>
      </c>
      <c r="D25" s="21">
        <v>2791400289</v>
      </c>
      <c r="E25" s="21"/>
      <c r="F25" s="21">
        <f>D25+E25</f>
        <v>2791400289</v>
      </c>
      <c r="G25" s="21">
        <f>+F25/+F$50*100</f>
        <v>95.80284775792708</v>
      </c>
      <c r="H25" s="21"/>
      <c r="I25" s="21">
        <f t="shared" si="2"/>
        <v>0</v>
      </c>
      <c r="K25" s="21"/>
      <c r="L25" s="21"/>
      <c r="M25" s="21"/>
      <c r="N25" s="21">
        <f t="shared" si="3"/>
        <v>0</v>
      </c>
    </row>
    <row r="26" spans="1:14" s="11" customFormat="1" ht="15.75">
      <c r="A26" s="21">
        <v>18739748.18</v>
      </c>
      <c r="B26" s="21">
        <f>+A26/+A$50*100</f>
        <v>0.5884462496926944</v>
      </c>
      <c r="C26" s="27" t="s">
        <v>43</v>
      </c>
      <c r="D26" s="21">
        <v>15372722.18</v>
      </c>
      <c r="E26" s="21"/>
      <c r="F26" s="21">
        <f>D26+E26</f>
        <v>15372722.18</v>
      </c>
      <c r="G26" s="21">
        <f>+F26/+F$50*100</f>
        <v>0.5276027836061634</v>
      </c>
      <c r="H26" s="21"/>
      <c r="I26" s="21">
        <f t="shared" si="2"/>
        <v>0</v>
      </c>
      <c r="J26" s="21"/>
      <c r="K26" s="21"/>
      <c r="L26" s="21"/>
      <c r="M26" s="21"/>
      <c r="N26" s="21">
        <f t="shared" si="3"/>
        <v>0</v>
      </c>
    </row>
    <row r="27" spans="1:14" s="11" customFormat="1" ht="15.75">
      <c r="A27" s="21">
        <v>89237</v>
      </c>
      <c r="B27" s="21"/>
      <c r="C27" s="21" t="s">
        <v>44</v>
      </c>
      <c r="D27" s="21">
        <v>53705</v>
      </c>
      <c r="E27" s="21"/>
      <c r="F27" s="21">
        <f>D27+E27</f>
        <v>53705</v>
      </c>
      <c r="G27" s="21"/>
      <c r="H27" s="17">
        <f>H29+H35+H41</f>
        <v>-4916845247.33</v>
      </c>
      <c r="I27" s="17">
        <f t="shared" si="2"/>
        <v>-154.393704670939</v>
      </c>
      <c r="J27" s="25" t="s">
        <v>35</v>
      </c>
      <c r="K27" s="17">
        <f>K29+K35+K41</f>
        <v>-4754549200.33</v>
      </c>
      <c r="L27" s="26"/>
      <c r="M27" s="17">
        <f>K27+L27</f>
        <v>-4754549200.33</v>
      </c>
      <c r="N27" s="17">
        <f t="shared" si="3"/>
        <v>-163.17951781826622</v>
      </c>
    </row>
    <row r="28" spans="1:14" s="23" customFormat="1" ht="15.75">
      <c r="A28" s="21">
        <v>9330</v>
      </c>
      <c r="B28" s="21"/>
      <c r="C28" s="21" t="s">
        <v>45</v>
      </c>
      <c r="D28" s="21"/>
      <c r="E28" s="21"/>
      <c r="F28" s="21">
        <f>D28+E28</f>
        <v>0</v>
      </c>
      <c r="G28" s="21">
        <f>+F28/+F$50*100</f>
        <v>0</v>
      </c>
      <c r="H28" s="21"/>
      <c r="I28" s="21">
        <f t="shared" si="2"/>
        <v>0</v>
      </c>
      <c r="J28" s="11"/>
      <c r="K28" s="21"/>
      <c r="L28" s="21"/>
      <c r="M28" s="21"/>
      <c r="N28" s="21">
        <f t="shared" si="3"/>
        <v>0</v>
      </c>
    </row>
    <row r="29" spans="8:14" s="11" customFormat="1" ht="15.75">
      <c r="H29" s="26">
        <f>H31+H32</f>
        <v>3374000000</v>
      </c>
      <c r="I29" s="17">
        <f t="shared" si="2"/>
        <v>105.94686905035833</v>
      </c>
      <c r="J29" s="23" t="s">
        <v>36</v>
      </c>
      <c r="K29" s="26">
        <f>K31+K32</f>
        <v>3589231264</v>
      </c>
      <c r="L29" s="26">
        <f>L31+L32</f>
        <v>0</v>
      </c>
      <c r="M29" s="17">
        <f>K29+L29</f>
        <v>3589231264</v>
      </c>
      <c r="N29" s="17">
        <f t="shared" si="3"/>
        <v>123.18497555080828</v>
      </c>
    </row>
    <row r="30" spans="1:14" s="11" customFormat="1" ht="15.75">
      <c r="A30" s="11">
        <v>0</v>
      </c>
      <c r="C30" s="21"/>
      <c r="D30" s="11">
        <v>0</v>
      </c>
      <c r="H30" s="22"/>
      <c r="I30" s="21">
        <f t="shared" si="2"/>
        <v>0</v>
      </c>
      <c r="K30" s="22"/>
      <c r="L30" s="21"/>
      <c r="M30" s="22"/>
      <c r="N30" s="21">
        <f t="shared" si="3"/>
        <v>0</v>
      </c>
    </row>
    <row r="31" spans="8:14" s="11" customFormat="1" ht="15.75">
      <c r="H31" s="21">
        <v>2624000000</v>
      </c>
      <c r="I31" s="21">
        <f t="shared" si="2"/>
        <v>82.39614237941323</v>
      </c>
      <c r="J31" s="11" t="s">
        <v>37</v>
      </c>
      <c r="K31" s="21">
        <v>2624000000</v>
      </c>
      <c r="L31" s="21"/>
      <c r="M31" s="21">
        <f>K31+L31</f>
        <v>2624000000</v>
      </c>
      <c r="N31" s="21">
        <f t="shared" si="3"/>
        <v>90.0575505087657</v>
      </c>
    </row>
    <row r="32" spans="1:14" s="11" customFormat="1" ht="15.75">
      <c r="A32" s="26">
        <f>SUM(A34:A35)</f>
        <v>27245</v>
      </c>
      <c r="B32" s="17"/>
      <c r="C32" s="36" t="s">
        <v>11</v>
      </c>
      <c r="D32" s="26">
        <f>SUM(D34:D35)</f>
        <v>808400</v>
      </c>
      <c r="F32" s="17">
        <f>D32+E32</f>
        <v>808400</v>
      </c>
      <c r="G32" s="17">
        <f>+F32/+F$50*100</f>
        <v>0.027744864264971872</v>
      </c>
      <c r="H32" s="21">
        <v>750000000</v>
      </c>
      <c r="I32" s="21">
        <f t="shared" si="2"/>
        <v>23.550726670945092</v>
      </c>
      <c r="J32" s="21" t="s">
        <v>55</v>
      </c>
      <c r="K32" s="21">
        <v>965231264</v>
      </c>
      <c r="L32" s="21"/>
      <c r="M32" s="21">
        <f>K32+L32</f>
        <v>965231264</v>
      </c>
      <c r="N32" s="21">
        <f t="shared" si="3"/>
        <v>33.12742504204259</v>
      </c>
    </row>
    <row r="33" spans="1:14" s="11" customFormat="1" ht="15.75">
      <c r="A33" s="21"/>
      <c r="B33" s="21"/>
      <c r="C33" s="11" t="s">
        <v>8</v>
      </c>
      <c r="D33" s="21"/>
      <c r="E33" s="21"/>
      <c r="F33" s="21" t="s">
        <v>8</v>
      </c>
      <c r="G33" s="21"/>
      <c r="H33" s="21"/>
      <c r="I33" s="21">
        <f t="shared" si="2"/>
        <v>0</v>
      </c>
      <c r="J33" s="24"/>
      <c r="K33" s="21"/>
      <c r="L33" s="21"/>
      <c r="M33" s="21"/>
      <c r="N33" s="21">
        <f t="shared" si="3"/>
        <v>0</v>
      </c>
    </row>
    <row r="34" spans="1:7" s="11" customFormat="1" ht="15.75">
      <c r="A34" s="21">
        <v>17235</v>
      </c>
      <c r="B34" s="21"/>
      <c r="C34" s="21" t="s">
        <v>46</v>
      </c>
      <c r="D34" s="21">
        <v>808400</v>
      </c>
      <c r="E34" s="21"/>
      <c r="F34" s="21">
        <f>D34+E34</f>
        <v>808400</v>
      </c>
      <c r="G34" s="21">
        <f>+F34/+F$50*100</f>
        <v>0.027744864264971872</v>
      </c>
    </row>
    <row r="35" spans="1:14" s="11" customFormat="1" ht="15.75">
      <c r="A35" s="21">
        <v>10010</v>
      </c>
      <c r="B35" s="21"/>
      <c r="C35" s="21" t="s">
        <v>57</v>
      </c>
      <c r="D35" s="21"/>
      <c r="E35" s="21"/>
      <c r="F35" s="21">
        <f>D35+E35</f>
        <v>0</v>
      </c>
      <c r="G35" s="21">
        <f>+F35/+F$50*100</f>
        <v>0</v>
      </c>
      <c r="H35" s="17">
        <f>H37+H38</f>
        <v>-8290248552.33</v>
      </c>
      <c r="I35" s="17">
        <f>+H35/+H$50*100</f>
        <v>-260.32183692016275</v>
      </c>
      <c r="J35" s="37" t="s">
        <v>71</v>
      </c>
      <c r="K35" s="17">
        <f>K37+K38</f>
        <v>-8343740264.33</v>
      </c>
      <c r="L35" s="17">
        <f>L37+L38</f>
        <v>-30</v>
      </c>
      <c r="M35" s="17">
        <f>K35+L35</f>
        <v>-8343740294.33</v>
      </c>
      <c r="N35" s="17">
        <f>+M35/+M$50*100</f>
        <v>-286.3631147060394</v>
      </c>
    </row>
    <row r="36" spans="8:14" s="11" customFormat="1" ht="15.75">
      <c r="H36" s="21"/>
      <c r="I36" s="21">
        <f>+H36/+H$50*100</f>
        <v>0</v>
      </c>
      <c r="J36" s="24"/>
      <c r="K36" s="21"/>
      <c r="L36" s="21"/>
      <c r="M36" s="21"/>
      <c r="N36" s="21">
        <f>+M36/+M$50*100</f>
        <v>0</v>
      </c>
    </row>
    <row r="37" spans="8:14" s="11" customFormat="1" ht="15.75">
      <c r="H37" s="21">
        <v>-348114239.9</v>
      </c>
      <c r="I37" s="21">
        <f>+H37/+H$50*100</f>
        <v>-10.931124418864943</v>
      </c>
      <c r="J37" s="27" t="s">
        <v>54</v>
      </c>
      <c r="K37" s="21">
        <v>-53491712</v>
      </c>
      <c r="L37" s="21">
        <v>53491712</v>
      </c>
      <c r="M37" s="21">
        <f>K37+L37</f>
        <v>0</v>
      </c>
      <c r="N37" s="21">
        <f>+M37/+M$50*100</f>
        <v>0</v>
      </c>
    </row>
    <row r="38" spans="8:14" s="11" customFormat="1" ht="15.75">
      <c r="H38" s="21">
        <v>-7942134312.43</v>
      </c>
      <c r="I38" s="21">
        <f>+H38/+H$50*100</f>
        <v>-249.39071250129783</v>
      </c>
      <c r="J38" s="24" t="s">
        <v>38</v>
      </c>
      <c r="K38" s="21">
        <v>-8290248552.33</v>
      </c>
      <c r="L38" s="21">
        <v>-53491742</v>
      </c>
      <c r="M38" s="21">
        <f>K38+L38</f>
        <v>-8343740294.33</v>
      </c>
      <c r="N38" s="21">
        <f>+M38/+M$50*100</f>
        <v>-286.3631147060394</v>
      </c>
    </row>
    <row r="39" spans="8:14" s="11" customFormat="1" ht="15.75">
      <c r="H39" s="21"/>
      <c r="I39" s="21"/>
      <c r="K39" s="21"/>
      <c r="L39" s="21"/>
      <c r="M39" s="21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17">
        <f>H43</f>
        <v>-596695</v>
      </c>
      <c r="I41" s="17">
        <f>+H41/+H$50*100</f>
        <v>-0.018736801134559444</v>
      </c>
      <c r="J41" s="23" t="s">
        <v>52</v>
      </c>
      <c r="K41" s="17">
        <f>K43</f>
        <v>-40200</v>
      </c>
      <c r="L41" s="17"/>
      <c r="M41" s="17">
        <f>K41+L41</f>
        <v>-40200</v>
      </c>
      <c r="N41" s="17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>
        <v>-596695</v>
      </c>
      <c r="I43" s="21">
        <f>+H43/+H$50*100</f>
        <v>-0.018736801134559444</v>
      </c>
      <c r="J43" s="21" t="s">
        <v>53</v>
      </c>
      <c r="K43" s="21">
        <v>-40200</v>
      </c>
      <c r="L43" s="21"/>
      <c r="M43" s="21">
        <f>K43+L43</f>
        <v>-40200</v>
      </c>
      <c r="N43" s="21"/>
    </row>
    <row r="44" spans="1:7" s="11" customFormat="1" ht="15.75">
      <c r="A44" s="21"/>
      <c r="B44" s="21"/>
      <c r="D44" s="21"/>
      <c r="E44" s="21"/>
      <c r="F44" s="21"/>
      <c r="G44" s="21"/>
    </row>
    <row r="45" spans="1:7" s="11" customFormat="1" ht="15.75">
      <c r="A45" s="21"/>
      <c r="B45" s="21"/>
      <c r="D45" s="21"/>
      <c r="E45" s="21"/>
      <c r="F45" s="21"/>
      <c r="G45" s="21"/>
    </row>
    <row r="46" spans="1:7" s="11" customFormat="1" ht="15.75">
      <c r="A46" s="21"/>
      <c r="B46" s="21"/>
      <c r="D46" s="21"/>
      <c r="E46" s="21"/>
      <c r="F46" s="21"/>
      <c r="G46" s="21"/>
    </row>
    <row r="47" spans="1:14" s="11" customFormat="1" ht="15.75">
      <c r="A47" s="21"/>
      <c r="B47" s="21"/>
      <c r="D47" s="21"/>
      <c r="E47" s="21"/>
      <c r="F47" s="21"/>
      <c r="G47" s="21">
        <f>+F47/+F$50*100</f>
        <v>0</v>
      </c>
      <c r="H47" s="21"/>
      <c r="I47" s="21"/>
      <c r="K47" s="21"/>
      <c r="L47" s="21"/>
      <c r="M47" s="21"/>
      <c r="N47" s="21"/>
    </row>
    <row r="48" spans="1:14" s="11" customFormat="1" ht="15.75">
      <c r="A48" s="21"/>
      <c r="B48" s="21"/>
      <c r="D48" s="21"/>
      <c r="E48" s="21"/>
      <c r="F48" s="21"/>
      <c r="G48" s="21">
        <f>+F48/+F$50*100</f>
        <v>0</v>
      </c>
      <c r="H48" s="28"/>
      <c r="I48" s="28"/>
      <c r="J48" s="29"/>
      <c r="K48" s="28"/>
      <c r="L48" s="28"/>
      <c r="M48" s="28"/>
      <c r="N48" s="28"/>
    </row>
    <row r="49" spans="1:14" s="11" customFormat="1" ht="15.75">
      <c r="A49" s="21"/>
      <c r="B49" s="21"/>
      <c r="D49" s="21"/>
      <c r="E49" s="21"/>
      <c r="F49" s="21"/>
      <c r="G49" s="21">
        <f>+F49/+F$50*100</f>
        <v>0</v>
      </c>
      <c r="H49" s="21"/>
      <c r="I49" s="21"/>
      <c r="J49" s="21"/>
      <c r="K49" s="21"/>
      <c r="L49" s="21"/>
      <c r="M49" s="21"/>
      <c r="N49" s="21"/>
    </row>
    <row r="50" spans="1:14" s="11" customFormat="1" ht="15.75">
      <c r="A50" s="30">
        <f>A8</f>
        <v>3184615109.6699996</v>
      </c>
      <c r="B50" s="38">
        <v>100</v>
      </c>
      <c r="C50" s="31" t="s">
        <v>3</v>
      </c>
      <c r="D50" s="30">
        <f>D8</f>
        <v>2913692394.67</v>
      </c>
      <c r="E50" s="30"/>
      <c r="F50" s="30">
        <f>D50-E50</f>
        <v>2913692394.67</v>
      </c>
      <c r="G50" s="38">
        <v>100</v>
      </c>
      <c r="H50" s="30">
        <f>H8+H27</f>
        <v>3184615109.67</v>
      </c>
      <c r="I50" s="38">
        <v>100</v>
      </c>
      <c r="J50" s="32" t="s">
        <v>39</v>
      </c>
      <c r="K50" s="30">
        <f>K8+K27</f>
        <v>2913692394.67</v>
      </c>
      <c r="L50" s="30"/>
      <c r="M50" s="30">
        <f>M8+M27</f>
        <v>2913692394.67</v>
      </c>
      <c r="N50" s="38">
        <v>100</v>
      </c>
    </row>
    <row r="51" s="33" customFormat="1" ht="14.25">
      <c r="A51" s="56" t="s">
        <v>75</v>
      </c>
    </row>
    <row r="52" s="33" customFormat="1" ht="14.25">
      <c r="A52" s="56" t="s">
        <v>76</v>
      </c>
    </row>
    <row r="53" spans="1:7" s="34" customFormat="1" ht="15.75">
      <c r="A53" s="21"/>
      <c r="B53" s="21"/>
      <c r="C53" s="21"/>
      <c r="D53" s="21"/>
      <c r="E53" s="21"/>
      <c r="F53" s="21"/>
      <c r="G53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92" r:id="rId1"/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cp:lastPrinted>2004-06-04T07:12:09Z</cp:lastPrinted>
  <dcterms:created xsi:type="dcterms:W3CDTF">1997-10-15T09:26:55Z</dcterms:created>
  <dcterms:modified xsi:type="dcterms:W3CDTF">2008-11-13T10:28:40Z</dcterms:modified>
  <cp:category>I14</cp:category>
  <cp:version/>
  <cp:contentType/>
  <cp:contentStatus/>
</cp:coreProperties>
</file>