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470" activeTab="0"/>
  </bookViews>
  <sheets>
    <sheet name="收支表" sheetId="1" r:id="rId1"/>
    <sheet name="資產負債表" sheetId="2" r:id="rId2"/>
  </sheets>
  <definedNames>
    <definedName name="_xlnm.Print_Area" localSheetId="0">'收支表'!$A$1:$E$46</definedName>
  </definedNames>
  <calcPr fullCalcOnLoad="1"/>
</workbook>
</file>

<file path=xl/sharedStrings.xml><?xml version="1.0" encoding="utf-8"?>
<sst xmlns="http://schemas.openxmlformats.org/spreadsheetml/2006/main" count="112" uniqueCount="80">
  <si>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</si>
  <si>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</si>
  <si>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</si>
  <si>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</si>
  <si>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</si>
  <si>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</si>
  <si>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</si>
  <si>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</si>
  <si>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</si>
  <si>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</si>
  <si>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</si>
  <si>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</si>
  <si>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 xml:space="preserve"> </t>
  </si>
  <si>
    <t>(資產部分)</t>
  </si>
  <si>
    <t>修正數</t>
  </si>
  <si>
    <t>上年度決算數</t>
  </si>
  <si>
    <t>決算核定數</t>
  </si>
  <si>
    <t>金　額</t>
  </si>
  <si>
    <r>
      <t>十</t>
    </r>
    <r>
      <rPr>
        <sz val="11"/>
        <rFont val="新細明體"/>
        <family val="1"/>
      </rPr>
      <t>二</t>
    </r>
    <r>
      <rPr>
        <sz val="11"/>
        <rFont val="新細明體"/>
        <family val="1"/>
      </rPr>
      <t>月</t>
    </r>
    <r>
      <rPr>
        <sz val="11"/>
        <rFont val="新細明體"/>
        <family val="1"/>
      </rPr>
      <t>三</t>
    </r>
    <r>
      <rPr>
        <sz val="11"/>
        <rFont val="新細明體"/>
        <family val="1"/>
      </rPr>
      <t>十</t>
    </r>
    <r>
      <rPr>
        <sz val="11"/>
        <rFont val="新細明體"/>
        <family val="1"/>
      </rPr>
      <t>一</t>
    </r>
    <r>
      <rPr>
        <sz val="11"/>
        <rFont val="新細明體"/>
        <family val="1"/>
      </rPr>
      <t>日</t>
    </r>
  </si>
  <si>
    <t>單位：新臺幣元</t>
  </si>
  <si>
    <t>科　　　目</t>
  </si>
  <si>
    <t>本　　　　　　　　年　　　　　　　　度</t>
  </si>
  <si>
    <t>法定預算數</t>
  </si>
  <si>
    <t>原列決算數</t>
  </si>
  <si>
    <t>修正數</t>
  </si>
  <si>
    <t>決算核定數</t>
  </si>
  <si>
    <t xml:space="preserve"> </t>
  </si>
  <si>
    <t xml:space="preserve">       </t>
  </si>
  <si>
    <t>資產負債清理查核表</t>
  </si>
  <si>
    <t>臺灣汽車客運股份有限公司清理收支查核表</t>
  </si>
  <si>
    <t>臺灣汽車客運股份有限公司</t>
  </si>
  <si>
    <t xml:space="preserve">    存貨 </t>
  </si>
  <si>
    <t>　預付款項</t>
  </si>
  <si>
    <t>　短期墊款</t>
  </si>
  <si>
    <t>　土地改良物</t>
  </si>
  <si>
    <t>　房屋及建築</t>
  </si>
  <si>
    <t>　機械及設備</t>
  </si>
  <si>
    <t>　交通及運輸設備</t>
  </si>
  <si>
    <t>　什項設備</t>
  </si>
  <si>
    <r>
      <t xml:space="preserve">    </t>
    </r>
    <r>
      <rPr>
        <sz val="11"/>
        <rFont val="新細明體"/>
        <family val="1"/>
      </rPr>
      <t>租賃資產</t>
    </r>
  </si>
  <si>
    <t>無形資產</t>
  </si>
  <si>
    <r>
      <t xml:space="preserve">    </t>
    </r>
    <r>
      <rPr>
        <sz val="11"/>
        <rFont val="新細明體"/>
        <family val="1"/>
      </rPr>
      <t>無形資產</t>
    </r>
  </si>
  <si>
    <t xml:space="preserve">    什項資產</t>
  </si>
  <si>
    <t>負     債</t>
  </si>
  <si>
    <t>流動負債</t>
  </si>
  <si>
    <t xml:space="preserve">    短期債務</t>
  </si>
  <si>
    <t xml:space="preserve">    應付款項</t>
  </si>
  <si>
    <t xml:space="preserve">    預收款項 </t>
  </si>
  <si>
    <t>長期負債</t>
  </si>
  <si>
    <r>
      <t>　長期債務</t>
    </r>
    <r>
      <rPr>
        <sz val="11"/>
        <rFont val="Times New Roman"/>
        <family val="1"/>
      </rPr>
      <t xml:space="preserve"> </t>
    </r>
  </si>
  <si>
    <t>其他負債</t>
  </si>
  <si>
    <t xml:space="preserve">    什項負債</t>
  </si>
  <si>
    <r>
      <t xml:space="preserve">    </t>
    </r>
    <r>
      <rPr>
        <sz val="11"/>
        <rFont val="新細明體"/>
        <family val="1"/>
      </rPr>
      <t>遞延負債</t>
    </r>
  </si>
  <si>
    <t>業主權益</t>
  </si>
  <si>
    <t>資本</t>
  </si>
  <si>
    <t>　資本</t>
  </si>
  <si>
    <t>　預收資本</t>
  </si>
  <si>
    <r>
      <t xml:space="preserve">    </t>
    </r>
    <r>
      <rPr>
        <sz val="11"/>
        <rFont val="新細明體"/>
        <family val="1"/>
      </rPr>
      <t>已指撥保留盈餘</t>
    </r>
  </si>
  <si>
    <t>　累積虧損</t>
  </si>
  <si>
    <t>合　　計</t>
  </si>
  <si>
    <t>原列決算數</t>
  </si>
  <si>
    <t>　遞延資產</t>
  </si>
  <si>
    <t>累積虧損</t>
  </si>
  <si>
    <t>中華民國九十二年</t>
  </si>
  <si>
    <t xml:space="preserve">    單位：新臺幣元                                   （負債及業主權益部分）</t>
  </si>
  <si>
    <t>　購建中固定資產</t>
  </si>
  <si>
    <t>清理收入</t>
  </si>
  <si>
    <t xml:space="preserve"> </t>
  </si>
  <si>
    <r>
      <t xml:space="preserve">    </t>
    </r>
    <r>
      <rPr>
        <sz val="11"/>
        <rFont val="細明體"/>
        <family val="3"/>
      </rPr>
      <t>租賃收入</t>
    </r>
  </si>
  <si>
    <t>　利息收入</t>
  </si>
  <si>
    <r>
      <t xml:space="preserve">    </t>
    </r>
    <r>
      <rPr>
        <sz val="11"/>
        <rFont val="細明體"/>
        <family val="3"/>
      </rPr>
      <t>財產交易利益</t>
    </r>
  </si>
  <si>
    <r>
      <t xml:space="preserve">    </t>
    </r>
    <r>
      <rPr>
        <sz val="11"/>
        <rFont val="細明體"/>
        <family val="3"/>
      </rPr>
      <t>什項收入</t>
    </r>
  </si>
  <si>
    <t>清理費用</t>
  </si>
  <si>
    <r>
      <t xml:space="preserve">    </t>
    </r>
    <r>
      <rPr>
        <sz val="11"/>
        <rFont val="細明體"/>
        <family val="3"/>
      </rPr>
      <t>管理費用</t>
    </r>
  </si>
  <si>
    <r>
      <t xml:space="preserve">    </t>
    </r>
    <r>
      <rPr>
        <sz val="11"/>
        <rFont val="新細明體"/>
        <family val="1"/>
      </rPr>
      <t>利息費用</t>
    </r>
  </si>
  <si>
    <r>
      <t xml:space="preserve">    </t>
    </r>
    <r>
      <rPr>
        <sz val="11"/>
        <rFont val="細明體"/>
        <family val="3"/>
      </rPr>
      <t>財產交易損失</t>
    </r>
  </si>
  <si>
    <r>
      <t xml:space="preserve">    </t>
    </r>
    <r>
      <rPr>
        <sz val="11"/>
        <rFont val="細明體"/>
        <family val="3"/>
      </rPr>
      <t>盤存損失</t>
    </r>
  </si>
  <si>
    <r>
      <t xml:space="preserve">    </t>
    </r>
    <r>
      <rPr>
        <sz val="11"/>
        <rFont val="細明體"/>
        <family val="3"/>
      </rPr>
      <t>資產報廢損失</t>
    </r>
  </si>
  <si>
    <r>
      <t xml:space="preserve">    </t>
    </r>
    <r>
      <rPr>
        <sz val="11"/>
        <rFont val="細明體"/>
        <family val="3"/>
      </rPr>
      <t>什項費用</t>
    </r>
  </si>
  <si>
    <t>清理利益（損失－）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</si>
</sst>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  <numFmt numFmtId="181" formatCode="0.00_);[Red]\(0.00\)"/>
  </numFmts>
  <fonts count="29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3"/>
    </font>
    <font>
      <b/>
      <sz val="11"/>
      <name val="華康隸書體W6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sz val="11"/>
      <name val="華康隸書體W6"/>
      <family val="3"/>
    </font>
    <font>
      <b/>
      <sz val="11"/>
      <name val="新細明體"/>
      <family val="1"/>
    </font>
    <font>
      <b/>
      <sz val="11"/>
      <name val="細明體"/>
      <family val="3"/>
    </font>
    <font>
      <sz val="12"/>
      <name val="Times New Roman"/>
      <family val="1"/>
    </font>
    <font>
      <sz val="14"/>
      <name val="新細明體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1"/>
      <name val="華康楷書體W6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6" fillId="0" borderId="0" xfId="0" applyFont="1" applyAlignment="1">
      <alignment/>
    </xf>
    <xf numFmtId="178" fontId="16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1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right"/>
    </xf>
    <xf numFmtId="0" fontId="5" fillId="0" borderId="1" xfId="0" applyFont="1" applyBorder="1" applyAlignment="1">
      <alignment horizontal="distributed" vertical="center"/>
    </xf>
    <xf numFmtId="178" fontId="5" fillId="0" borderId="1" xfId="0" applyNumberFormat="1" applyFont="1" applyBorder="1" applyAlignment="1">
      <alignment horizontal="distributed" vertical="center"/>
    </xf>
    <xf numFmtId="0" fontId="21" fillId="0" borderId="1" xfId="0" applyFont="1" applyBorder="1" applyAlignment="1">
      <alignment horizontal="distributed" vertical="center"/>
    </xf>
    <xf numFmtId="0" fontId="21" fillId="0" borderId="2" xfId="0" applyFont="1" applyBorder="1" applyAlignment="1">
      <alignment horizontal="distributed" vertical="center"/>
    </xf>
    <xf numFmtId="0" fontId="16" fillId="0" borderId="0" xfId="0" applyFont="1" applyBorder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178" fontId="5" fillId="0" borderId="0" xfId="0" applyNumberFormat="1" applyFont="1" applyAlignment="1">
      <alignment horizontal="right"/>
    </xf>
    <xf numFmtId="180" fontId="5" fillId="0" borderId="0" xfId="0" applyNumberFormat="1" applyFont="1" applyAlignment="1" quotePrefix="1">
      <alignment horizontal="left"/>
    </xf>
    <xf numFmtId="180" fontId="0" fillId="0" borderId="0" xfId="0" applyNumberFormat="1" applyAlignment="1">
      <alignment/>
    </xf>
    <xf numFmtId="180" fontId="11" fillId="0" borderId="0" xfId="0" applyNumberFormat="1" applyFont="1" applyAlignment="1">
      <alignment horizontal="left"/>
    </xf>
    <xf numFmtId="180" fontId="17" fillId="0" borderId="0" xfId="0" applyNumberFormat="1" applyFont="1" applyAlignment="1">
      <alignment/>
    </xf>
    <xf numFmtId="180" fontId="5" fillId="0" borderId="0" xfId="0" applyNumberFormat="1" applyFont="1" applyAlignment="1">
      <alignment horizontal="right"/>
    </xf>
    <xf numFmtId="180" fontId="18" fillId="0" borderId="0" xfId="0" applyNumberFormat="1" applyFont="1" applyAlignment="1">
      <alignment vertical="center"/>
    </xf>
    <xf numFmtId="180" fontId="23" fillId="0" borderId="0" xfId="0" applyNumberFormat="1" applyFont="1" applyAlignment="1">
      <alignment horizontal="right" vertical="center"/>
    </xf>
    <xf numFmtId="180" fontId="24" fillId="0" borderId="0" xfId="0" applyNumberFormat="1" applyFont="1" applyAlignment="1">
      <alignment horizontal="right" vertical="center"/>
    </xf>
    <xf numFmtId="180" fontId="24" fillId="0" borderId="0" xfId="0" applyNumberFormat="1" applyFont="1" applyAlignment="1">
      <alignment horizontal="left" vertical="center"/>
    </xf>
    <xf numFmtId="180" fontId="25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180" fontId="5" fillId="0" borderId="3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distributed"/>
    </xf>
    <xf numFmtId="180" fontId="5" fillId="0" borderId="4" xfId="0" applyNumberFormat="1" applyFont="1" applyBorder="1" applyAlignment="1" quotePrefix="1">
      <alignment horizontal="center" vertical="distributed"/>
    </xf>
    <xf numFmtId="180" fontId="5" fillId="0" borderId="5" xfId="0" applyNumberFormat="1" applyFont="1" applyBorder="1" applyAlignment="1">
      <alignment horizontal="center" vertical="distributed"/>
    </xf>
    <xf numFmtId="180" fontId="5" fillId="0" borderId="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180" fontId="6" fillId="0" borderId="0" xfId="0" applyNumberFormat="1" applyFont="1" applyAlignment="1" quotePrefix="1">
      <alignment horizontal="center"/>
    </xf>
    <xf numFmtId="180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4" fillId="0" borderId="0" xfId="0" applyNumberFormat="1" applyFont="1" applyAlignment="1">
      <alignment/>
    </xf>
    <xf numFmtId="180" fontId="5" fillId="0" borderId="0" xfId="0" applyNumberFormat="1" applyFont="1" applyAlignment="1">
      <alignment horizontal="left"/>
    </xf>
    <xf numFmtId="180" fontId="14" fillId="0" borderId="0" xfId="0" applyNumberFormat="1" applyFont="1" applyAlignment="1">
      <alignment horizontal="center"/>
    </xf>
    <xf numFmtId="180" fontId="8" fillId="0" borderId="0" xfId="0" applyNumberFormat="1" applyFont="1" applyAlignment="1">
      <alignment/>
    </xf>
    <xf numFmtId="180" fontId="9" fillId="0" borderId="0" xfId="0" applyNumberFormat="1" applyFont="1" applyAlignment="1">
      <alignment horizontal="left"/>
    </xf>
    <xf numFmtId="180" fontId="9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 horizontal="distributed"/>
    </xf>
    <xf numFmtId="180" fontId="8" fillId="0" borderId="5" xfId="0" applyNumberFormat="1" applyFont="1" applyBorder="1" applyAlignment="1">
      <alignment/>
    </xf>
    <xf numFmtId="180" fontId="7" fillId="0" borderId="5" xfId="0" applyNumberFormat="1" applyFont="1" applyBorder="1" applyAlignment="1">
      <alignment horizontal="distributed"/>
    </xf>
    <xf numFmtId="180" fontId="15" fillId="0" borderId="5" xfId="0" applyNumberFormat="1" applyFont="1" applyBorder="1" applyAlignment="1">
      <alignment horizontal="center"/>
    </xf>
    <xf numFmtId="180" fontId="4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1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80" fontId="14" fillId="0" borderId="0" xfId="0" applyNumberFormat="1" applyFont="1" applyAlignment="1" quotePrefix="1">
      <alignment horizontal="left"/>
    </xf>
    <xf numFmtId="180" fontId="14" fillId="0" borderId="0" xfId="0" applyNumberFormat="1" applyFont="1" applyAlignment="1">
      <alignment horizontal="left"/>
    </xf>
    <xf numFmtId="0" fontId="8" fillId="0" borderId="5" xfId="0" applyNumberFormat="1" applyFont="1" applyBorder="1" applyAlignment="1">
      <alignment/>
    </xf>
    <xf numFmtId="4" fontId="14" fillId="0" borderId="0" xfId="0" applyNumberFormat="1" applyFont="1" applyAlignment="1">
      <alignment horizontal="left"/>
    </xf>
    <xf numFmtId="178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5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4" fontId="12" fillId="0" borderId="0" xfId="0" applyNumberFormat="1" applyFont="1" applyAlignment="1">
      <alignment/>
    </xf>
    <xf numFmtId="0" fontId="28" fillId="0" borderId="5" xfId="0" applyFont="1" applyBorder="1" applyAlignment="1">
      <alignment horizontal="distributed"/>
    </xf>
    <xf numFmtId="178" fontId="8" fillId="0" borderId="5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5" fillId="0" borderId="0" xfId="0" applyNumberFormat="1" applyFont="1" applyBorder="1" applyAlignment="1">
      <alignment horizontal="left"/>
    </xf>
    <xf numFmtId="180" fontId="10" fillId="0" borderId="5" xfId="0" applyNumberFormat="1" applyFont="1" applyBorder="1" applyAlignment="1">
      <alignment horizontal="left" vertical="center" wrapText="1" indent="2"/>
    </xf>
    <xf numFmtId="180" fontId="5" fillId="0" borderId="3" xfId="0" applyNumberFormat="1" applyFont="1" applyBorder="1" applyAlignment="1">
      <alignment horizontal="distributed" vertical="center"/>
    </xf>
    <xf numFmtId="180" fontId="5" fillId="0" borderId="7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 quotePrefix="1">
      <alignment horizontal="center" vertical="distributed"/>
    </xf>
    <xf numFmtId="180" fontId="5" fillId="0" borderId="9" xfId="0" applyNumberFormat="1" applyFont="1" applyBorder="1" applyAlignment="1">
      <alignment/>
    </xf>
    <xf numFmtId="180" fontId="12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/>
    </xf>
    <xf numFmtId="180" fontId="5" fillId="0" borderId="2" xfId="0" applyNumberFormat="1" applyFont="1" applyBorder="1" applyAlignment="1">
      <alignment horizontal="distributed" vertical="center"/>
    </xf>
    <xf numFmtId="180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C51" sqref="C51"/>
    </sheetView>
  </sheetViews>
  <sheetFormatPr defaultColWidth="9.00390625" defaultRowHeight="16.5"/>
  <cols>
    <col min="1" max="1" width="21.125" style="1" customWidth="1"/>
    <col min="2" max="2" width="18.875" style="1" customWidth="1"/>
    <col min="3" max="3" width="18.625" style="2" customWidth="1"/>
    <col min="4" max="4" width="11.125" style="1" customWidth="1"/>
    <col min="5" max="5" width="16.50390625" style="1" customWidth="1"/>
    <col min="6" max="16384" width="8.875" style="1" customWidth="1"/>
  </cols>
  <sheetData>
    <row r="1" spans="5:6" ht="15.75">
      <c r="E1" s="17"/>
      <c r="F1" s="3"/>
    </row>
    <row r="2" spans="5:6" ht="22.5" customHeight="1">
      <c r="E2" s="4"/>
      <c r="F2" s="3"/>
    </row>
    <row r="3" spans="1:5" s="5" customFormat="1" ht="24" customHeight="1">
      <c r="A3" s="71" t="s">
        <v>29</v>
      </c>
      <c r="B3" s="72"/>
      <c r="C3" s="72"/>
      <c r="D3" s="72"/>
      <c r="E3" s="72"/>
    </row>
    <row r="4" spans="1:5" s="5" customFormat="1" ht="20.25">
      <c r="A4" s="73"/>
      <c r="B4" s="73"/>
      <c r="C4" s="70"/>
      <c r="D4" s="6"/>
      <c r="E4" s="7" t="s">
        <v>19</v>
      </c>
    </row>
    <row r="5" spans="1:5" ht="20.25" customHeight="1">
      <c r="A5" s="74" t="s">
        <v>20</v>
      </c>
      <c r="B5" s="76" t="s">
        <v>21</v>
      </c>
      <c r="C5" s="77"/>
      <c r="D5" s="77"/>
      <c r="E5" s="77"/>
    </row>
    <row r="6" spans="1:5" s="12" customFormat="1" ht="21" customHeight="1">
      <c r="A6" s="75"/>
      <c r="B6" s="8" t="s">
        <v>22</v>
      </c>
      <c r="C6" s="9" t="s">
        <v>23</v>
      </c>
      <c r="D6" s="10" t="s">
        <v>24</v>
      </c>
      <c r="E6" s="11" t="s">
        <v>25</v>
      </c>
    </row>
    <row r="7" spans="3:4" s="13" customFormat="1" ht="15.75">
      <c r="C7" s="2" t="s">
        <v>26</v>
      </c>
      <c r="D7" s="14"/>
    </row>
    <row r="8" spans="4:5" ht="15.75">
      <c r="D8" s="14"/>
      <c r="E8" s="14"/>
    </row>
    <row r="9" spans="1:5" ht="15.75">
      <c r="A9" s="57" t="s">
        <v>66</v>
      </c>
      <c r="B9" s="58">
        <f>SUM(B11:B14)</f>
        <v>14907339000</v>
      </c>
      <c r="C9" s="58">
        <f>SUM(C11:C14)</f>
        <v>1406877142.8</v>
      </c>
      <c r="D9" s="59"/>
      <c r="E9" s="58">
        <f>SUM(E11:E15)</f>
        <v>1406877142.8</v>
      </c>
    </row>
    <row r="10" spans="1:5" ht="15.75">
      <c r="A10" s="60" t="s">
        <v>67</v>
      </c>
      <c r="B10" s="61" t="s">
        <v>67</v>
      </c>
      <c r="C10" s="61" t="s">
        <v>67</v>
      </c>
      <c r="D10" s="62"/>
      <c r="E10" s="61" t="s">
        <v>67</v>
      </c>
    </row>
    <row r="11" spans="1:5" ht="15.75">
      <c r="A11" s="62" t="s">
        <v>68</v>
      </c>
      <c r="B11" s="61">
        <v>2212967000</v>
      </c>
      <c r="C11" s="61">
        <v>494651942</v>
      </c>
      <c r="D11" s="62"/>
      <c r="E11" s="61">
        <f>C11+D11</f>
        <v>494651942</v>
      </c>
    </row>
    <row r="12" spans="1:5" ht="15.75">
      <c r="A12" s="63" t="s">
        <v>69</v>
      </c>
      <c r="B12" s="61">
        <v>233553000</v>
      </c>
      <c r="C12" s="61">
        <v>75073444</v>
      </c>
      <c r="D12" s="62"/>
      <c r="E12" s="61">
        <f>C12+D12</f>
        <v>75073444</v>
      </c>
    </row>
    <row r="13" spans="1:5" ht="15.75">
      <c r="A13" s="60" t="s">
        <v>70</v>
      </c>
      <c r="B13" s="61">
        <v>12441819000</v>
      </c>
      <c r="C13" s="61">
        <v>723285783</v>
      </c>
      <c r="D13" s="62"/>
      <c r="E13" s="61">
        <f>C13+D13</f>
        <v>723285783</v>
      </c>
    </row>
    <row r="14" spans="1:5" ht="15.75">
      <c r="A14" s="62" t="s">
        <v>71</v>
      </c>
      <c r="B14" s="61">
        <v>19000000</v>
      </c>
      <c r="C14" s="61">
        <v>113865973.8</v>
      </c>
      <c r="D14" s="62"/>
      <c r="E14" s="61">
        <f>C14+D14</f>
        <v>113865973.8</v>
      </c>
    </row>
    <row r="15" spans="1:5" ht="15.75">
      <c r="A15" s="59"/>
      <c r="B15" s="61"/>
      <c r="C15" s="61"/>
      <c r="D15" s="59"/>
      <c r="E15" s="61"/>
    </row>
    <row r="16" spans="1:5" ht="15.75">
      <c r="A16" s="59"/>
      <c r="B16" s="61"/>
      <c r="C16" s="61"/>
      <c r="D16" s="59"/>
      <c r="E16" s="61"/>
    </row>
    <row r="17" spans="1:5" ht="15.75">
      <c r="A17" s="59"/>
      <c r="B17" s="61"/>
      <c r="C17" s="61"/>
      <c r="D17" s="59"/>
      <c r="E17" s="61"/>
    </row>
    <row r="18" spans="1:5" ht="15.75">
      <c r="A18" s="57" t="s">
        <v>72</v>
      </c>
      <c r="B18" s="58">
        <f>SUM(B20:B25)</f>
        <v>1540677000</v>
      </c>
      <c r="C18" s="58">
        <f>SUM(C20:C25)</f>
        <v>2068860462.2400002</v>
      </c>
      <c r="D18" s="64"/>
      <c r="E18" s="58">
        <f>SUM(E20:E26)</f>
        <v>2068860462.2400002</v>
      </c>
    </row>
    <row r="19" spans="1:5" ht="15.75">
      <c r="A19" s="62"/>
      <c r="B19" s="61"/>
      <c r="C19" s="61"/>
      <c r="D19" s="62"/>
      <c r="E19" s="61"/>
    </row>
    <row r="20" spans="1:5" ht="15.75">
      <c r="A20" s="62" t="s">
        <v>73</v>
      </c>
      <c r="B20" s="61">
        <v>131225000</v>
      </c>
      <c r="C20" s="61">
        <v>374736583.13</v>
      </c>
      <c r="D20" s="62"/>
      <c r="E20" s="61">
        <f aca="true" t="shared" si="0" ref="E20:E25">C20+D20</f>
        <v>374736583.13</v>
      </c>
    </row>
    <row r="21" spans="1:5" ht="15.75">
      <c r="A21" s="62" t="s">
        <v>74</v>
      </c>
      <c r="B21" s="61">
        <v>1277251000</v>
      </c>
      <c r="C21" s="61">
        <v>963024388</v>
      </c>
      <c r="D21" s="62"/>
      <c r="E21" s="61">
        <f t="shared" si="0"/>
        <v>963024388</v>
      </c>
    </row>
    <row r="22" spans="1:5" ht="15.75">
      <c r="A22" s="62" t="s">
        <v>75</v>
      </c>
      <c r="B22" s="61"/>
      <c r="C22" s="61">
        <v>357995337.76</v>
      </c>
      <c r="D22" s="62"/>
      <c r="E22" s="61">
        <f t="shared" si="0"/>
        <v>357995337.76</v>
      </c>
    </row>
    <row r="23" spans="1:5" ht="15.75">
      <c r="A23" s="62" t="s">
        <v>76</v>
      </c>
      <c r="B23" s="61"/>
      <c r="C23" s="61"/>
      <c r="D23" s="62"/>
      <c r="E23" s="61"/>
    </row>
    <row r="24" spans="1:5" ht="15.75">
      <c r="A24" s="62" t="s">
        <v>77</v>
      </c>
      <c r="B24" s="61">
        <v>126701000</v>
      </c>
      <c r="C24" s="61">
        <v>353079547.35</v>
      </c>
      <c r="D24" s="62"/>
      <c r="E24" s="61">
        <f t="shared" si="0"/>
        <v>353079547.35</v>
      </c>
    </row>
    <row r="25" spans="1:5" ht="15.75">
      <c r="A25" s="62" t="s">
        <v>78</v>
      </c>
      <c r="B25" s="61">
        <v>5500000</v>
      </c>
      <c r="C25" s="61">
        <v>20024606</v>
      </c>
      <c r="D25" s="62"/>
      <c r="E25" s="61">
        <f t="shared" si="0"/>
        <v>20024606</v>
      </c>
    </row>
    <row r="26" spans="1:5" ht="15.75">
      <c r="A26" s="62"/>
      <c r="B26" s="61"/>
      <c r="C26" s="61"/>
      <c r="D26" s="62"/>
      <c r="E26" s="61"/>
    </row>
    <row r="27" spans="1:5" ht="15.75">
      <c r="A27" s="65"/>
      <c r="B27" s="61"/>
      <c r="C27" s="61"/>
      <c r="D27" s="62"/>
      <c r="E27" s="61"/>
    </row>
    <row r="28" spans="1:5" ht="15.75">
      <c r="A28" s="62"/>
      <c r="B28" s="61"/>
      <c r="C28" s="61"/>
      <c r="D28" s="62"/>
      <c r="E28" s="61"/>
    </row>
    <row r="29" spans="1:5" ht="15.75">
      <c r="A29" s="15"/>
      <c r="B29" s="2"/>
      <c r="D29" s="15"/>
      <c r="E29" s="2"/>
    </row>
    <row r="30" spans="1:5" ht="15.75">
      <c r="A30" s="15"/>
      <c r="B30" s="2"/>
      <c r="D30" s="15"/>
      <c r="E30" s="2"/>
    </row>
    <row r="31" spans="1:5" ht="15.75">
      <c r="A31" s="15"/>
      <c r="B31" s="2"/>
      <c r="D31" s="15"/>
      <c r="E31" s="2"/>
    </row>
    <row r="32" spans="1:5" ht="15.75">
      <c r="A32" s="15"/>
      <c r="B32" s="2"/>
      <c r="D32" s="15"/>
      <c r="E32" s="2"/>
    </row>
    <row r="33" spans="1:5" ht="15.75">
      <c r="A33" s="15"/>
      <c r="B33" s="2"/>
      <c r="D33" s="15"/>
      <c r="E33" s="2"/>
    </row>
    <row r="34" spans="1:5" ht="15.75">
      <c r="A34" s="15"/>
      <c r="B34" s="2"/>
      <c r="D34" s="15"/>
      <c r="E34" s="2"/>
    </row>
    <row r="35" spans="1:5" ht="15.75">
      <c r="A35" s="15"/>
      <c r="B35" s="2"/>
      <c r="D35" s="15"/>
      <c r="E35" s="2"/>
    </row>
    <row r="36" spans="1:5" ht="15.75">
      <c r="A36" s="15"/>
      <c r="B36" s="2"/>
      <c r="D36" s="15"/>
      <c r="E36" s="2"/>
    </row>
    <row r="37" spans="1:5" ht="16.5">
      <c r="A37" s="16"/>
      <c r="B37" s="2"/>
      <c r="D37" s="15"/>
      <c r="E37" s="2"/>
    </row>
    <row r="38" spans="1:5" ht="15.75">
      <c r="A38" s="15"/>
      <c r="B38" s="2"/>
      <c r="D38" s="15"/>
      <c r="E38" s="2"/>
    </row>
    <row r="39" spans="1:5" s="13" customFormat="1" ht="18.75" customHeight="1">
      <c r="A39" s="66" t="s">
        <v>79</v>
      </c>
      <c r="B39" s="67">
        <f>B9-B18</f>
        <v>13366662000</v>
      </c>
      <c r="C39" s="67">
        <f>C9-C18</f>
        <v>-661983319.4400003</v>
      </c>
      <c r="D39" s="68"/>
      <c r="E39" s="67">
        <f>E9-E18</f>
        <v>-661983319.4400003</v>
      </c>
    </row>
    <row r="41" spans="1:4" ht="17.25" customHeight="1">
      <c r="A41" s="69"/>
      <c r="B41" s="69"/>
      <c r="C41" s="70"/>
      <c r="D41" s="15"/>
    </row>
    <row r="42" ht="15.75">
      <c r="D42" s="15"/>
    </row>
    <row r="50" spans="1:2" ht="15.75">
      <c r="A50" s="15" t="s">
        <v>27</v>
      </c>
      <c r="B50" s="15"/>
    </row>
  </sheetData>
  <mergeCells count="5">
    <mergeCell ref="A41:C41"/>
    <mergeCell ref="A3:E3"/>
    <mergeCell ref="A4:C4"/>
    <mergeCell ref="A5:A6"/>
    <mergeCell ref="B5:E5"/>
  </mergeCells>
  <printOptions horizontalCentered="1"/>
  <pageMargins left="0.629921259842519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="85" zoomScaleNormal="85" workbookViewId="0" topLeftCell="A1">
      <selection activeCell="C17" sqref="C17"/>
    </sheetView>
  </sheetViews>
  <sheetFormatPr defaultColWidth="9.00390625" defaultRowHeight="16.5"/>
  <cols>
    <col min="1" max="1" width="17.125" style="19" customWidth="1"/>
    <col min="2" max="2" width="7.625" style="19" customWidth="1"/>
    <col min="3" max="3" width="19.75390625" style="19" customWidth="1"/>
    <col min="4" max="4" width="17.625" style="19" customWidth="1"/>
    <col min="5" max="5" width="8.625" style="19" customWidth="1"/>
    <col min="6" max="6" width="17.625" style="19" customWidth="1"/>
    <col min="7" max="7" width="7.125" style="19" customWidth="1"/>
    <col min="8" max="8" width="17.625" style="19" customWidth="1"/>
    <col min="9" max="9" width="7.875" style="19" customWidth="1"/>
    <col min="10" max="10" width="16.50390625" style="19" customWidth="1"/>
    <col min="11" max="11" width="18.125" style="19" customWidth="1"/>
    <col min="12" max="12" width="9.125" style="19" customWidth="1"/>
    <col min="13" max="13" width="17.625" style="19" customWidth="1"/>
    <col min="14" max="14" width="8.25390625" style="19" customWidth="1"/>
    <col min="15" max="16384" width="9.00390625" style="19" customWidth="1"/>
  </cols>
  <sheetData>
    <row r="1" spans="1:14" ht="19.5">
      <c r="A1" s="18"/>
      <c r="F1" s="20" t="s">
        <v>12</v>
      </c>
      <c r="M1" s="21"/>
      <c r="N1" s="22"/>
    </row>
    <row r="2" ht="14.25" customHeight="1"/>
    <row r="3" spans="2:14" s="23" customFormat="1" ht="24" customHeight="1">
      <c r="B3" s="24"/>
      <c r="C3" s="24"/>
      <c r="D3" s="24"/>
      <c r="E3" s="24"/>
      <c r="F3" s="24"/>
      <c r="G3" s="25" t="s">
        <v>30</v>
      </c>
      <c r="H3" s="26" t="s">
        <v>28</v>
      </c>
      <c r="I3" s="27"/>
      <c r="J3" s="27"/>
      <c r="K3" s="27"/>
      <c r="L3" s="27"/>
      <c r="M3" s="27"/>
      <c r="N3" s="27"/>
    </row>
    <row r="4" spans="1:14" ht="32.25" customHeight="1">
      <c r="A4" s="18" t="s">
        <v>13</v>
      </c>
      <c r="E4" s="89" t="s">
        <v>63</v>
      </c>
      <c r="F4" s="89"/>
      <c r="G4" s="89"/>
      <c r="H4" s="78" t="s">
        <v>18</v>
      </c>
      <c r="I4" s="78"/>
      <c r="J4" s="78"/>
      <c r="M4" s="79" t="s">
        <v>64</v>
      </c>
      <c r="N4" s="79"/>
    </row>
    <row r="5" spans="1:14" s="28" customFormat="1" ht="24.75" customHeight="1">
      <c r="A5" s="80" t="s">
        <v>15</v>
      </c>
      <c r="B5" s="81"/>
      <c r="C5" s="82" t="s">
        <v>2</v>
      </c>
      <c r="D5" s="84" t="s">
        <v>60</v>
      </c>
      <c r="E5" s="86" t="s">
        <v>14</v>
      </c>
      <c r="F5" s="88" t="s">
        <v>16</v>
      </c>
      <c r="G5" s="80"/>
      <c r="H5" s="80" t="s">
        <v>15</v>
      </c>
      <c r="I5" s="81"/>
      <c r="J5" s="82" t="s">
        <v>2</v>
      </c>
      <c r="K5" s="84" t="s">
        <v>60</v>
      </c>
      <c r="L5" s="86" t="s">
        <v>14</v>
      </c>
      <c r="M5" s="88" t="s">
        <v>16</v>
      </c>
      <c r="N5" s="80"/>
    </row>
    <row r="6" spans="1:14" s="28" customFormat="1" ht="22.5" customHeight="1">
      <c r="A6" s="29" t="s">
        <v>17</v>
      </c>
      <c r="B6" s="30" t="s">
        <v>1</v>
      </c>
      <c r="C6" s="83"/>
      <c r="D6" s="85"/>
      <c r="E6" s="87"/>
      <c r="F6" s="31" t="s">
        <v>0</v>
      </c>
      <c r="G6" s="32" t="s">
        <v>1</v>
      </c>
      <c r="H6" s="29" t="s">
        <v>17</v>
      </c>
      <c r="I6" s="30" t="s">
        <v>1</v>
      </c>
      <c r="J6" s="83"/>
      <c r="K6" s="85"/>
      <c r="L6" s="87"/>
      <c r="M6" s="31" t="s">
        <v>0</v>
      </c>
      <c r="N6" s="32" t="s">
        <v>1</v>
      </c>
    </row>
    <row r="7" spans="2:14" s="28" customFormat="1" ht="16.5" customHeight="1">
      <c r="B7" s="33"/>
      <c r="C7" s="33"/>
      <c r="D7" s="33"/>
      <c r="E7" s="33"/>
      <c r="F7" s="33"/>
      <c r="G7" s="33"/>
      <c r="I7" s="33"/>
      <c r="J7" s="33"/>
      <c r="K7" s="33"/>
      <c r="L7" s="33"/>
      <c r="M7" s="33"/>
      <c r="N7" s="33"/>
    </row>
    <row r="8" spans="1:14" s="37" customFormat="1" ht="15.75">
      <c r="A8" s="34">
        <f>A10+A22+A33+A37</f>
        <v>24360918056.390003</v>
      </c>
      <c r="B8" s="53">
        <v>100</v>
      </c>
      <c r="C8" s="35" t="s">
        <v>4</v>
      </c>
      <c r="D8" s="34">
        <f>D10+D22+D33+D37</f>
        <v>21886657268.949997</v>
      </c>
      <c r="E8" s="34"/>
      <c r="F8" s="34">
        <f>D8-E8</f>
        <v>21886657268.949997</v>
      </c>
      <c r="G8" s="53">
        <v>100</v>
      </c>
      <c r="H8" s="34">
        <f>H10+H16+H20</f>
        <v>46579410155.479996</v>
      </c>
      <c r="I8" s="34">
        <f aca="true" t="shared" si="0" ref="I8:I18">+H8/+H$50*100</f>
        <v>191.20547939802285</v>
      </c>
      <c r="J8" s="36" t="s">
        <v>43</v>
      </c>
      <c r="K8" s="34">
        <f>K10+K16+K20</f>
        <v>40767132687.479996</v>
      </c>
      <c r="L8" s="34"/>
      <c r="M8" s="34">
        <f>K8-L8</f>
        <v>40767132687.479996</v>
      </c>
      <c r="N8" s="34">
        <f aca="true" t="shared" si="1" ref="N8:N18">+M8/+M$50*100</f>
        <v>186.26477395118354</v>
      </c>
    </row>
    <row r="9" spans="1:14" s="28" customFormat="1" ht="15.75">
      <c r="A9" s="38"/>
      <c r="B9" s="38"/>
      <c r="D9" s="38"/>
      <c r="E9" s="38"/>
      <c r="F9" s="38"/>
      <c r="G9" s="38">
        <f aca="true" t="shared" si="2" ref="G9:G49">+F9/+F$50*100</f>
        <v>0</v>
      </c>
      <c r="H9" s="38"/>
      <c r="I9" s="34">
        <f t="shared" si="0"/>
        <v>0</v>
      </c>
      <c r="K9" s="38"/>
      <c r="L9" s="38"/>
      <c r="M9" s="38"/>
      <c r="N9" s="34">
        <f t="shared" si="1"/>
        <v>0</v>
      </c>
    </row>
    <row r="10" spans="1:14" s="40" customFormat="1" ht="15.75">
      <c r="A10" s="43">
        <f>SUM(A12:A16)</f>
        <v>1409497232.1499999</v>
      </c>
      <c r="B10" s="34">
        <f>+A10/+A$50*100</f>
        <v>5.7858953791779655</v>
      </c>
      <c r="C10" s="54" t="s">
        <v>5</v>
      </c>
      <c r="D10" s="43">
        <f>SUM(D12:D16)</f>
        <v>980888095.6</v>
      </c>
      <c r="E10" s="43"/>
      <c r="F10" s="34">
        <f>D10-E10</f>
        <v>980888095.6</v>
      </c>
      <c r="G10" s="34">
        <f t="shared" si="2"/>
        <v>4.481671566135223</v>
      </c>
      <c r="H10" s="43">
        <f>SUM(H12:H14)</f>
        <v>34360306287.28</v>
      </c>
      <c r="I10" s="34">
        <f t="shared" si="0"/>
        <v>141.04684481817839</v>
      </c>
      <c r="J10" s="54" t="s">
        <v>44</v>
      </c>
      <c r="K10" s="43">
        <f>SUM(K12:K14)</f>
        <v>28396920260.28</v>
      </c>
      <c r="L10" s="43"/>
      <c r="M10" s="34">
        <f>K10-L10</f>
        <v>28396920260.28</v>
      </c>
      <c r="N10" s="34">
        <f t="shared" si="1"/>
        <v>129.74535083786384</v>
      </c>
    </row>
    <row r="11" spans="1:14" s="28" customFormat="1" ht="15.75">
      <c r="A11" s="38"/>
      <c r="B11" s="38"/>
      <c r="D11" s="38"/>
      <c r="E11" s="38"/>
      <c r="F11" s="38"/>
      <c r="G11" s="38"/>
      <c r="H11" s="38"/>
      <c r="I11" s="38">
        <f t="shared" si="0"/>
        <v>0</v>
      </c>
      <c r="K11" s="38"/>
      <c r="L11" s="38"/>
      <c r="M11" s="38"/>
      <c r="N11" s="38">
        <f t="shared" si="1"/>
        <v>0</v>
      </c>
    </row>
    <row r="12" spans="1:14" s="28" customFormat="1" ht="15.75">
      <c r="A12" s="38">
        <v>181724454.18</v>
      </c>
      <c r="B12" s="38">
        <f>+A12/+A$50*100</f>
        <v>0.7459671830074265</v>
      </c>
      <c r="C12" s="18" t="s">
        <v>6</v>
      </c>
      <c r="D12" s="38">
        <v>133735670.98</v>
      </c>
      <c r="E12" s="38"/>
      <c r="F12" s="38">
        <f>D12-E12</f>
        <v>133735670.98</v>
      </c>
      <c r="G12" s="38">
        <f t="shared" si="2"/>
        <v>0.6110374432085028</v>
      </c>
      <c r="H12" s="38">
        <v>33637270689</v>
      </c>
      <c r="I12" s="38">
        <f t="shared" si="0"/>
        <v>138.07883024415318</v>
      </c>
      <c r="J12" s="18" t="s">
        <v>45</v>
      </c>
      <c r="K12" s="38">
        <v>27678007629</v>
      </c>
      <c r="L12" s="38"/>
      <c r="M12" s="38">
        <f>K12-L12</f>
        <v>27678007629</v>
      </c>
      <c r="N12" s="38">
        <f t="shared" si="1"/>
        <v>126.46064352762554</v>
      </c>
    </row>
    <row r="13" spans="1:14" s="28" customFormat="1" ht="15.75">
      <c r="A13" s="38">
        <v>1054715431.62</v>
      </c>
      <c r="B13" s="38">
        <f aca="true" t="shared" si="3" ref="B13:B40">+A13/+A$50*100</f>
        <v>4.329538932722374</v>
      </c>
      <c r="C13" s="18" t="s">
        <v>7</v>
      </c>
      <c r="D13" s="38">
        <v>824319688.62</v>
      </c>
      <c r="E13" s="38"/>
      <c r="F13" s="38">
        <f>D13-E13</f>
        <v>824319688.62</v>
      </c>
      <c r="G13" s="38">
        <f t="shared" si="2"/>
        <v>3.7663114951292256</v>
      </c>
      <c r="H13" s="38">
        <v>407254567.28</v>
      </c>
      <c r="I13" s="38">
        <f t="shared" si="0"/>
        <v>1.6717537751955738</v>
      </c>
      <c r="J13" s="18" t="s">
        <v>46</v>
      </c>
      <c r="K13" s="38">
        <v>404553981.28</v>
      </c>
      <c r="L13" s="38"/>
      <c r="M13" s="38">
        <f>K13-L13</f>
        <v>404553981.28</v>
      </c>
      <c r="N13" s="38">
        <f t="shared" si="1"/>
        <v>1.8484046070110929</v>
      </c>
    </row>
    <row r="14" spans="1:14" s="28" customFormat="1" ht="15.75">
      <c r="A14" s="38">
        <v>19740394.35</v>
      </c>
      <c r="B14" s="38">
        <f t="shared" si="3"/>
        <v>0.08103304770495702</v>
      </c>
      <c r="C14" s="28" t="s">
        <v>31</v>
      </c>
      <c r="D14" s="38"/>
      <c r="E14" s="38"/>
      <c r="F14" s="38">
        <f>D14-E14</f>
        <v>0</v>
      </c>
      <c r="G14" s="38">
        <f t="shared" si="2"/>
        <v>0</v>
      </c>
      <c r="H14" s="38">
        <v>315781031</v>
      </c>
      <c r="I14" s="38">
        <f t="shared" si="0"/>
        <v>1.2962607988296606</v>
      </c>
      <c r="J14" s="28" t="s">
        <v>47</v>
      </c>
      <c r="K14" s="38">
        <v>314358650</v>
      </c>
      <c r="L14" s="38"/>
      <c r="M14" s="38">
        <f>K14-L14</f>
        <v>314358650</v>
      </c>
      <c r="N14" s="38">
        <f t="shared" si="1"/>
        <v>1.4363027032271942</v>
      </c>
    </row>
    <row r="15" spans="1:14" s="28" customFormat="1" ht="15.75">
      <c r="A15" s="38">
        <v>152948246</v>
      </c>
      <c r="B15" s="38">
        <f t="shared" si="3"/>
        <v>0.6278427013545199</v>
      </c>
      <c r="C15" s="41" t="s">
        <v>32</v>
      </c>
      <c r="D15" s="38">
        <v>22764030</v>
      </c>
      <c r="E15" s="38"/>
      <c r="F15" s="38">
        <f>D15-E15</f>
        <v>22764030</v>
      </c>
      <c r="G15" s="38">
        <f t="shared" si="2"/>
        <v>0.10400871051375538</v>
      </c>
      <c r="H15" s="38"/>
      <c r="I15" s="38">
        <f t="shared" si="0"/>
        <v>0</v>
      </c>
      <c r="J15" s="18"/>
      <c r="K15" s="38"/>
      <c r="L15" s="38"/>
      <c r="M15" s="38"/>
      <c r="N15" s="38">
        <f t="shared" si="1"/>
        <v>0</v>
      </c>
    </row>
    <row r="16" spans="1:14" s="28" customFormat="1" ht="15.75">
      <c r="A16" s="38">
        <v>368706</v>
      </c>
      <c r="B16" s="38"/>
      <c r="C16" s="28" t="s">
        <v>33</v>
      </c>
      <c r="D16" s="38">
        <v>68706</v>
      </c>
      <c r="E16" s="38"/>
      <c r="F16" s="38">
        <f>D16-E16</f>
        <v>68706</v>
      </c>
      <c r="G16" s="38"/>
      <c r="H16" s="34">
        <f>H18</f>
        <v>10212815179.7</v>
      </c>
      <c r="I16" s="34">
        <f t="shared" si="0"/>
        <v>41.92294870028975</v>
      </c>
      <c r="J16" s="40" t="s">
        <v>48</v>
      </c>
      <c r="K16" s="34">
        <f>K18</f>
        <v>10019756083.7</v>
      </c>
      <c r="L16" s="34"/>
      <c r="M16" s="34">
        <f>K16-L16</f>
        <v>10019756083.7</v>
      </c>
      <c r="N16" s="34">
        <f t="shared" si="1"/>
        <v>45.78020279924041</v>
      </c>
    </row>
    <row r="17" spans="1:14" s="40" customFormat="1" ht="15.75">
      <c r="A17" s="38" t="s">
        <v>8</v>
      </c>
      <c r="B17" s="38"/>
      <c r="C17" s="41" t="s">
        <v>8</v>
      </c>
      <c r="D17" s="38" t="s">
        <v>8</v>
      </c>
      <c r="E17" s="38"/>
      <c r="F17" s="38" t="s">
        <v>8</v>
      </c>
      <c r="G17" s="38"/>
      <c r="H17" s="38"/>
      <c r="I17" s="38">
        <f t="shared" si="0"/>
        <v>0</v>
      </c>
      <c r="J17" s="28"/>
      <c r="K17" s="38"/>
      <c r="L17" s="38"/>
      <c r="M17" s="38"/>
      <c r="N17" s="38">
        <f t="shared" si="1"/>
        <v>0</v>
      </c>
    </row>
    <row r="18" spans="1:14" s="28" customFormat="1" ht="15.75">
      <c r="A18" s="43"/>
      <c r="B18" s="34"/>
      <c r="C18" s="55"/>
      <c r="D18" s="43"/>
      <c r="E18" s="43"/>
      <c r="F18" s="34"/>
      <c r="G18" s="34">
        <f t="shared" si="2"/>
        <v>0</v>
      </c>
      <c r="H18" s="38">
        <v>10212815179.7</v>
      </c>
      <c r="I18" s="38">
        <f t="shared" si="0"/>
        <v>41.92294870028975</v>
      </c>
      <c r="J18" s="28" t="s">
        <v>49</v>
      </c>
      <c r="K18" s="38">
        <v>10019756083.7</v>
      </c>
      <c r="L18" s="38"/>
      <c r="M18" s="38">
        <f>K18-L18</f>
        <v>10019756083.7</v>
      </c>
      <c r="N18" s="38">
        <f t="shared" si="1"/>
        <v>45.78020279924041</v>
      </c>
    </row>
    <row r="19" spans="1:14" s="28" customFormat="1" ht="15.75">
      <c r="A19" s="38"/>
      <c r="B19" s="38"/>
      <c r="C19" s="18"/>
      <c r="D19" s="38"/>
      <c r="E19" s="38"/>
      <c r="F19" s="38"/>
      <c r="G19" s="38"/>
      <c r="H19" s="38" t="s">
        <v>8</v>
      </c>
      <c r="I19" s="38"/>
      <c r="J19" s="41" t="s">
        <v>8</v>
      </c>
      <c r="K19" s="38" t="s">
        <v>8</v>
      </c>
      <c r="L19" s="38"/>
      <c r="M19" s="38" t="s">
        <v>8</v>
      </c>
      <c r="N19" s="38"/>
    </row>
    <row r="20" spans="1:14" s="28" customFormat="1" ht="15.75">
      <c r="A20" s="38"/>
      <c r="B20" s="38"/>
      <c r="D20" s="38"/>
      <c r="E20" s="38"/>
      <c r="F20" s="38"/>
      <c r="G20" s="38">
        <f t="shared" si="2"/>
        <v>0</v>
      </c>
      <c r="H20" s="43">
        <f>H22+H23</f>
        <v>2006288688.5</v>
      </c>
      <c r="I20" s="34">
        <f>+H20/+H$50*100</f>
        <v>8.23568587955469</v>
      </c>
      <c r="J20" s="55" t="s">
        <v>50</v>
      </c>
      <c r="K20" s="43">
        <f>K22+K23</f>
        <v>2350456343.5</v>
      </c>
      <c r="L20" s="43"/>
      <c r="M20" s="34">
        <f>K20-L20</f>
        <v>2350456343.5</v>
      </c>
      <c r="N20" s="34">
        <f>+M20/+M$50*100</f>
        <v>10.739220314079336</v>
      </c>
    </row>
    <row r="21" spans="1:14" s="28" customFormat="1" ht="15.75">
      <c r="A21" s="38" t="s">
        <v>12</v>
      </c>
      <c r="B21" s="38"/>
      <c r="C21" s="41" t="s">
        <v>8</v>
      </c>
      <c r="D21" s="38" t="s">
        <v>12</v>
      </c>
      <c r="E21" s="38"/>
      <c r="F21" s="38" t="s">
        <v>8</v>
      </c>
      <c r="G21" s="38"/>
      <c r="H21" s="38"/>
      <c r="I21" s="38">
        <f>+H21/+H$50*100</f>
        <v>0</v>
      </c>
      <c r="J21" s="18"/>
      <c r="K21" s="38"/>
      <c r="L21" s="38"/>
      <c r="M21" s="38"/>
      <c r="N21" s="38">
        <f>+M21/+M$50*100</f>
        <v>0</v>
      </c>
    </row>
    <row r="22" spans="1:14" s="28" customFormat="1" ht="15.75">
      <c r="A22" s="43">
        <f>SUM(A24:A31)</f>
        <v>22914164132.2</v>
      </c>
      <c r="B22" s="34">
        <f t="shared" si="3"/>
        <v>94.06116829898981</v>
      </c>
      <c r="C22" s="55" t="s">
        <v>9</v>
      </c>
      <c r="D22" s="43">
        <f>SUM(D24:D31)</f>
        <v>20868479137.309998</v>
      </c>
      <c r="E22" s="43"/>
      <c r="F22" s="34">
        <f>D22-E22</f>
        <v>20868479137.309998</v>
      </c>
      <c r="G22" s="34">
        <f t="shared" si="2"/>
        <v>95.34795049272114</v>
      </c>
      <c r="H22" s="38">
        <v>757953326.5</v>
      </c>
      <c r="I22" s="38">
        <f>+H22/+H$50*100</f>
        <v>3.1113495999843277</v>
      </c>
      <c r="J22" s="28" t="s">
        <v>51</v>
      </c>
      <c r="K22" s="38">
        <v>1173500967.5</v>
      </c>
      <c r="L22" s="38"/>
      <c r="M22" s="38">
        <f>K22-L22</f>
        <v>1173500967.5</v>
      </c>
      <c r="N22" s="38">
        <f>+M22/+M$50*100</f>
        <v>5.361718571637771</v>
      </c>
    </row>
    <row r="23" spans="1:14" s="28" customFormat="1" ht="15.75">
      <c r="A23" s="38"/>
      <c r="B23" s="38"/>
      <c r="D23" s="38"/>
      <c r="E23" s="38"/>
      <c r="F23" s="38" t="s">
        <v>8</v>
      </c>
      <c r="G23" s="38"/>
      <c r="H23" s="38">
        <v>1248335362</v>
      </c>
      <c r="I23" s="38">
        <f>+H23/+H$50*100</f>
        <v>5.124336279570364</v>
      </c>
      <c r="J23" s="38" t="s">
        <v>52</v>
      </c>
      <c r="K23" s="38">
        <v>1176955376</v>
      </c>
      <c r="L23" s="38"/>
      <c r="M23" s="38">
        <f>K23-L23</f>
        <v>1176955376</v>
      </c>
      <c r="N23" s="38">
        <f>+M23/+M$50*100</f>
        <v>5.377501742441567</v>
      </c>
    </row>
    <row r="24" spans="1:14" s="28" customFormat="1" ht="15.75">
      <c r="A24" s="38">
        <v>20646704477.64</v>
      </c>
      <c r="B24" s="38">
        <f t="shared" si="3"/>
        <v>84.75339242079284</v>
      </c>
      <c r="C24" s="28" t="s">
        <v>10</v>
      </c>
      <c r="D24" s="38">
        <v>19594161072.09</v>
      </c>
      <c r="E24" s="38"/>
      <c r="F24" s="38">
        <f aca="true" t="shared" si="4" ref="F24:F31">D24-E24</f>
        <v>19594161072.09</v>
      </c>
      <c r="G24" s="38">
        <f t="shared" si="2"/>
        <v>89.52559923295232</v>
      </c>
      <c r="H24" s="38" t="s">
        <v>12</v>
      </c>
      <c r="I24" s="38"/>
      <c r="J24" s="41" t="s">
        <v>8</v>
      </c>
      <c r="K24" s="38" t="s">
        <v>12</v>
      </c>
      <c r="L24" s="38"/>
      <c r="M24" s="38" t="s">
        <v>12</v>
      </c>
      <c r="N24" s="38"/>
    </row>
    <row r="25" spans="1:14" s="28" customFormat="1" ht="15.75">
      <c r="A25" s="38">
        <v>13462368</v>
      </c>
      <c r="B25" s="38">
        <f t="shared" si="3"/>
        <v>0.05526215378598487</v>
      </c>
      <c r="C25" s="28" t="s">
        <v>34</v>
      </c>
      <c r="D25" s="38">
        <v>13462368</v>
      </c>
      <c r="E25" s="38"/>
      <c r="F25" s="38">
        <f t="shared" si="4"/>
        <v>13462368</v>
      </c>
      <c r="G25" s="38">
        <f t="shared" si="2"/>
        <v>0.06150947508598626</v>
      </c>
      <c r="H25" s="34">
        <f>+H27+H32</f>
        <v>-22218492099.09</v>
      </c>
      <c r="I25" s="34">
        <f aca="true" t="shared" si="5" ref="I25:I33">+H25/+H$50*100</f>
        <v>-91.20547939802283</v>
      </c>
      <c r="J25" s="42" t="s">
        <v>53</v>
      </c>
      <c r="K25" s="34">
        <f>+K27+K32</f>
        <v>-18880475418.53</v>
      </c>
      <c r="L25" s="43"/>
      <c r="M25" s="34">
        <f>K25-L25</f>
        <v>-18880475418.53</v>
      </c>
      <c r="N25" s="34">
        <f aca="true" t="shared" si="6" ref="N25:N33">+M25/+M$50*100</f>
        <v>-86.26477395118354</v>
      </c>
    </row>
    <row r="26" spans="1:14" s="28" customFormat="1" ht="15.75">
      <c r="A26" s="38">
        <v>1419684206.93</v>
      </c>
      <c r="B26" s="38">
        <f t="shared" si="3"/>
        <v>5.827712254701374</v>
      </c>
      <c r="C26" s="28" t="s">
        <v>35</v>
      </c>
      <c r="D26" s="38">
        <v>1130792493.48</v>
      </c>
      <c r="E26" s="38"/>
      <c r="F26" s="38">
        <f t="shared" si="4"/>
        <v>1130792493.48</v>
      </c>
      <c r="G26" s="38">
        <f t="shared" si="2"/>
        <v>5.166583821295656</v>
      </c>
      <c r="H26" s="38"/>
      <c r="I26" s="38">
        <f t="shared" si="5"/>
        <v>0</v>
      </c>
      <c r="K26" s="38"/>
      <c r="L26" s="38"/>
      <c r="M26" s="38"/>
      <c r="N26" s="38">
        <f t="shared" si="6"/>
        <v>0</v>
      </c>
    </row>
    <row r="27" spans="1:14" s="40" customFormat="1" ht="15.75">
      <c r="A27" s="38">
        <v>91328441.49</v>
      </c>
      <c r="B27" s="38">
        <f t="shared" si="3"/>
        <v>0.37489737159574754</v>
      </c>
      <c r="C27" s="41" t="s">
        <v>36</v>
      </c>
      <c r="D27" s="38">
        <v>68880276.62</v>
      </c>
      <c r="E27" s="38"/>
      <c r="F27" s="38">
        <f t="shared" si="4"/>
        <v>68880276.62</v>
      </c>
      <c r="G27" s="38">
        <f t="shared" si="2"/>
        <v>0.3147135525246177</v>
      </c>
      <c r="H27" s="43">
        <f>SUM(H29:H30)</f>
        <v>11446082803</v>
      </c>
      <c r="I27" s="34">
        <f t="shared" si="5"/>
        <v>46.985432882721895</v>
      </c>
      <c r="J27" s="40" t="s">
        <v>54</v>
      </c>
      <c r="K27" s="43">
        <f>SUM(K29:K30)</f>
        <v>11446082803</v>
      </c>
      <c r="L27" s="34"/>
      <c r="M27" s="34">
        <f>K27-L27</f>
        <v>11446082803</v>
      </c>
      <c r="N27" s="34">
        <f t="shared" si="6"/>
        <v>52.297080647569906</v>
      </c>
    </row>
    <row r="28" spans="1:14" s="28" customFormat="1" ht="15.75">
      <c r="A28" s="38">
        <v>677632590.73</v>
      </c>
      <c r="B28" s="38">
        <f t="shared" si="3"/>
        <v>2.7816381515730817</v>
      </c>
      <c r="C28" s="41" t="s">
        <v>37</v>
      </c>
      <c r="D28" s="38">
        <v>3281593.98</v>
      </c>
      <c r="E28" s="38"/>
      <c r="F28" s="38">
        <f t="shared" si="4"/>
        <v>3281593.98</v>
      </c>
      <c r="G28" s="38">
        <f t="shared" si="2"/>
        <v>0.014993582344141276</v>
      </c>
      <c r="H28" s="39"/>
      <c r="I28" s="38">
        <f t="shared" si="5"/>
        <v>0</v>
      </c>
      <c r="K28" s="39"/>
      <c r="L28" s="38"/>
      <c r="M28" s="39"/>
      <c r="N28" s="38">
        <f t="shared" si="6"/>
        <v>0</v>
      </c>
    </row>
    <row r="29" spans="1:14" s="28" customFormat="1" ht="15.75">
      <c r="A29" s="38">
        <v>41459395.09</v>
      </c>
      <c r="B29" s="38">
        <f t="shared" si="3"/>
        <v>0.1701881472366144</v>
      </c>
      <c r="C29" s="41" t="s">
        <v>38</v>
      </c>
      <c r="D29" s="38">
        <v>34008680.82</v>
      </c>
      <c r="E29" s="38"/>
      <c r="F29" s="38">
        <f t="shared" si="4"/>
        <v>34008680.82</v>
      </c>
      <c r="G29" s="38">
        <f t="shared" si="2"/>
        <v>0.15538544969243517</v>
      </c>
      <c r="H29" s="38">
        <v>10644140752</v>
      </c>
      <c r="I29" s="38">
        <f t="shared" si="5"/>
        <v>43.693512401138705</v>
      </c>
      <c r="J29" s="28" t="s">
        <v>55</v>
      </c>
      <c r="K29" s="38">
        <v>11246044000</v>
      </c>
      <c r="L29" s="38"/>
      <c r="M29" s="38">
        <f>K29-L29</f>
        <v>11246044000</v>
      </c>
      <c r="N29" s="38">
        <f t="shared" si="6"/>
        <v>51.38310460937521</v>
      </c>
    </row>
    <row r="30" spans="1:14" s="28" customFormat="1" ht="15.75">
      <c r="A30" s="38">
        <v>12891860.32</v>
      </c>
      <c r="B30" s="38">
        <f t="shared" si="3"/>
        <v>0.05292025649508884</v>
      </c>
      <c r="C30" s="41" t="s">
        <v>65</v>
      </c>
      <c r="D30" s="38">
        <v>12891860.32</v>
      </c>
      <c r="E30" s="38"/>
      <c r="F30" s="38">
        <f t="shared" si="4"/>
        <v>12891860.32</v>
      </c>
      <c r="G30" s="38">
        <f t="shared" si="2"/>
        <v>0.05890282906878306</v>
      </c>
      <c r="H30" s="38">
        <v>801942051</v>
      </c>
      <c r="I30" s="38">
        <f t="shared" si="5"/>
        <v>3.291920481583191</v>
      </c>
      <c r="J30" s="28" t="s">
        <v>56</v>
      </c>
      <c r="K30" s="38">
        <v>200038803</v>
      </c>
      <c r="L30" s="38"/>
      <c r="M30" s="38">
        <f>K30-L30</f>
        <v>200038803</v>
      </c>
      <c r="N30" s="38">
        <f t="shared" si="6"/>
        <v>0.9139760381946931</v>
      </c>
    </row>
    <row r="31" spans="1:14" s="28" customFormat="1" ht="15.75">
      <c r="A31" s="38">
        <v>11000792</v>
      </c>
      <c r="B31" s="38">
        <f t="shared" si="3"/>
        <v>0.04515754280908322</v>
      </c>
      <c r="C31" s="44" t="s">
        <v>39</v>
      </c>
      <c r="D31" s="38">
        <v>11000792</v>
      </c>
      <c r="E31" s="38"/>
      <c r="F31" s="38">
        <f t="shared" si="4"/>
        <v>11000792</v>
      </c>
      <c r="G31" s="38">
        <f t="shared" si="2"/>
        <v>0.05026254975722822</v>
      </c>
      <c r="H31" s="38"/>
      <c r="I31" s="38">
        <f t="shared" si="5"/>
        <v>0</v>
      </c>
      <c r="J31" s="41"/>
      <c r="K31" s="38"/>
      <c r="L31" s="38"/>
      <c r="M31" s="38"/>
      <c r="N31" s="38">
        <f t="shared" si="6"/>
        <v>0</v>
      </c>
    </row>
    <row r="32" spans="1:14" s="28" customFormat="1" ht="15.75">
      <c r="A32" s="38"/>
      <c r="B32" s="38"/>
      <c r="C32" s="41"/>
      <c r="D32" s="38"/>
      <c r="E32" s="38"/>
      <c r="F32" s="38"/>
      <c r="G32" s="38">
        <f t="shared" si="2"/>
        <v>0</v>
      </c>
      <c r="H32" s="34">
        <f>H34+H35</f>
        <v>-33664574902.09</v>
      </c>
      <c r="I32" s="34">
        <f t="shared" si="5"/>
        <v>-138.19091228074473</v>
      </c>
      <c r="J32" s="55" t="s">
        <v>62</v>
      </c>
      <c r="K32" s="34">
        <f>K34+K35</f>
        <v>-30326558221.53</v>
      </c>
      <c r="L32" s="34"/>
      <c r="M32" s="34">
        <f>K32-L32</f>
        <v>-30326558221.53</v>
      </c>
      <c r="N32" s="34">
        <f t="shared" si="6"/>
        <v>-138.56185459875346</v>
      </c>
    </row>
    <row r="33" spans="1:14" s="28" customFormat="1" ht="15.75">
      <c r="A33" s="34">
        <f>A35</f>
        <v>1864978</v>
      </c>
      <c r="B33" s="34">
        <f t="shared" si="3"/>
        <v>0.007655614602384847</v>
      </c>
      <c r="C33" s="55" t="s">
        <v>40</v>
      </c>
      <c r="D33" s="34">
        <f>D35</f>
        <v>1864978</v>
      </c>
      <c r="E33" s="34"/>
      <c r="F33" s="34">
        <f>D33-E33</f>
        <v>1864978</v>
      </c>
      <c r="G33" s="34">
        <f t="shared" si="2"/>
        <v>0.008521072802861464</v>
      </c>
      <c r="H33" s="38"/>
      <c r="I33" s="38">
        <f t="shared" si="5"/>
        <v>0</v>
      </c>
      <c r="J33" s="41"/>
      <c r="K33" s="38"/>
      <c r="L33" s="38"/>
      <c r="M33" s="38"/>
      <c r="N33" s="38">
        <f t="shared" si="6"/>
        <v>0</v>
      </c>
    </row>
    <row r="34" spans="1:14" s="28" customFormat="1" ht="15.75">
      <c r="A34" s="38"/>
      <c r="B34" s="38"/>
      <c r="C34" s="41"/>
      <c r="D34" s="38"/>
      <c r="E34" s="38"/>
      <c r="F34" s="38"/>
      <c r="G34" s="38">
        <f t="shared" si="2"/>
        <v>0</v>
      </c>
      <c r="H34" s="38">
        <v>354.7</v>
      </c>
      <c r="I34" s="38"/>
      <c r="J34" s="44" t="s">
        <v>57</v>
      </c>
      <c r="K34" s="38">
        <v>354.7</v>
      </c>
      <c r="L34" s="38"/>
      <c r="M34" s="38">
        <f>K34-L34</f>
        <v>354.7</v>
      </c>
      <c r="N34" s="38"/>
    </row>
    <row r="35" spans="1:14" s="28" customFormat="1" ht="15.75">
      <c r="A35" s="38">
        <v>1864978</v>
      </c>
      <c r="B35" s="38">
        <f t="shared" si="3"/>
        <v>0.007655614602384847</v>
      </c>
      <c r="C35" s="44" t="s">
        <v>41</v>
      </c>
      <c r="D35" s="38">
        <v>1864978</v>
      </c>
      <c r="E35" s="38"/>
      <c r="F35" s="38">
        <f>D35-E35</f>
        <v>1864978</v>
      </c>
      <c r="G35" s="38">
        <f t="shared" si="2"/>
        <v>0.008521072802861464</v>
      </c>
      <c r="H35" s="38">
        <v>-33664575256.79</v>
      </c>
      <c r="I35" s="38">
        <f>+H35/+H$50*100</f>
        <v>-138.19091373676537</v>
      </c>
      <c r="J35" s="41" t="s">
        <v>58</v>
      </c>
      <c r="K35" s="38">
        <v>-30326558576.23</v>
      </c>
      <c r="L35" s="38"/>
      <c r="M35" s="38">
        <f>K35-L35</f>
        <v>-30326558576.23</v>
      </c>
      <c r="N35" s="38">
        <f>+M35/+M$50*100</f>
        <v>-138.56185621937553</v>
      </c>
    </row>
    <row r="36" spans="1:14" s="28" customFormat="1" ht="15.75">
      <c r="A36" s="38"/>
      <c r="B36" s="38"/>
      <c r="C36" s="41"/>
      <c r="D36" s="38"/>
      <c r="E36" s="38"/>
      <c r="F36" s="38"/>
      <c r="G36" s="38">
        <f t="shared" si="2"/>
        <v>0</v>
      </c>
      <c r="H36" s="38"/>
      <c r="I36" s="38"/>
      <c r="J36" s="41"/>
      <c r="K36" s="38"/>
      <c r="L36" s="38"/>
      <c r="M36" s="38"/>
      <c r="N36" s="38"/>
    </row>
    <row r="37" spans="1:14" s="28" customFormat="1" ht="15.75">
      <c r="A37" s="43">
        <f>SUM(A39:A40)</f>
        <v>35391714.04</v>
      </c>
      <c r="B37" s="34">
        <f t="shared" si="3"/>
        <v>0.1452807072298187</v>
      </c>
      <c r="C37" s="54" t="s">
        <v>11</v>
      </c>
      <c r="D37" s="43">
        <f>SUM(D39:D40)</f>
        <v>35425058.04</v>
      </c>
      <c r="E37" s="43"/>
      <c r="F37" s="34">
        <f>D37-E37</f>
        <v>35425058.04</v>
      </c>
      <c r="G37" s="34">
        <f t="shared" si="2"/>
        <v>0.16185686834077018</v>
      </c>
      <c r="H37" s="38"/>
      <c r="I37" s="38"/>
      <c r="J37" s="41"/>
      <c r="K37" s="38"/>
      <c r="L37" s="38"/>
      <c r="M37" s="38"/>
      <c r="N37" s="38"/>
    </row>
    <row r="38" spans="1:14" s="28" customFormat="1" ht="15.75">
      <c r="A38" s="38" t="s">
        <v>8</v>
      </c>
      <c r="B38" s="38"/>
      <c r="C38" s="28" t="s">
        <v>8</v>
      </c>
      <c r="D38" s="38" t="s">
        <v>8</v>
      </c>
      <c r="E38" s="38"/>
      <c r="F38" s="38"/>
      <c r="G38" s="38">
        <f t="shared" si="2"/>
        <v>0</v>
      </c>
      <c r="H38" s="39"/>
      <c r="I38" s="38"/>
      <c r="J38" s="18"/>
      <c r="K38" s="39"/>
      <c r="L38" s="39"/>
      <c r="M38" s="39"/>
      <c r="N38" s="38"/>
    </row>
    <row r="39" spans="1:14" s="28" customFormat="1" ht="15.75">
      <c r="A39" s="38">
        <v>391714.04</v>
      </c>
      <c r="B39" s="38"/>
      <c r="C39" s="18" t="s">
        <v>42</v>
      </c>
      <c r="D39" s="38">
        <v>425058.04</v>
      </c>
      <c r="E39" s="38"/>
      <c r="F39" s="38">
        <f>D39-E39</f>
        <v>425058.04</v>
      </c>
      <c r="G39" s="38"/>
      <c r="H39" s="38"/>
      <c r="I39" s="38"/>
      <c r="K39" s="38"/>
      <c r="L39" s="38"/>
      <c r="M39" s="38"/>
      <c r="N39" s="38"/>
    </row>
    <row r="40" spans="1:14" s="28" customFormat="1" ht="15.75">
      <c r="A40" s="38">
        <v>35000000</v>
      </c>
      <c r="B40" s="38">
        <f t="shared" si="3"/>
        <v>0.14367274631843896</v>
      </c>
      <c r="C40" s="28" t="s">
        <v>61</v>
      </c>
      <c r="D40" s="38">
        <v>35000000</v>
      </c>
      <c r="E40" s="38"/>
      <c r="F40" s="38">
        <f>D40-E40</f>
        <v>35000000</v>
      </c>
      <c r="G40" s="38">
        <f t="shared" si="2"/>
        <v>0.15991478081787092</v>
      </c>
      <c r="H40" s="38"/>
      <c r="I40" s="38"/>
      <c r="K40" s="38"/>
      <c r="L40" s="38"/>
      <c r="M40" s="38"/>
      <c r="N40" s="38"/>
    </row>
    <row r="41" spans="1:14" s="28" customFormat="1" ht="15.75">
      <c r="A41" s="38"/>
      <c r="B41" s="38"/>
      <c r="D41" s="38"/>
      <c r="E41" s="38"/>
      <c r="F41" s="38"/>
      <c r="G41" s="38"/>
      <c r="H41" s="38"/>
      <c r="I41" s="38"/>
      <c r="K41" s="38"/>
      <c r="L41" s="38"/>
      <c r="M41" s="38"/>
      <c r="N41" s="38"/>
    </row>
    <row r="42" spans="1:14" s="28" customFormat="1" ht="15.75">
      <c r="A42" s="38"/>
      <c r="B42" s="38"/>
      <c r="D42" s="38"/>
      <c r="E42" s="38"/>
      <c r="F42" s="38"/>
      <c r="G42" s="38"/>
      <c r="H42" s="38"/>
      <c r="I42" s="38"/>
      <c r="K42" s="38"/>
      <c r="L42" s="38"/>
      <c r="M42" s="38"/>
      <c r="N42" s="38"/>
    </row>
    <row r="43" spans="1:14" s="28" customFormat="1" ht="15.75">
      <c r="A43" s="38"/>
      <c r="B43" s="38"/>
      <c r="D43" s="38"/>
      <c r="E43" s="38"/>
      <c r="F43" s="38"/>
      <c r="G43" s="38"/>
      <c r="H43" s="38"/>
      <c r="I43" s="38"/>
      <c r="K43" s="38"/>
      <c r="L43" s="38"/>
      <c r="M43" s="38"/>
      <c r="N43" s="38"/>
    </row>
    <row r="44" spans="1:14" s="28" customFormat="1" ht="15.75">
      <c r="A44" s="38"/>
      <c r="B44" s="38"/>
      <c r="D44" s="38"/>
      <c r="E44" s="38"/>
      <c r="F44" s="38"/>
      <c r="G44" s="38"/>
      <c r="H44" s="38"/>
      <c r="I44" s="38"/>
      <c r="K44" s="38"/>
      <c r="L44" s="38"/>
      <c r="M44" s="38"/>
      <c r="N44" s="38"/>
    </row>
    <row r="45" spans="1:14" s="28" customFormat="1" ht="15.75">
      <c r="A45" s="38"/>
      <c r="B45" s="38"/>
      <c r="D45" s="38"/>
      <c r="E45" s="38"/>
      <c r="F45" s="38"/>
      <c r="G45" s="38"/>
      <c r="H45" s="38"/>
      <c r="I45" s="38"/>
      <c r="K45" s="38"/>
      <c r="L45" s="38"/>
      <c r="M45" s="38"/>
      <c r="N45" s="38"/>
    </row>
    <row r="46" spans="1:14" s="28" customFormat="1" ht="15.75">
      <c r="A46" s="38"/>
      <c r="B46" s="38"/>
      <c r="D46" s="38"/>
      <c r="E46" s="38"/>
      <c r="F46" s="38"/>
      <c r="G46" s="38">
        <f t="shared" si="2"/>
        <v>0</v>
      </c>
      <c r="H46" s="38"/>
      <c r="I46" s="38"/>
      <c r="K46" s="38"/>
      <c r="L46" s="38"/>
      <c r="M46" s="38"/>
      <c r="N46" s="38"/>
    </row>
    <row r="47" spans="1:14" s="28" customFormat="1" ht="15.75">
      <c r="A47" s="38"/>
      <c r="B47" s="38"/>
      <c r="D47" s="38"/>
      <c r="E47" s="38"/>
      <c r="F47" s="38"/>
      <c r="G47" s="38">
        <f t="shared" si="2"/>
        <v>0</v>
      </c>
      <c r="H47" s="38"/>
      <c r="I47" s="38"/>
      <c r="K47" s="38"/>
      <c r="L47" s="38"/>
      <c r="M47" s="38"/>
      <c r="N47" s="38"/>
    </row>
    <row r="48" spans="1:14" s="28" customFormat="1" ht="15.75">
      <c r="A48" s="38"/>
      <c r="B48" s="38"/>
      <c r="D48" s="38"/>
      <c r="E48" s="38"/>
      <c r="F48" s="38"/>
      <c r="G48" s="38">
        <f t="shared" si="2"/>
        <v>0</v>
      </c>
      <c r="H48" s="45"/>
      <c r="I48" s="45"/>
      <c r="J48" s="46"/>
      <c r="K48" s="45"/>
      <c r="L48" s="45"/>
      <c r="M48" s="45"/>
      <c r="N48" s="45"/>
    </row>
    <row r="49" spans="1:14" s="28" customFormat="1" ht="15.75">
      <c r="A49" s="38"/>
      <c r="B49" s="38"/>
      <c r="D49" s="38"/>
      <c r="E49" s="38"/>
      <c r="F49" s="38"/>
      <c r="G49" s="38">
        <f t="shared" si="2"/>
        <v>0</v>
      </c>
      <c r="H49" s="38"/>
      <c r="I49" s="38"/>
      <c r="J49" s="38"/>
      <c r="K49" s="38"/>
      <c r="L49" s="38"/>
      <c r="M49" s="38"/>
      <c r="N49" s="38"/>
    </row>
    <row r="50" spans="1:14" s="28" customFormat="1" ht="15.75">
      <c r="A50" s="47">
        <f>A8</f>
        <v>24360918056.390003</v>
      </c>
      <c r="B50" s="56">
        <v>100</v>
      </c>
      <c r="C50" s="48" t="s">
        <v>3</v>
      </c>
      <c r="D50" s="47">
        <f>D8</f>
        <v>21886657268.949997</v>
      </c>
      <c r="E50" s="47"/>
      <c r="F50" s="47">
        <f>D50-E50</f>
        <v>21886657268.949997</v>
      </c>
      <c r="G50" s="56">
        <v>100</v>
      </c>
      <c r="H50" s="47">
        <f>H8+H25</f>
        <v>24360918056.389996</v>
      </c>
      <c r="I50" s="56">
        <v>100</v>
      </c>
      <c r="J50" s="49" t="s">
        <v>59</v>
      </c>
      <c r="K50" s="47">
        <f>K8+K25</f>
        <v>21886657268.949997</v>
      </c>
      <c r="L50" s="47"/>
      <c r="M50" s="47">
        <f>M8+M25</f>
        <v>21886657268.949997</v>
      </c>
      <c r="N50" s="56">
        <v>100</v>
      </c>
    </row>
    <row r="51" s="51" customFormat="1" ht="14.25">
      <c r="A51" s="50"/>
    </row>
    <row r="52" s="51" customFormat="1" ht="14.25">
      <c r="A52" s="50"/>
    </row>
    <row r="53" spans="1:7" s="52" customFormat="1" ht="15.75">
      <c r="A53" s="38"/>
      <c r="B53" s="38"/>
      <c r="C53" s="38"/>
      <c r="D53" s="38"/>
      <c r="E53" s="38"/>
      <c r="F53" s="38"/>
      <c r="G53" s="38"/>
    </row>
  </sheetData>
  <mergeCells count="13">
    <mergeCell ref="F5:G5"/>
    <mergeCell ref="E4:G4"/>
    <mergeCell ref="A5:B5"/>
    <mergeCell ref="C5:C6"/>
    <mergeCell ref="D5:D6"/>
    <mergeCell ref="E5:E6"/>
    <mergeCell ref="H4:J4"/>
    <mergeCell ref="M4:N4"/>
    <mergeCell ref="H5:I5"/>
    <mergeCell ref="J5:J6"/>
    <mergeCell ref="K5:K6"/>
    <mergeCell ref="L5:L6"/>
    <mergeCell ref="M5:N5"/>
  </mergeCells>
  <printOptions horizontalCentered="1"/>
  <pageMargins left="0.5511811023622047" right="0.5511811023622047" top="0.5905511811023623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</dc:title>
  <dc:subject>9</dc:subject>
  <dc:creator>行政院主計處</dc:creator>
  <cp:keywords/>
  <dc:description> </dc:description>
  <cp:lastModifiedBy>Administrator</cp:lastModifiedBy>
  <cp:lastPrinted>2004-06-04T07:22:54Z</cp:lastPrinted>
  <dcterms:created xsi:type="dcterms:W3CDTF">1997-10-15T09:26:55Z</dcterms:created>
  <dcterms:modified xsi:type="dcterms:W3CDTF">2008-11-13T10:26:26Z</dcterms:modified>
  <cp:category>I14</cp:category>
  <cp:version/>
  <cp:contentType/>
  <cp:contentStatus/>
</cp:coreProperties>
</file>