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40" tabRatio="599" activeTab="0"/>
  </bookViews>
  <sheets>
    <sheet name="91乙135" sheetId="1" r:id="rId1"/>
  </sheets>
  <definedNames>
    <definedName name="_Regression_Int" localSheetId="0" hidden="1">1</definedName>
    <definedName name="HH" localSheetId="0">'91乙135'!#REF!</definedName>
    <definedName name="HH">#REF!</definedName>
    <definedName name="_xlnm.Print_Area" localSheetId="0">'91乙135'!$A$1:$L$167</definedName>
    <definedName name="_xlnm.Print_Titles" localSheetId="0">'91乙135'!$1:$7</definedName>
  </definedNames>
  <calcPr fullCalcOnLoad="1"/>
</workbook>
</file>

<file path=xl/sharedStrings.xml><?xml version="1.0" encoding="utf-8"?>
<sst xmlns="http://schemas.openxmlformats.org/spreadsheetml/2006/main" count="142" uniqueCount="89">
  <si>
    <t>乙    資產變賣</t>
  </si>
  <si>
    <t>　　　　　　單位:新臺幣元</t>
  </si>
  <si>
    <t>決　　　　　             　　    算 　　　　　　　                  數</t>
  </si>
  <si>
    <t>變 賣 盈 虧 (-)</t>
  </si>
  <si>
    <t>比　較　增　減</t>
  </si>
  <si>
    <t xml:space="preserve"> 機   關   名   稱</t>
  </si>
  <si>
    <t>科   目</t>
  </si>
  <si>
    <t>帳  　　面  　　價　 　值</t>
  </si>
  <si>
    <t>　　變　　　　賣　　　　　收　　　　入</t>
  </si>
  <si>
    <t>金　　額</t>
  </si>
  <si>
    <t>％</t>
  </si>
  <si>
    <t>成本或重估價值</t>
  </si>
  <si>
    <t>已 提 折 舊 額</t>
  </si>
  <si>
    <t>淨      額</t>
  </si>
  <si>
    <t>總  收  入</t>
  </si>
  <si>
    <t>處  理　費　用</t>
  </si>
  <si>
    <t>淨　收　入</t>
  </si>
  <si>
    <t>預    算    數</t>
  </si>
  <si>
    <t>土　　　　地</t>
  </si>
  <si>
    <t>經 濟 部 主 管</t>
  </si>
  <si>
    <t>土地改良物</t>
  </si>
  <si>
    <t xml:space="preserve"> </t>
  </si>
  <si>
    <t>機械及設備</t>
  </si>
  <si>
    <t>交通及運輸設備</t>
  </si>
  <si>
    <t>什項設備</t>
  </si>
  <si>
    <t>非營業資產</t>
  </si>
  <si>
    <t>財 政 部 主 管</t>
  </si>
  <si>
    <t>交 通 部 主 管</t>
  </si>
  <si>
    <t>土地</t>
  </si>
  <si>
    <t xml:space="preserve">    總          計</t>
  </si>
  <si>
    <t>房 屋 及 建 築</t>
  </si>
  <si>
    <r>
      <t>房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築</t>
    </r>
  </si>
  <si>
    <t>機器及設備</t>
  </si>
  <si>
    <t>非固定資產</t>
  </si>
  <si>
    <t xml:space="preserve">  </t>
  </si>
  <si>
    <t xml:space="preserve">土          地 </t>
  </si>
  <si>
    <t xml:space="preserve">     135  資    產    變    賣     綜    計    表　(續)</t>
  </si>
  <si>
    <t xml:space="preserve">土 地 改 良 物 </t>
  </si>
  <si>
    <r>
      <t>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中黑體"/>
        <family val="3"/>
      </rPr>
      <t>輔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中黑體"/>
        <family val="3"/>
      </rPr>
      <t>會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中黑體"/>
        <family val="3"/>
      </rPr>
      <t>主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中黑體"/>
        <family val="3"/>
      </rPr>
      <t>管</t>
    </r>
  </si>
  <si>
    <r>
      <t>房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及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建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築</t>
    </r>
  </si>
  <si>
    <r>
      <t>土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地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改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物</t>
    </r>
  </si>
  <si>
    <t>機械及設備</t>
  </si>
  <si>
    <t>機械及設備</t>
  </si>
  <si>
    <t>交通及運輸設備</t>
  </si>
  <si>
    <t>什項設備</t>
  </si>
  <si>
    <t>什項設備</t>
  </si>
  <si>
    <t>土地改良物</t>
  </si>
  <si>
    <t>土地改良物</t>
  </si>
  <si>
    <r>
      <t>房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築</t>
    </r>
  </si>
  <si>
    <r>
      <t>房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築</t>
    </r>
  </si>
  <si>
    <t>租賃權益改良</t>
  </si>
  <si>
    <t>機械及設備</t>
  </si>
  <si>
    <t>交通及運輸設備</t>
  </si>
  <si>
    <t>什項設備</t>
  </si>
  <si>
    <t>機械及設備</t>
  </si>
  <si>
    <t>交通及運輸設備</t>
  </si>
  <si>
    <r>
      <t>其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細明體"/>
        <family val="3"/>
      </rPr>
      <t>他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細明體"/>
        <family val="3"/>
      </rPr>
      <t>資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細明體"/>
        <family val="3"/>
      </rPr>
      <t>產</t>
    </r>
  </si>
  <si>
    <r>
      <t>非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細明體"/>
        <family val="3"/>
      </rPr>
      <t>營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細明體"/>
        <family val="3"/>
      </rPr>
      <t>業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細明體"/>
        <family val="3"/>
      </rPr>
      <t>資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細明體"/>
        <family val="3"/>
      </rPr>
      <t>產</t>
    </r>
  </si>
  <si>
    <r>
      <t>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項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備</t>
    </r>
  </si>
  <si>
    <r>
      <t>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項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備</t>
    </r>
  </si>
  <si>
    <r>
      <t>非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細明體"/>
        <family val="3"/>
      </rPr>
      <t>營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細明體"/>
        <family val="3"/>
      </rPr>
      <t>業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細明體"/>
        <family val="3"/>
      </rPr>
      <t>資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細明體"/>
        <family val="3"/>
      </rPr>
      <t>產</t>
    </r>
  </si>
  <si>
    <r>
      <t>非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營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業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資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產</t>
    </r>
  </si>
  <si>
    <t>非營業資產</t>
  </si>
  <si>
    <r>
      <t>房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築</t>
    </r>
  </si>
  <si>
    <t>非營業資產</t>
  </si>
  <si>
    <t>非固定資產</t>
  </si>
  <si>
    <t>非固定資產</t>
  </si>
  <si>
    <r>
      <t xml:space="preserve">   </t>
    </r>
    <r>
      <rPr>
        <b/>
        <sz val="12"/>
        <color indexed="8"/>
        <rFont val="細明體"/>
        <family val="3"/>
      </rPr>
      <t>漢翔航空工業股份有限公司</t>
    </r>
  </si>
  <si>
    <r>
      <t xml:space="preserve">   </t>
    </r>
    <r>
      <rPr>
        <b/>
        <sz val="12"/>
        <color indexed="8"/>
        <rFont val="細明體"/>
        <family val="3"/>
      </rPr>
      <t>唐榮鐵工廠股份有限公司</t>
    </r>
  </si>
  <si>
    <t>資產變賣 乙</t>
  </si>
  <si>
    <r>
      <t xml:space="preserve">   </t>
    </r>
    <r>
      <rPr>
        <b/>
        <sz val="12"/>
        <color indexed="8"/>
        <rFont val="細明體"/>
        <family val="3"/>
      </rPr>
      <t>臺灣糖業股份有限公司</t>
    </r>
  </si>
  <si>
    <r>
      <t xml:space="preserve">   </t>
    </r>
    <r>
      <rPr>
        <b/>
        <sz val="12"/>
        <color indexed="8"/>
        <rFont val="細明體"/>
        <family val="3"/>
      </rPr>
      <t>臺鹽實業股份有限公司</t>
    </r>
  </si>
  <si>
    <r>
      <t xml:space="preserve">   </t>
    </r>
    <r>
      <rPr>
        <b/>
        <sz val="12"/>
        <color indexed="8"/>
        <rFont val="細明體"/>
        <family val="3"/>
      </rPr>
      <t>中國造船股份有限公司</t>
    </r>
  </si>
  <si>
    <r>
      <t xml:space="preserve">   </t>
    </r>
    <r>
      <rPr>
        <b/>
        <sz val="12"/>
        <color indexed="8"/>
        <rFont val="細明體"/>
        <family val="3"/>
      </rPr>
      <t>中國石油股份有限公司</t>
    </r>
  </si>
  <si>
    <r>
      <t xml:space="preserve">   </t>
    </r>
    <r>
      <rPr>
        <b/>
        <sz val="12"/>
        <color indexed="8"/>
        <rFont val="細明體"/>
        <family val="3"/>
      </rPr>
      <t>臺灣電力股份有限公司</t>
    </r>
  </si>
  <si>
    <r>
      <t xml:space="preserve">   </t>
    </r>
    <r>
      <rPr>
        <b/>
        <sz val="12"/>
        <color indexed="8"/>
        <rFont val="細明體"/>
        <family val="3"/>
      </rPr>
      <t>高雄硫酸錏股份有限公司</t>
    </r>
  </si>
  <si>
    <r>
      <t xml:space="preserve"> 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細明體"/>
        <family val="3"/>
      </rPr>
      <t>台灣省農工企業股份有限公司</t>
    </r>
  </si>
  <si>
    <r>
      <t xml:space="preserve">   </t>
    </r>
    <r>
      <rPr>
        <b/>
        <sz val="12"/>
        <color indexed="8"/>
        <rFont val="細明體"/>
        <family val="3"/>
      </rPr>
      <t>臺灣省自來水股份有限公司</t>
    </r>
  </si>
  <si>
    <r>
      <t xml:space="preserve"> </t>
    </r>
    <r>
      <rPr>
        <b/>
        <sz val="12"/>
        <rFont val="Times New Roman"/>
        <family val="1"/>
      </rPr>
      <t xml:space="preserve">  </t>
    </r>
    <r>
      <rPr>
        <b/>
        <sz val="12"/>
        <rFont val="細明體"/>
        <family val="3"/>
      </rPr>
      <t>中 央 信 託 局</t>
    </r>
  </si>
  <si>
    <r>
      <t xml:space="preserve">   </t>
    </r>
    <r>
      <rPr>
        <b/>
        <sz val="12"/>
        <color indexed="8"/>
        <rFont val="細明體"/>
        <family val="3"/>
      </rPr>
      <t>臺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細明體"/>
        <family val="3"/>
      </rPr>
      <t>灣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細明體"/>
        <family val="3"/>
      </rPr>
      <t>銀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細明體"/>
        <family val="3"/>
      </rPr>
      <t>行</t>
    </r>
  </si>
  <si>
    <r>
      <t xml:space="preserve">   </t>
    </r>
    <r>
      <rPr>
        <b/>
        <sz val="12"/>
        <color indexed="8"/>
        <rFont val="細明體"/>
        <family val="3"/>
      </rPr>
      <t>臺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細明體"/>
        <family val="3"/>
      </rPr>
      <t>灣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細明體"/>
        <family val="3"/>
      </rPr>
      <t>土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細明體"/>
        <family val="3"/>
      </rPr>
      <t>地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細明體"/>
        <family val="3"/>
      </rPr>
      <t>銀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細明體"/>
        <family val="3"/>
      </rPr>
      <t>行</t>
    </r>
  </si>
  <si>
    <r>
      <t xml:space="preserve">   </t>
    </r>
    <r>
      <rPr>
        <b/>
        <sz val="12"/>
        <color indexed="8"/>
        <rFont val="細明體"/>
        <family val="3"/>
      </rPr>
      <t>合作金庫銀行股份有限公司</t>
    </r>
  </si>
  <si>
    <r>
      <t xml:space="preserve"> 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細明體"/>
        <family val="3"/>
      </rPr>
      <t>交通部郵政總局</t>
    </r>
  </si>
  <si>
    <r>
      <t xml:space="preserve">   </t>
    </r>
    <r>
      <rPr>
        <b/>
        <sz val="12"/>
        <color indexed="8"/>
        <rFont val="細明體"/>
        <family val="3"/>
      </rPr>
      <t>中華電信股份有限公司</t>
    </r>
  </si>
  <si>
    <r>
      <t xml:space="preserve">   </t>
    </r>
    <r>
      <rPr>
        <b/>
        <sz val="12"/>
        <color indexed="8"/>
        <rFont val="細明體"/>
        <family val="3"/>
      </rPr>
      <t>交通部臺灣鐵路管理局</t>
    </r>
  </si>
  <si>
    <r>
      <t xml:space="preserve">   </t>
    </r>
    <r>
      <rPr>
        <b/>
        <sz val="12"/>
        <color indexed="8"/>
        <rFont val="細明體"/>
        <family val="3"/>
      </rPr>
      <t>交通部基隆港務局</t>
    </r>
  </si>
  <si>
    <r>
      <t xml:space="preserve">   </t>
    </r>
    <r>
      <rPr>
        <b/>
        <sz val="12"/>
        <rFont val="華康中黑體"/>
        <family val="3"/>
      </rPr>
      <t>交通部台中港務局</t>
    </r>
  </si>
  <si>
    <r>
      <t xml:space="preserve">   </t>
    </r>
    <r>
      <rPr>
        <b/>
        <sz val="12"/>
        <color indexed="8"/>
        <rFont val="細明體"/>
        <family val="3"/>
      </rPr>
      <t>交通部高雄港務局</t>
    </r>
  </si>
  <si>
    <r>
      <t xml:space="preserve">   </t>
    </r>
    <r>
      <rPr>
        <b/>
        <sz val="12"/>
        <rFont val="細明體"/>
        <family val="3"/>
      </rPr>
      <t>榮民工程股份有限公司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</si>
</sst>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#,##0.00_ "/>
    <numFmt numFmtId="186" formatCode="#,##0.00_);[Red]\(#,##0.00\)"/>
  </numFmts>
  <fonts count="25">
    <font>
      <sz val="12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2"/>
      <name val="Helv"/>
      <family val="2"/>
    </font>
    <font>
      <sz val="12"/>
      <color indexed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color indexed="8"/>
      <name val="細明體"/>
      <family val="3"/>
    </font>
    <font>
      <sz val="12"/>
      <color indexed="8"/>
      <name val="Helv"/>
      <family val="2"/>
    </font>
    <font>
      <sz val="22"/>
      <color indexed="8"/>
      <name val="華康特粗明體"/>
      <family val="3"/>
    </font>
    <font>
      <sz val="22"/>
      <color indexed="8"/>
      <name val="Helv"/>
      <family val="2"/>
    </font>
    <font>
      <b/>
      <sz val="12"/>
      <color indexed="8"/>
      <name val="華康中黑體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華康中黑體"/>
      <family val="3"/>
    </font>
    <font>
      <b/>
      <sz val="12"/>
      <color indexed="8"/>
      <name val="Helv"/>
      <family val="2"/>
    </font>
    <font>
      <b/>
      <sz val="26"/>
      <color indexed="8"/>
      <name val="華康特粗明體"/>
      <family val="1"/>
    </font>
    <font>
      <b/>
      <sz val="12"/>
      <color indexed="8"/>
      <name val="細明體"/>
      <family val="3"/>
    </font>
    <font>
      <b/>
      <sz val="12"/>
      <color indexed="8"/>
      <name val="新細明體"/>
      <family val="1"/>
    </font>
    <font>
      <b/>
      <sz val="12"/>
      <name val="細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4" fontId="10" fillId="0" borderId="0" xfId="0" applyNumberFormat="1" applyFont="1" applyAlignment="1" applyProtection="1" quotePrefix="1">
      <alignment horizontal="left"/>
      <protection/>
    </xf>
    <xf numFmtId="4" fontId="11" fillId="0" borderId="0" xfId="0" applyNumberFormat="1" applyFont="1" applyAlignment="1">
      <alignment horizontal="distributed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 applyProtection="1" quotePrefix="1">
      <alignment horizontal="left"/>
      <protection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1" xfId="0" applyNumberFormat="1" applyFont="1" applyBorder="1" applyAlignment="1" applyProtection="1">
      <alignment horizontal="left"/>
      <protection locked="0"/>
    </xf>
    <xf numFmtId="4" fontId="11" fillId="0" borderId="0" xfId="0" applyNumberFormat="1" applyFont="1" applyBorder="1" applyAlignment="1">
      <alignment horizontal="distributed"/>
    </xf>
    <xf numFmtId="4" fontId="11" fillId="0" borderId="1" xfId="0" applyNumberFormat="1" applyFont="1" applyBorder="1" applyAlignment="1">
      <alignment/>
    </xf>
    <xf numFmtId="4" fontId="10" fillId="0" borderId="0" xfId="0" applyNumberFormat="1" applyFont="1" applyBorder="1" applyAlignment="1">
      <alignment horizontal="left" vertical="center"/>
    </xf>
    <xf numFmtId="4" fontId="10" fillId="0" borderId="2" xfId="0" applyNumberFormat="1" applyFont="1" applyBorder="1" applyAlignment="1" applyProtection="1">
      <alignment horizontal="distributed"/>
      <protection/>
    </xf>
    <xf numFmtId="4" fontId="10" fillId="0" borderId="3" xfId="0" applyNumberFormat="1" applyFont="1" applyBorder="1" applyAlignment="1" applyProtection="1">
      <alignment horizontal="centerContinuous" vertical="center"/>
      <protection/>
    </xf>
    <xf numFmtId="4" fontId="10" fillId="0" borderId="4" xfId="0" applyNumberFormat="1" applyFont="1" applyBorder="1" applyAlignment="1" applyProtection="1">
      <alignment horizontal="centerContinuous" vertical="center"/>
      <protection/>
    </xf>
    <xf numFmtId="4" fontId="10" fillId="0" borderId="3" xfId="0" applyNumberFormat="1" applyFont="1" applyBorder="1" applyAlignment="1">
      <alignment horizontal="centerContinuous" vertical="center"/>
    </xf>
    <xf numFmtId="4" fontId="10" fillId="0" borderId="2" xfId="0" applyNumberFormat="1" applyFont="1" applyBorder="1" applyAlignment="1" applyProtection="1">
      <alignment horizontal="center"/>
      <protection/>
    </xf>
    <xf numFmtId="4" fontId="10" fillId="0" borderId="3" xfId="0" applyNumberFormat="1" applyFont="1" applyBorder="1" applyAlignment="1" applyProtection="1" quotePrefix="1">
      <alignment horizontal="centerContinuous" vertical="center"/>
      <protection/>
    </xf>
    <xf numFmtId="4" fontId="11" fillId="0" borderId="0" xfId="0" applyNumberFormat="1" applyFont="1" applyAlignment="1">
      <alignment horizontal="left" vertical="center"/>
    </xf>
    <xf numFmtId="4" fontId="10" fillId="0" borderId="0" xfId="0" applyNumberFormat="1" applyFont="1" applyBorder="1" applyAlignment="1" applyProtection="1" quotePrefix="1">
      <alignment horizontal="left" vertical="center"/>
      <protection/>
    </xf>
    <xf numFmtId="4" fontId="10" fillId="0" borderId="5" xfId="0" applyNumberFormat="1" applyFont="1" applyBorder="1" applyAlignment="1" applyProtection="1">
      <alignment horizontal="distributed"/>
      <protection/>
    </xf>
    <xf numFmtId="4" fontId="10" fillId="0" borderId="6" xfId="0" applyNumberFormat="1" applyFont="1" applyBorder="1" applyAlignment="1" applyProtection="1">
      <alignment horizontal="centerContinuous" vertical="center"/>
      <protection/>
    </xf>
    <xf numFmtId="4" fontId="10" fillId="0" borderId="6" xfId="0" applyNumberFormat="1" applyFont="1" applyBorder="1" applyAlignment="1" applyProtection="1" quotePrefix="1">
      <alignment horizontal="centerContinuous" vertical="center"/>
      <protection/>
    </xf>
    <xf numFmtId="4" fontId="10" fillId="0" borderId="5" xfId="0" applyNumberFormat="1" applyFont="1" applyBorder="1" applyAlignment="1" applyProtection="1" quotePrefix="1">
      <alignment horizontal="center"/>
      <protection/>
    </xf>
    <xf numFmtId="4" fontId="10" fillId="0" borderId="5" xfId="0" applyNumberFormat="1" applyFont="1" applyBorder="1" applyAlignment="1" applyProtection="1">
      <alignment horizontal="center"/>
      <protection/>
    </xf>
    <xf numFmtId="4" fontId="10" fillId="0" borderId="7" xfId="0" applyNumberFormat="1" applyFont="1" applyBorder="1" applyAlignment="1" applyProtection="1">
      <alignment horizontal="center"/>
      <protection/>
    </xf>
    <xf numFmtId="4" fontId="11" fillId="0" borderId="0" xfId="0" applyNumberFormat="1" applyFont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horizontal="distributed"/>
    </xf>
    <xf numFmtId="4" fontId="10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 quotePrefix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 quotePrefix="1">
      <alignment horizontal="center" vertical="top"/>
    </xf>
    <xf numFmtId="4" fontId="10" fillId="0" borderId="8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4" fillId="0" borderId="0" xfId="0" applyNumberFormat="1" applyFont="1" applyAlignment="1" applyProtection="1">
      <alignment horizontal="left"/>
      <protection locked="0"/>
    </xf>
    <xf numFmtId="4" fontId="15" fillId="0" borderId="0" xfId="0" applyNumberFormat="1" applyFont="1" applyAlignment="1" applyProtection="1">
      <alignment horizontal="distributed"/>
      <protection/>
    </xf>
    <xf numFmtId="4" fontId="15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 horizontal="left"/>
      <protection locked="0"/>
    </xf>
    <xf numFmtId="4" fontId="16" fillId="0" borderId="0" xfId="0" applyNumberFormat="1" applyFont="1" applyAlignment="1" applyProtection="1">
      <alignment/>
      <protection/>
    </xf>
    <xf numFmtId="4" fontId="17" fillId="0" borderId="0" xfId="0" applyNumberFormat="1" applyFont="1" applyAlignment="1" applyProtection="1">
      <alignment horizontal="distributed"/>
      <protection/>
    </xf>
    <xf numFmtId="4" fontId="16" fillId="0" borderId="0" xfId="0" applyNumberFormat="1" applyFont="1" applyAlignment="1" applyProtection="1">
      <alignment/>
      <protection locked="0"/>
    </xf>
    <xf numFmtId="4" fontId="16" fillId="0" borderId="0" xfId="0" applyNumberFormat="1" applyFont="1" applyAlignment="1" applyProtection="1">
      <alignment horizontal="distributed"/>
      <protection/>
    </xf>
    <xf numFmtId="4" fontId="17" fillId="0" borderId="0" xfId="0" applyNumberFormat="1" applyFont="1" applyAlignment="1" applyProtection="1" quotePrefix="1">
      <alignment horizontal="distributed"/>
      <protection/>
    </xf>
    <xf numFmtId="4" fontId="10" fillId="0" borderId="1" xfId="0" applyNumberFormat="1" applyFont="1" applyBorder="1" applyAlignment="1" applyProtection="1">
      <alignment horizontal="left"/>
      <protection locked="0"/>
    </xf>
    <xf numFmtId="4" fontId="17" fillId="0" borderId="1" xfId="0" applyNumberFormat="1" applyFont="1" applyBorder="1" applyAlignment="1" applyProtection="1">
      <alignment horizontal="distributed"/>
      <protection/>
    </xf>
    <xf numFmtId="4" fontId="16" fillId="0" borderId="1" xfId="0" applyNumberFormat="1" applyFont="1" applyBorder="1" applyAlignment="1" applyProtection="1">
      <alignment/>
      <protection/>
    </xf>
    <xf numFmtId="4" fontId="16" fillId="0" borderId="1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4" fontId="10" fillId="0" borderId="0" xfId="0" applyNumberFormat="1" applyFont="1" applyBorder="1" applyAlignment="1" applyProtection="1">
      <alignment horizontal="left"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0" xfId="0" applyNumberFormat="1" applyFont="1" applyBorder="1" applyAlignment="1" applyProtection="1">
      <alignment horizontal="distributed"/>
      <protection/>
    </xf>
    <xf numFmtId="37" fontId="11" fillId="0" borderId="0" xfId="0" applyFont="1" applyAlignment="1">
      <alignment/>
    </xf>
    <xf numFmtId="37" fontId="10" fillId="0" borderId="0" xfId="0" applyFont="1" applyBorder="1" applyAlignment="1" applyProtection="1" quotePrefix="1">
      <alignment horizontal="left"/>
      <protection/>
    </xf>
    <xf numFmtId="37" fontId="18" fillId="0" borderId="0" xfId="0" applyFont="1" applyBorder="1" applyAlignment="1" applyProtection="1" quotePrefix="1">
      <alignment horizontal="left"/>
      <protection/>
    </xf>
    <xf numFmtId="37" fontId="10" fillId="0" borderId="0" xfId="0" applyFont="1" applyAlignment="1" applyProtection="1">
      <alignment horizontal="left"/>
      <protection/>
    </xf>
    <xf numFmtId="37" fontId="11" fillId="0" borderId="0" xfId="0" applyFont="1" applyBorder="1" applyAlignment="1">
      <alignment/>
    </xf>
    <xf numFmtId="37" fontId="10" fillId="0" borderId="0" xfId="0" applyFont="1" applyAlignment="1" applyProtection="1">
      <alignment horizontal="distributed"/>
      <protection/>
    </xf>
    <xf numFmtId="183" fontId="16" fillId="0" borderId="0" xfId="15" applyFont="1" applyAlignment="1">
      <alignment/>
    </xf>
    <xf numFmtId="4" fontId="16" fillId="0" borderId="0" xfId="16" applyNumberFormat="1" applyFont="1" applyBorder="1" applyAlignment="1" applyProtection="1">
      <alignment/>
      <protection/>
    </xf>
    <xf numFmtId="4" fontId="16" fillId="0" borderId="0" xfId="16" applyNumberFormat="1" applyFont="1" applyAlignment="1" applyProtection="1">
      <alignment/>
      <protection/>
    </xf>
    <xf numFmtId="37" fontId="14" fillId="0" borderId="0" xfId="0" applyFont="1" applyBorder="1" applyAlignment="1" applyProtection="1">
      <alignment horizontal="left"/>
      <protection/>
    </xf>
    <xf numFmtId="37" fontId="16" fillId="0" borderId="0" xfId="0" applyFont="1" applyBorder="1" applyAlignment="1">
      <alignment/>
    </xf>
    <xf numFmtId="37" fontId="10" fillId="0" borderId="0" xfId="0" applyFont="1" applyBorder="1" applyAlignment="1" applyProtection="1">
      <alignment horizontal="left"/>
      <protection/>
    </xf>
    <xf numFmtId="185" fontId="16" fillId="0" borderId="0" xfId="0" applyNumberFormat="1" applyFont="1" applyAlignment="1" applyProtection="1">
      <alignment/>
      <protection locked="0"/>
    </xf>
    <xf numFmtId="185" fontId="16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>
      <alignment/>
    </xf>
    <xf numFmtId="4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/>
    </xf>
    <xf numFmtId="4" fontId="18" fillId="0" borderId="0" xfId="0" applyNumberFormat="1" applyFont="1" applyAlignment="1" applyProtection="1">
      <alignment horizontal="left"/>
      <protection locked="0"/>
    </xf>
    <xf numFmtId="4" fontId="15" fillId="0" borderId="0" xfId="0" applyNumberFormat="1" applyFont="1" applyAlignment="1" applyProtection="1">
      <alignment/>
      <protection locked="0"/>
    </xf>
    <xf numFmtId="4" fontId="18" fillId="0" borderId="1" xfId="0" applyNumberFormat="1" applyFont="1" applyBorder="1" applyAlignment="1" applyProtection="1">
      <alignment horizontal="left"/>
      <protection locked="0"/>
    </xf>
    <xf numFmtId="37" fontId="10" fillId="0" borderId="0" xfId="0" applyFont="1" applyAlignment="1">
      <alignment/>
    </xf>
    <xf numFmtId="4" fontId="14" fillId="0" borderId="0" xfId="0" applyNumberFormat="1" applyFont="1" applyBorder="1" applyAlignment="1" applyProtection="1" quotePrefix="1">
      <alignment horizontal="left"/>
      <protection locked="0"/>
    </xf>
    <xf numFmtId="4" fontId="15" fillId="0" borderId="0" xfId="0" applyNumberFormat="1" applyFont="1" applyBorder="1" applyAlignment="1" applyProtection="1">
      <alignment horizontal="distributed"/>
      <protection/>
    </xf>
    <xf numFmtId="4" fontId="15" fillId="0" borderId="0" xfId="0" applyNumberFormat="1" applyFont="1" applyBorder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4" fontId="15" fillId="0" borderId="1" xfId="0" applyNumberFormat="1" applyFont="1" applyBorder="1" applyAlignment="1" applyProtection="1">
      <alignment horizontal="distributed"/>
      <protection/>
    </xf>
    <xf numFmtId="4" fontId="15" fillId="0" borderId="1" xfId="0" applyNumberFormat="1" applyFont="1" applyBorder="1" applyAlignment="1" applyProtection="1">
      <alignment/>
      <protection/>
    </xf>
    <xf numFmtId="4" fontId="10" fillId="0" borderId="0" xfId="0" applyNumberFormat="1" applyFont="1" applyAlignment="1" applyProtection="1" quotePrefix="1">
      <alignment horizontal="left"/>
      <protection locked="0"/>
    </xf>
    <xf numFmtId="4" fontId="10" fillId="0" borderId="0" xfId="0" applyNumberFormat="1" applyFont="1" applyAlignment="1">
      <alignment/>
    </xf>
    <xf numFmtId="4" fontId="11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/>
    </xf>
    <xf numFmtId="4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/>
    </xf>
    <xf numFmtId="4" fontId="18" fillId="0" borderId="0" xfId="0" applyNumberFormat="1" applyFont="1" applyBorder="1" applyAlignment="1" applyProtection="1">
      <alignment horizontal="left"/>
      <protection locked="0"/>
    </xf>
    <xf numFmtId="4" fontId="10" fillId="0" borderId="0" xfId="0" applyNumberFormat="1" applyFont="1" applyAlignment="1" applyProtection="1">
      <alignment horizontal="distributed"/>
      <protection/>
    </xf>
    <xf numFmtId="185" fontId="16" fillId="0" borderId="0" xfId="0" applyNumberFormat="1" applyFont="1" applyBorder="1" applyAlignment="1">
      <alignment/>
    </xf>
    <xf numFmtId="185" fontId="16" fillId="0" borderId="0" xfId="0" applyNumberFormat="1" applyFont="1" applyBorder="1" applyAlignment="1" applyProtection="1" quotePrefix="1">
      <alignment/>
      <protection/>
    </xf>
    <xf numFmtId="185" fontId="16" fillId="0" borderId="0" xfId="0" applyNumberFormat="1" applyFont="1" applyAlignment="1" applyProtection="1">
      <alignment/>
      <protection/>
    </xf>
    <xf numFmtId="185" fontId="16" fillId="0" borderId="0" xfId="0" applyNumberFormat="1" applyFont="1" applyBorder="1" applyAlignment="1" applyProtection="1">
      <alignment/>
      <protection locked="0"/>
    </xf>
    <xf numFmtId="185" fontId="16" fillId="0" borderId="0" xfId="0" applyNumberFormat="1" applyFont="1" applyAlignment="1" applyProtection="1">
      <alignment horizontal="right"/>
      <protection/>
    </xf>
    <xf numFmtId="185" fontId="16" fillId="0" borderId="0" xfId="0" applyNumberFormat="1" applyFont="1" applyBorder="1" applyAlignment="1" applyProtection="1" quotePrefix="1">
      <alignment horizontal="right"/>
      <protection/>
    </xf>
    <xf numFmtId="185" fontId="16" fillId="0" borderId="0" xfId="0" applyNumberFormat="1" applyFont="1" applyAlignment="1" applyProtection="1">
      <alignment/>
      <protection locked="0"/>
    </xf>
    <xf numFmtId="37" fontId="15" fillId="0" borderId="0" xfId="0" applyFont="1" applyBorder="1" applyAlignment="1" applyProtection="1">
      <alignment horizontal="left"/>
      <protection/>
    </xf>
    <xf numFmtId="37" fontId="16" fillId="0" borderId="0" xfId="0" applyFont="1" applyAlignment="1" applyProtection="1">
      <alignment horizontal="left"/>
      <protection/>
    </xf>
    <xf numFmtId="185" fontId="16" fillId="0" borderId="0" xfId="0" applyNumberFormat="1" applyFont="1" applyAlignment="1" applyProtection="1" quotePrefix="1">
      <alignment horizontal="right"/>
      <protection/>
    </xf>
    <xf numFmtId="185" fontId="16" fillId="0" borderId="0" xfId="0" applyNumberFormat="1" applyFont="1" applyAlignment="1" applyProtection="1">
      <alignment horizontal="left"/>
      <protection/>
    </xf>
    <xf numFmtId="4" fontId="22" fillId="0" borderId="0" xfId="0" applyNumberFormat="1" applyFont="1" applyAlignment="1" applyProtection="1">
      <alignment horizontal="distributed"/>
      <protection/>
    </xf>
    <xf numFmtId="4" fontId="22" fillId="0" borderId="0" xfId="0" applyNumberFormat="1" applyFont="1" applyBorder="1" applyAlignment="1" applyProtection="1">
      <alignment horizontal="distributed"/>
      <protection/>
    </xf>
    <xf numFmtId="4" fontId="19" fillId="0" borderId="0" xfId="0" applyNumberFormat="1" applyFont="1" applyBorder="1" applyAlignment="1">
      <alignment/>
    </xf>
    <xf numFmtId="37" fontId="19" fillId="0" borderId="0" xfId="0" applyFont="1" applyAlignment="1">
      <alignment horizontal="left"/>
    </xf>
    <xf numFmtId="186" fontId="15" fillId="0" borderId="0" xfId="15" applyNumberFormat="1" applyFont="1" applyAlignment="1">
      <alignment/>
    </xf>
    <xf numFmtId="185" fontId="15" fillId="0" borderId="0" xfId="15" applyNumberFormat="1" applyFont="1" applyAlignment="1">
      <alignment/>
    </xf>
    <xf numFmtId="37" fontId="19" fillId="0" borderId="0" xfId="0" applyFont="1" applyBorder="1" applyAlignment="1">
      <alignment/>
    </xf>
    <xf numFmtId="185" fontId="15" fillId="0" borderId="0" xfId="15" applyNumberFormat="1" applyFont="1" applyAlignment="1" applyProtection="1" quotePrefix="1">
      <alignment horizontal="right"/>
      <protection/>
    </xf>
    <xf numFmtId="3" fontId="21" fillId="0" borderId="0" xfId="0" applyNumberFormat="1" applyFont="1" applyAlignment="1" applyProtection="1" quotePrefix="1">
      <alignment horizontal="left"/>
      <protection/>
    </xf>
    <xf numFmtId="185" fontId="15" fillId="0" borderId="0" xfId="0" applyNumberFormat="1" applyFont="1" applyAlignment="1" applyProtection="1" quotePrefix="1">
      <alignment horizontal="right"/>
      <protection/>
    </xf>
    <xf numFmtId="183" fontId="15" fillId="0" borderId="0" xfId="15" applyFont="1" applyAlignment="1" applyProtection="1" quotePrefix="1">
      <alignment horizontal="right"/>
      <protection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 locked="0"/>
    </xf>
    <xf numFmtId="4" fontId="15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/>
    </xf>
    <xf numFmtId="4" fontId="19" fillId="0" borderId="1" xfId="0" applyNumberFormat="1" applyFont="1" applyBorder="1" applyAlignment="1">
      <alignment/>
    </xf>
    <xf numFmtId="4" fontId="19" fillId="0" borderId="0" xfId="0" applyNumberFormat="1" applyFont="1" applyAlignment="1" applyProtection="1">
      <alignment/>
      <protection locked="0"/>
    </xf>
    <xf numFmtId="4" fontId="15" fillId="0" borderId="0" xfId="0" applyNumberFormat="1" applyFont="1" applyFill="1" applyAlignment="1" applyProtection="1">
      <alignment horizontal="left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3" fontId="15" fillId="0" borderId="0" xfId="0" applyNumberFormat="1" applyFont="1" applyFill="1" applyAlignment="1" applyProtection="1">
      <alignment horizontal="left"/>
      <protection/>
    </xf>
    <xf numFmtId="4" fontId="10" fillId="0" borderId="0" xfId="0" applyNumberFormat="1" applyFont="1" applyAlignment="1" applyProtection="1" quotePrefix="1">
      <alignment horizontal="right"/>
      <protection/>
    </xf>
    <xf numFmtId="37" fontId="15" fillId="0" borderId="0" xfId="0" applyFont="1" applyFill="1" applyBorder="1" applyAlignment="1" applyProtection="1">
      <alignment horizontal="left"/>
      <protection/>
    </xf>
    <xf numFmtId="4" fontId="1" fillId="0" borderId="0" xfId="0" applyNumberFormat="1" applyFont="1" applyFill="1" applyAlignment="1" applyProtection="1">
      <alignment horizontal="left"/>
      <protection locked="0"/>
    </xf>
    <xf numFmtId="4" fontId="10" fillId="0" borderId="0" xfId="0" applyNumberFormat="1" applyFont="1" applyAlignment="1" applyProtection="1">
      <alignment horizontal="right"/>
      <protection/>
    </xf>
    <xf numFmtId="4" fontId="15" fillId="0" borderId="0" xfId="0" applyNumberFormat="1" applyFont="1" applyFill="1" applyAlignment="1" applyProtection="1">
      <alignment/>
      <protection locked="0"/>
    </xf>
    <xf numFmtId="3" fontId="19" fillId="0" borderId="0" xfId="0" applyNumberFormat="1" applyFont="1" applyFill="1" applyAlignment="1" applyProtection="1">
      <alignment horizontal="left"/>
      <protection/>
    </xf>
    <xf numFmtId="4" fontId="19" fillId="0" borderId="0" xfId="0" applyNumberFormat="1" applyFont="1" applyFill="1" applyAlignment="1" applyProtection="1">
      <alignment horizontal="left"/>
      <protection locked="0"/>
    </xf>
    <xf numFmtId="37" fontId="15" fillId="0" borderId="1" xfId="0" applyFont="1" applyFill="1" applyBorder="1" applyAlignment="1" applyProtection="1">
      <alignment horizontal="left"/>
      <protection/>
    </xf>
    <xf numFmtId="37" fontId="21" fillId="0" borderId="1" xfId="0" applyFont="1" applyFill="1" applyBorder="1" applyAlignment="1" applyProtection="1">
      <alignment horizontal="left"/>
      <protection/>
    </xf>
    <xf numFmtId="4" fontId="20" fillId="0" borderId="0" xfId="0" applyNumberFormat="1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165</xdr:row>
      <xdr:rowOff>123825</xdr:rowOff>
    </xdr:from>
    <xdr:to>
      <xdr:col>9</xdr:col>
      <xdr:colOff>1314450</xdr:colOff>
      <xdr:row>166</xdr:row>
      <xdr:rowOff>190500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38100" y="46072425"/>
          <a:ext cx="143065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註：表內「變賣盈虧」欄之金額大於變賣淨收入減除帳面價值淨額後之餘額，係另含土地增值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稅準備轉列出售盈餘之數。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201"/>
  <sheetViews>
    <sheetView showGridLines="0" showZeros="0" tabSelected="1" view="pageBreakPreview" zoomScale="75" zoomScaleNormal="75" zoomScaleSheetLayoutView="75" workbookViewId="0" topLeftCell="A1">
      <selection activeCell="A1" sqref="A1"/>
    </sheetView>
  </sheetViews>
  <sheetFormatPr defaultColWidth="11.77734375" defaultRowHeight="15.75"/>
  <cols>
    <col min="1" max="1" width="21.4453125" style="3" customWidth="1"/>
    <col min="2" max="2" width="16.77734375" style="2" customWidth="1"/>
    <col min="3" max="3" width="17.3359375" style="3" customWidth="1"/>
    <col min="4" max="4" width="16.99609375" style="3" customWidth="1"/>
    <col min="5" max="5" width="15.4453125" style="3" customWidth="1"/>
    <col min="6" max="6" width="15.6640625" style="3" customWidth="1"/>
    <col min="7" max="7" width="14.5546875" style="3" bestFit="1" customWidth="1"/>
    <col min="8" max="8" width="16.4453125" style="3" bestFit="1" customWidth="1"/>
    <col min="9" max="9" width="17.3359375" style="3" customWidth="1"/>
    <col min="10" max="10" width="18.10546875" style="3" customWidth="1"/>
    <col min="11" max="11" width="18.3359375" style="3" customWidth="1"/>
    <col min="12" max="12" width="9.99609375" style="3" customWidth="1"/>
    <col min="13" max="13" width="4.77734375" style="3" customWidth="1"/>
    <col min="14" max="14" width="2.77734375" style="3" customWidth="1"/>
    <col min="15" max="15" width="12.77734375" style="3" customWidth="1"/>
    <col min="16" max="16" width="4.77734375" style="3" customWidth="1"/>
    <col min="17" max="16384" width="11.77734375" style="3" customWidth="1"/>
  </cols>
  <sheetData>
    <row r="1" spans="1:12" ht="16.5">
      <c r="A1" s="1" t="s">
        <v>0</v>
      </c>
      <c r="L1" s="124" t="s">
        <v>69</v>
      </c>
    </row>
    <row r="2" spans="1:12" ht="36.75">
      <c r="A2" s="130" t="s">
        <v>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3:10" ht="19.5" customHeight="1">
      <c r="C3" s="4"/>
      <c r="D3" s="4"/>
      <c r="E3" s="5"/>
      <c r="F3" s="6"/>
      <c r="G3" s="6"/>
      <c r="H3" s="6"/>
      <c r="I3" s="6"/>
      <c r="J3" s="6"/>
    </row>
    <row r="4" spans="1:12" ht="21.75" customHeight="1" thickBot="1">
      <c r="A4" s="7"/>
      <c r="B4" s="8"/>
      <c r="G4" s="9"/>
      <c r="L4" s="121" t="s">
        <v>1</v>
      </c>
    </row>
    <row r="5" spans="1:12" s="17" customFormat="1" ht="24" customHeight="1">
      <c r="A5" s="10"/>
      <c r="B5" s="11"/>
      <c r="C5" s="12" t="s">
        <v>2</v>
      </c>
      <c r="D5" s="12"/>
      <c r="E5" s="12"/>
      <c r="F5" s="12"/>
      <c r="G5" s="13"/>
      <c r="H5" s="12"/>
      <c r="I5" s="14"/>
      <c r="J5" s="15" t="s">
        <v>3</v>
      </c>
      <c r="K5" s="12" t="s">
        <v>4</v>
      </c>
      <c r="L5" s="16"/>
    </row>
    <row r="6" spans="1:12" s="25" customFormat="1" ht="24" customHeight="1">
      <c r="A6" s="18" t="s">
        <v>5</v>
      </c>
      <c r="B6" s="19" t="s">
        <v>6</v>
      </c>
      <c r="C6" s="13" t="s">
        <v>7</v>
      </c>
      <c r="D6" s="13"/>
      <c r="E6" s="13"/>
      <c r="F6" s="20" t="s">
        <v>8</v>
      </c>
      <c r="G6" s="20"/>
      <c r="H6" s="21"/>
      <c r="I6" s="22" t="s">
        <v>3</v>
      </c>
      <c r="J6" s="22"/>
      <c r="K6" s="23" t="s">
        <v>9</v>
      </c>
      <c r="L6" s="24" t="s">
        <v>10</v>
      </c>
    </row>
    <row r="7" spans="1:12" s="25" customFormat="1" ht="24" customHeight="1" thickBot="1">
      <c r="A7" s="26"/>
      <c r="B7" s="27"/>
      <c r="C7" s="28" t="s">
        <v>11</v>
      </c>
      <c r="D7" s="29" t="s">
        <v>12</v>
      </c>
      <c r="E7" s="29" t="s">
        <v>13</v>
      </c>
      <c r="F7" s="28" t="s">
        <v>14</v>
      </c>
      <c r="G7" s="30" t="s">
        <v>15</v>
      </c>
      <c r="H7" s="28" t="s">
        <v>16</v>
      </c>
      <c r="I7" s="29"/>
      <c r="J7" s="31" t="s">
        <v>17</v>
      </c>
      <c r="K7" s="32"/>
      <c r="L7" s="33"/>
    </row>
    <row r="8" spans="1:12" ht="21.75" customHeight="1">
      <c r="A8" s="37"/>
      <c r="B8" s="39"/>
      <c r="C8" s="38"/>
      <c r="D8" s="38"/>
      <c r="E8" s="38"/>
      <c r="F8" s="40"/>
      <c r="G8" s="40"/>
      <c r="H8" s="38"/>
      <c r="I8" s="38"/>
      <c r="J8" s="40"/>
      <c r="K8" s="40"/>
      <c r="L8" s="40"/>
    </row>
    <row r="9" spans="1:12" ht="21.75" customHeight="1">
      <c r="A9" s="34" t="s">
        <v>19</v>
      </c>
      <c r="B9" s="35"/>
      <c r="C9" s="36">
        <f aca="true" t="shared" si="0" ref="C9:K9">C11+C21+C25+C28+C38+C45+C48+C52+C58+C66</f>
        <v>4727171289.780001</v>
      </c>
      <c r="D9" s="36">
        <f t="shared" si="0"/>
        <v>760340427.17</v>
      </c>
      <c r="E9" s="36">
        <f t="shared" si="0"/>
        <v>3966830862.61</v>
      </c>
      <c r="F9" s="36">
        <f t="shared" si="0"/>
        <v>10398002836.66</v>
      </c>
      <c r="G9" s="36">
        <f t="shared" si="0"/>
        <v>184875289</v>
      </c>
      <c r="H9" s="36">
        <f t="shared" si="0"/>
        <v>10213127547.66</v>
      </c>
      <c r="I9" s="36">
        <f t="shared" si="0"/>
        <v>6685749040.27</v>
      </c>
      <c r="J9" s="36">
        <f t="shared" si="0"/>
        <v>5342015258</v>
      </c>
      <c r="K9" s="36">
        <f t="shared" si="0"/>
        <v>1343733782.27</v>
      </c>
      <c r="L9" s="70">
        <f>ABS(K9/J9*100)</f>
        <v>25.15406110564127</v>
      </c>
    </row>
    <row r="10" spans="1:12" ht="21.75" customHeight="1">
      <c r="A10" s="34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66" customFormat="1" ht="21.75" customHeight="1">
      <c r="A11" s="118" t="s">
        <v>70</v>
      </c>
      <c r="B11" s="35"/>
      <c r="C11" s="36">
        <f aca="true" t="shared" si="1" ref="C11:K11">SUM(C12:C19)</f>
        <v>1155099104.49</v>
      </c>
      <c r="D11" s="36">
        <f t="shared" si="1"/>
        <v>71721051.25999999</v>
      </c>
      <c r="E11" s="36">
        <f t="shared" si="1"/>
        <v>1083378053.23</v>
      </c>
      <c r="F11" s="36">
        <f t="shared" si="1"/>
        <v>6201208818.78</v>
      </c>
      <c r="G11" s="36">
        <f t="shared" si="1"/>
        <v>177621628</v>
      </c>
      <c r="H11" s="36">
        <f t="shared" si="1"/>
        <v>6023587190.78</v>
      </c>
      <c r="I11" s="36">
        <f t="shared" si="1"/>
        <v>4940209137.55</v>
      </c>
      <c r="J11" s="36">
        <f t="shared" si="1"/>
        <v>3913051000</v>
      </c>
      <c r="K11" s="36">
        <f t="shared" si="1"/>
        <v>1027158137.5499997</v>
      </c>
      <c r="L11" s="36">
        <f>ABS(K11/J11*100)</f>
        <v>26.249546391038596</v>
      </c>
    </row>
    <row r="12" spans="1:12" ht="21.75" customHeight="1">
      <c r="A12" s="37"/>
      <c r="B12" s="39" t="s">
        <v>18</v>
      </c>
      <c r="C12" s="38">
        <v>962950641</v>
      </c>
      <c r="D12" s="38">
        <v>0</v>
      </c>
      <c r="E12" s="40">
        <f aca="true" t="shared" si="2" ref="E12:E19">C12-D12</f>
        <v>962950641</v>
      </c>
      <c r="F12" s="40">
        <v>5063315280</v>
      </c>
      <c r="G12" s="40">
        <v>138652512</v>
      </c>
      <c r="H12" s="40">
        <f aca="true" t="shared" si="3" ref="H12:H19">F12-G12</f>
        <v>4924662768</v>
      </c>
      <c r="I12" s="38">
        <f aca="true" t="shared" si="4" ref="I12:I19">H12-E12</f>
        <v>3961712127</v>
      </c>
      <c r="J12" s="40">
        <v>0</v>
      </c>
      <c r="K12" s="40">
        <f aca="true" t="shared" si="5" ref="K12:K19">I12-J12</f>
        <v>3961712127</v>
      </c>
      <c r="L12" s="38"/>
    </row>
    <row r="13" spans="1:12" ht="21.75" customHeight="1">
      <c r="A13" s="37"/>
      <c r="B13" s="39" t="s">
        <v>20</v>
      </c>
      <c r="C13" s="38">
        <v>6176354</v>
      </c>
      <c r="D13" s="38">
        <v>5342540</v>
      </c>
      <c r="E13" s="40">
        <f t="shared" si="2"/>
        <v>833814</v>
      </c>
      <c r="F13" s="40">
        <v>621347</v>
      </c>
      <c r="G13" s="40">
        <v>0</v>
      </c>
      <c r="H13" s="40">
        <f t="shared" si="3"/>
        <v>621347</v>
      </c>
      <c r="I13" s="38">
        <f t="shared" si="4"/>
        <v>-212467</v>
      </c>
      <c r="J13" s="40">
        <v>2899000</v>
      </c>
      <c r="K13" s="40">
        <f t="shared" si="5"/>
        <v>-3111467</v>
      </c>
      <c r="L13" s="40">
        <f aca="true" t="shared" si="6" ref="L13:L19">ABS(K13/J13*100)</f>
        <v>107.32897550879615</v>
      </c>
    </row>
    <row r="14" spans="1:12" ht="21.75" customHeight="1">
      <c r="A14" s="37"/>
      <c r="B14" s="39" t="s">
        <v>31</v>
      </c>
      <c r="C14" s="38">
        <v>10302006</v>
      </c>
      <c r="D14" s="38">
        <v>10093390</v>
      </c>
      <c r="E14" s="40">
        <f t="shared" si="2"/>
        <v>208616</v>
      </c>
      <c r="F14" s="40">
        <v>2478223</v>
      </c>
      <c r="G14" s="40">
        <v>1905</v>
      </c>
      <c r="H14" s="40">
        <f t="shared" si="3"/>
        <v>2476318</v>
      </c>
      <c r="I14" s="38">
        <f t="shared" si="4"/>
        <v>2267702</v>
      </c>
      <c r="J14" s="40">
        <v>9608000</v>
      </c>
      <c r="K14" s="40">
        <f t="shared" si="5"/>
        <v>-7340298</v>
      </c>
      <c r="L14" s="40">
        <f t="shared" si="6"/>
        <v>76.39777268942548</v>
      </c>
    </row>
    <row r="15" spans="1:12" ht="21.75" customHeight="1">
      <c r="A15" s="37"/>
      <c r="B15" s="39" t="s">
        <v>32</v>
      </c>
      <c r="C15" s="38">
        <v>44424749</v>
      </c>
      <c r="D15" s="38">
        <v>42455159</v>
      </c>
      <c r="E15" s="40">
        <f t="shared" si="2"/>
        <v>1969590</v>
      </c>
      <c r="F15" s="40">
        <v>9588037</v>
      </c>
      <c r="G15" s="40">
        <v>1560</v>
      </c>
      <c r="H15" s="40">
        <f t="shared" si="3"/>
        <v>9586477</v>
      </c>
      <c r="I15" s="38">
        <f t="shared" si="4"/>
        <v>7616887</v>
      </c>
      <c r="J15" s="40">
        <v>-137000</v>
      </c>
      <c r="K15" s="40">
        <f t="shared" si="5"/>
        <v>7753887</v>
      </c>
      <c r="L15" s="40">
        <f t="shared" si="6"/>
        <v>5659.771532846716</v>
      </c>
    </row>
    <row r="16" spans="1:12" ht="21.75" customHeight="1">
      <c r="A16" s="37"/>
      <c r="B16" s="39" t="s">
        <v>23</v>
      </c>
      <c r="C16" s="38">
        <v>771133.06</v>
      </c>
      <c r="D16" s="38">
        <v>278825.26</v>
      </c>
      <c r="E16" s="40">
        <f t="shared" si="2"/>
        <v>492307.80000000005</v>
      </c>
      <c r="F16" s="40">
        <v>549382.53</v>
      </c>
      <c r="G16" s="40">
        <v>0</v>
      </c>
      <c r="H16" s="40">
        <f t="shared" si="3"/>
        <v>549382.53</v>
      </c>
      <c r="I16" s="38">
        <f t="shared" si="4"/>
        <v>57074.72999999998</v>
      </c>
      <c r="J16" s="40">
        <v>4057000</v>
      </c>
      <c r="K16" s="40">
        <f t="shared" si="5"/>
        <v>-3999925.27</v>
      </c>
      <c r="L16" s="40">
        <f t="shared" si="6"/>
        <v>98.59317894996302</v>
      </c>
    </row>
    <row r="17" spans="1:12" ht="21.75" customHeight="1">
      <c r="A17" s="37"/>
      <c r="B17" s="39" t="s">
        <v>24</v>
      </c>
      <c r="C17" s="38">
        <v>2429816</v>
      </c>
      <c r="D17" s="38">
        <v>2151889</v>
      </c>
      <c r="E17" s="40">
        <f t="shared" si="2"/>
        <v>277927</v>
      </c>
      <c r="F17" s="40">
        <v>519442</v>
      </c>
      <c r="G17" s="40">
        <v>0</v>
      </c>
      <c r="H17" s="40">
        <f t="shared" si="3"/>
        <v>519442</v>
      </c>
      <c r="I17" s="38">
        <f t="shared" si="4"/>
        <v>241515</v>
      </c>
      <c r="J17" s="40">
        <v>-2220000</v>
      </c>
      <c r="K17" s="40">
        <f t="shared" si="5"/>
        <v>2461515</v>
      </c>
      <c r="L17" s="40">
        <f t="shared" si="6"/>
        <v>110.87905405405405</v>
      </c>
    </row>
    <row r="18" spans="1:12" ht="21.75" customHeight="1">
      <c r="A18" s="37"/>
      <c r="B18" s="39" t="s">
        <v>25</v>
      </c>
      <c r="C18" s="38">
        <v>118457787</v>
      </c>
      <c r="D18" s="38">
        <v>11399248</v>
      </c>
      <c r="E18" s="40">
        <v>107058539</v>
      </c>
      <c r="F18" s="40">
        <v>1109076156.78</v>
      </c>
      <c r="G18" s="40">
        <v>38953346</v>
      </c>
      <c r="H18" s="40">
        <v>1070122810.78</v>
      </c>
      <c r="I18" s="38">
        <f t="shared" si="4"/>
        <v>963064271.78</v>
      </c>
      <c r="J18" s="40">
        <v>3896844000</v>
      </c>
      <c r="K18" s="40">
        <f t="shared" si="5"/>
        <v>-2933779728.2200003</v>
      </c>
      <c r="L18" s="40">
        <f t="shared" si="6"/>
        <v>75.28604502053457</v>
      </c>
    </row>
    <row r="19" spans="1:12" ht="21.75" customHeight="1">
      <c r="A19" s="37"/>
      <c r="B19" s="39" t="s">
        <v>33</v>
      </c>
      <c r="C19" s="38">
        <v>9586618.43</v>
      </c>
      <c r="D19" s="38">
        <v>0</v>
      </c>
      <c r="E19" s="40">
        <f t="shared" si="2"/>
        <v>9586618.43</v>
      </c>
      <c r="F19" s="40">
        <v>15060950.47</v>
      </c>
      <c r="G19" s="40">
        <v>12305</v>
      </c>
      <c r="H19" s="40">
        <f t="shared" si="3"/>
        <v>15048645.47</v>
      </c>
      <c r="I19" s="38">
        <f t="shared" si="4"/>
        <v>5462027.040000001</v>
      </c>
      <c r="J19" s="40">
        <v>2000000</v>
      </c>
      <c r="K19" s="40">
        <f t="shared" si="5"/>
        <v>3462027.040000001</v>
      </c>
      <c r="L19" s="40">
        <f t="shared" si="6"/>
        <v>173.10135200000005</v>
      </c>
    </row>
    <row r="20" spans="1:12" ht="21.75" customHeight="1">
      <c r="A20" s="37"/>
      <c r="B20" s="39"/>
      <c r="C20" s="38"/>
      <c r="D20" s="38"/>
      <c r="E20" s="40"/>
      <c r="F20" s="40"/>
      <c r="G20" s="40"/>
      <c r="H20" s="40"/>
      <c r="I20" s="38"/>
      <c r="J20" s="40"/>
      <c r="K20" s="40"/>
      <c r="L20" s="40"/>
    </row>
    <row r="21" spans="1:12" s="66" customFormat="1" ht="21.75" customHeight="1">
      <c r="A21" s="125" t="s">
        <v>71</v>
      </c>
      <c r="B21" s="35"/>
      <c r="C21" s="36">
        <f aca="true" t="shared" si="7" ref="C21:K21">SUM(C22:C23)</f>
        <v>3290774.5</v>
      </c>
      <c r="D21" s="36">
        <f t="shared" si="7"/>
        <v>0</v>
      </c>
      <c r="E21" s="36">
        <f t="shared" si="7"/>
        <v>3290774.5</v>
      </c>
      <c r="F21" s="36">
        <f t="shared" si="7"/>
        <v>4105179</v>
      </c>
      <c r="G21" s="36">
        <f t="shared" si="7"/>
        <v>0</v>
      </c>
      <c r="H21" s="36">
        <f t="shared" si="7"/>
        <v>4105179</v>
      </c>
      <c r="I21" s="36">
        <f t="shared" si="7"/>
        <v>902484.5</v>
      </c>
      <c r="J21" s="36">
        <f t="shared" si="7"/>
        <v>0</v>
      </c>
      <c r="K21" s="36">
        <f t="shared" si="7"/>
        <v>902484.5</v>
      </c>
      <c r="L21" s="70"/>
    </row>
    <row r="22" spans="1:12" ht="21.75" customHeight="1">
      <c r="A22" s="37"/>
      <c r="B22" s="39" t="s">
        <v>18</v>
      </c>
      <c r="C22" s="38">
        <v>3188000</v>
      </c>
      <c r="D22" s="38">
        <v>0</v>
      </c>
      <c r="E22" s="40">
        <f>C22-D22</f>
        <v>3188000</v>
      </c>
      <c r="F22" s="40">
        <v>4016880</v>
      </c>
      <c r="G22" s="40">
        <v>0</v>
      </c>
      <c r="H22" s="40">
        <f>F22-G22</f>
        <v>4016880</v>
      </c>
      <c r="I22" s="38">
        <f>H22-E22+88080</f>
        <v>916960</v>
      </c>
      <c r="J22" s="40">
        <v>0</v>
      </c>
      <c r="K22" s="40">
        <f>I22-J22</f>
        <v>916960</v>
      </c>
      <c r="L22" s="40"/>
    </row>
    <row r="23" spans="1:12" ht="21.75" customHeight="1">
      <c r="A23" s="37"/>
      <c r="B23" s="39" t="s">
        <v>33</v>
      </c>
      <c r="C23" s="38">
        <v>102774.5</v>
      </c>
      <c r="D23" s="38">
        <v>0</v>
      </c>
      <c r="E23" s="40">
        <f>C23-D23</f>
        <v>102774.5</v>
      </c>
      <c r="F23" s="40">
        <v>88299</v>
      </c>
      <c r="G23" s="40">
        <v>0</v>
      </c>
      <c r="H23" s="40">
        <f>F23-G23</f>
        <v>88299</v>
      </c>
      <c r="I23" s="38">
        <f>H23-E23</f>
        <v>-14475.5</v>
      </c>
      <c r="J23" s="40">
        <v>0</v>
      </c>
      <c r="K23" s="40">
        <f>I23-J23</f>
        <v>-14475.5</v>
      </c>
      <c r="L23" s="40"/>
    </row>
    <row r="24" spans="1:12" ht="21.75" customHeight="1">
      <c r="A24" s="37"/>
      <c r="B24" s="39"/>
      <c r="C24" s="38"/>
      <c r="D24" s="38"/>
      <c r="E24" s="40"/>
      <c r="F24" s="40"/>
      <c r="G24" s="40"/>
      <c r="H24" s="40"/>
      <c r="I24" s="38"/>
      <c r="J24" s="40"/>
      <c r="K24" s="40"/>
      <c r="L24" s="40"/>
    </row>
    <row r="25" spans="1:12" s="66" customFormat="1" ht="21.75" customHeight="1">
      <c r="A25" s="118" t="s">
        <v>72</v>
      </c>
      <c r="B25" s="98"/>
      <c r="C25" s="36">
        <f>C26</f>
        <v>1100996</v>
      </c>
      <c r="D25" s="36">
        <f aca="true" t="shared" si="8" ref="D25:K25">D26</f>
        <v>1083516</v>
      </c>
      <c r="E25" s="36">
        <f t="shared" si="8"/>
        <v>17480</v>
      </c>
      <c r="F25" s="36">
        <f t="shared" si="8"/>
        <v>21000</v>
      </c>
      <c r="G25" s="36">
        <f t="shared" si="8"/>
        <v>0</v>
      </c>
      <c r="H25" s="36">
        <f t="shared" si="8"/>
        <v>21000</v>
      </c>
      <c r="I25" s="36">
        <f t="shared" si="8"/>
        <v>3520</v>
      </c>
      <c r="J25" s="36">
        <f t="shared" si="8"/>
        <v>0</v>
      </c>
      <c r="K25" s="36">
        <f t="shared" si="8"/>
        <v>3520</v>
      </c>
      <c r="L25" s="70"/>
    </row>
    <row r="26" spans="1:12" ht="21.75" customHeight="1">
      <c r="A26" s="37"/>
      <c r="B26" s="39" t="s">
        <v>25</v>
      </c>
      <c r="C26" s="38">
        <v>1100996</v>
      </c>
      <c r="D26" s="38">
        <v>1083516</v>
      </c>
      <c r="E26" s="40">
        <f>C26-D26</f>
        <v>17480</v>
      </c>
      <c r="F26" s="40">
        <v>21000</v>
      </c>
      <c r="G26" s="40">
        <v>0</v>
      </c>
      <c r="H26" s="40">
        <f>F26-G26</f>
        <v>21000</v>
      </c>
      <c r="I26" s="38">
        <f>H26-E26</f>
        <v>3520</v>
      </c>
      <c r="J26" s="40">
        <v>0</v>
      </c>
      <c r="K26" s="40">
        <f>I26-J26</f>
        <v>3520</v>
      </c>
      <c r="L26" s="40"/>
    </row>
    <row r="27" spans="1:12" ht="21.75" customHeight="1">
      <c r="A27" s="37"/>
      <c r="B27" s="39"/>
      <c r="C27" s="38"/>
      <c r="D27" s="38"/>
      <c r="E27" s="40"/>
      <c r="F27" s="40"/>
      <c r="G27" s="40"/>
      <c r="H27" s="40"/>
      <c r="I27" s="38"/>
      <c r="J27" s="40"/>
      <c r="K27" s="40"/>
      <c r="L27" s="40"/>
    </row>
    <row r="28" spans="1:12" s="66" customFormat="1" ht="21.75" customHeight="1">
      <c r="A28" s="118" t="s">
        <v>73</v>
      </c>
      <c r="B28" s="98"/>
      <c r="C28" s="36">
        <f aca="true" t="shared" si="9" ref="C28:K28">SUM(C29:C36)</f>
        <v>1741778568.25</v>
      </c>
      <c r="D28" s="36">
        <f t="shared" si="9"/>
        <v>18623150.82</v>
      </c>
      <c r="E28" s="36">
        <f t="shared" si="9"/>
        <v>1723155417.43</v>
      </c>
      <c r="F28" s="36">
        <f t="shared" si="9"/>
        <v>2661149102</v>
      </c>
      <c r="G28" s="36">
        <f t="shared" si="9"/>
        <v>0</v>
      </c>
      <c r="H28" s="36">
        <f t="shared" si="9"/>
        <v>2661149102</v>
      </c>
      <c r="I28" s="36">
        <f t="shared" si="9"/>
        <v>1377357959.7900002</v>
      </c>
      <c r="J28" s="36">
        <f t="shared" si="9"/>
        <v>7823000</v>
      </c>
      <c r="K28" s="36">
        <f t="shared" si="9"/>
        <v>1369534959.7900002</v>
      </c>
      <c r="L28" s="36">
        <f>ABS(K28/J28*100)</f>
        <v>17506.51872414675</v>
      </c>
    </row>
    <row r="29" spans="1:12" ht="21.75" customHeight="1">
      <c r="A29" s="37"/>
      <c r="B29" s="39" t="s">
        <v>18</v>
      </c>
      <c r="C29" s="38">
        <f>975872204.83+694983084.47</f>
        <v>1670855289.3000002</v>
      </c>
      <c r="D29" s="38">
        <v>0</v>
      </c>
      <c r="E29" s="40">
        <f>C29-D29</f>
        <v>1670855289.3000002</v>
      </c>
      <c r="F29" s="40">
        <v>2436322905</v>
      </c>
      <c r="G29" s="40">
        <v>0</v>
      </c>
      <c r="H29" s="40">
        <f aca="true" t="shared" si="10" ref="H29:H36">F29-G29</f>
        <v>2436322905</v>
      </c>
      <c r="I29" s="38">
        <f>H29-E29+439364275.22</f>
        <v>1204831890.9199998</v>
      </c>
      <c r="J29" s="40">
        <v>2549000</v>
      </c>
      <c r="K29" s="40">
        <f aca="true" t="shared" si="11" ref="K29:K36">I29-J29</f>
        <v>1202282890.9199998</v>
      </c>
      <c r="L29" s="38">
        <f>ABS(K29/J29*100)</f>
        <v>47166.845465672806</v>
      </c>
    </row>
    <row r="30" spans="1:12" ht="21.75" customHeight="1">
      <c r="A30" s="37"/>
      <c r="B30" s="39" t="s">
        <v>20</v>
      </c>
      <c r="C30" s="38">
        <v>1684990.26</v>
      </c>
      <c r="D30" s="38">
        <v>1247284.04</v>
      </c>
      <c r="E30" s="40">
        <f aca="true" t="shared" si="12" ref="E30:E36">C30-D30</f>
        <v>437706.22</v>
      </c>
      <c r="F30" s="40">
        <v>167175296.87</v>
      </c>
      <c r="G30" s="40">
        <v>0</v>
      </c>
      <c r="H30" s="40">
        <f t="shared" si="10"/>
        <v>167175296.87</v>
      </c>
      <c r="I30" s="38">
        <f aca="true" t="shared" si="13" ref="I30:I36">H30-E30</f>
        <v>166737590.65</v>
      </c>
      <c r="J30" s="40">
        <v>658000</v>
      </c>
      <c r="K30" s="40">
        <f t="shared" si="11"/>
        <v>166079590.65</v>
      </c>
      <c r="L30" s="38">
        <f>ABS(K30/J30*100)</f>
        <v>25240.05936930091</v>
      </c>
    </row>
    <row r="31" spans="1:12" ht="21.75" customHeight="1">
      <c r="A31" s="37"/>
      <c r="B31" s="39" t="s">
        <v>31</v>
      </c>
      <c r="C31" s="38">
        <f>6317802.27+191855.98</f>
        <v>6509658.25</v>
      </c>
      <c r="D31" s="38">
        <v>3533370.03</v>
      </c>
      <c r="E31" s="40">
        <f t="shared" si="12"/>
        <v>2976288.22</v>
      </c>
      <c r="F31" s="40">
        <v>2639276.13</v>
      </c>
      <c r="G31" s="40">
        <v>0</v>
      </c>
      <c r="H31" s="40">
        <f t="shared" si="10"/>
        <v>2639276.13</v>
      </c>
      <c r="I31" s="38">
        <f t="shared" si="13"/>
        <v>-337012.0900000003</v>
      </c>
      <c r="J31" s="40">
        <v>3788000</v>
      </c>
      <c r="K31" s="40">
        <f t="shared" si="11"/>
        <v>-4125012.0900000003</v>
      </c>
      <c r="L31" s="38">
        <f>ABS(K31/J31*100)</f>
        <v>108.89683447729675</v>
      </c>
    </row>
    <row r="32" spans="1:12" ht="21.75" customHeight="1">
      <c r="A32" s="37"/>
      <c r="B32" s="39" t="s">
        <v>22</v>
      </c>
      <c r="C32" s="38">
        <v>6091272.41</v>
      </c>
      <c r="D32" s="38">
        <v>4858037.59</v>
      </c>
      <c r="E32" s="40">
        <f t="shared" si="12"/>
        <v>1233234.8200000003</v>
      </c>
      <c r="F32" s="40">
        <v>294453</v>
      </c>
      <c r="G32" s="40">
        <v>0</v>
      </c>
      <c r="H32" s="40">
        <f t="shared" si="10"/>
        <v>294453</v>
      </c>
      <c r="I32" s="38">
        <f t="shared" si="13"/>
        <v>-938781.8200000003</v>
      </c>
      <c r="J32" s="40">
        <v>855000</v>
      </c>
      <c r="K32" s="40">
        <f t="shared" si="11"/>
        <v>-1793781.8200000003</v>
      </c>
      <c r="L32" s="38">
        <f>ABS(K32/J32*100)</f>
        <v>209.79904327485386</v>
      </c>
    </row>
    <row r="33" spans="1:12" ht="21.75" customHeight="1">
      <c r="A33" s="37"/>
      <c r="B33" s="39" t="s">
        <v>23</v>
      </c>
      <c r="C33" s="38">
        <v>74650</v>
      </c>
      <c r="D33" s="38">
        <v>55191.14</v>
      </c>
      <c r="E33" s="40">
        <f t="shared" si="12"/>
        <v>19458.86</v>
      </c>
      <c r="F33" s="40">
        <v>70150</v>
      </c>
      <c r="G33" s="40">
        <v>0</v>
      </c>
      <c r="H33" s="40">
        <f t="shared" si="10"/>
        <v>70150</v>
      </c>
      <c r="I33" s="38">
        <f t="shared" si="13"/>
        <v>50691.14</v>
      </c>
      <c r="J33" s="40">
        <v>0</v>
      </c>
      <c r="K33" s="40">
        <f t="shared" si="11"/>
        <v>50691.14</v>
      </c>
      <c r="L33" s="38"/>
    </row>
    <row r="34" spans="1:120" s="9" customFormat="1" ht="21.75" customHeight="1" thickBot="1">
      <c r="A34" s="48"/>
      <c r="B34" s="39" t="s">
        <v>24</v>
      </c>
      <c r="C34" s="38">
        <v>6719.34</v>
      </c>
      <c r="D34" s="38">
        <v>6666.08</v>
      </c>
      <c r="E34" s="40">
        <f t="shared" si="12"/>
        <v>53.26000000000022</v>
      </c>
      <c r="F34" s="40">
        <v>5671</v>
      </c>
      <c r="G34" s="40">
        <v>0</v>
      </c>
      <c r="H34" s="40">
        <f t="shared" si="10"/>
        <v>5671</v>
      </c>
      <c r="I34" s="38">
        <f t="shared" si="13"/>
        <v>5617.74</v>
      </c>
      <c r="J34" s="40">
        <v>0</v>
      </c>
      <c r="K34" s="40">
        <f t="shared" si="11"/>
        <v>5617.74</v>
      </c>
      <c r="L34" s="38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</row>
    <row r="35" spans="1:12" s="47" customFormat="1" ht="21.75" customHeight="1">
      <c r="A35" s="48"/>
      <c r="B35" s="51" t="s">
        <v>62</v>
      </c>
      <c r="C35" s="49">
        <v>9945047.07</v>
      </c>
      <c r="D35" s="49">
        <v>8922601.94</v>
      </c>
      <c r="E35" s="50">
        <f t="shared" si="12"/>
        <v>1022445.1300000008</v>
      </c>
      <c r="F35" s="50">
        <v>1162665</v>
      </c>
      <c r="G35" s="50">
        <v>0</v>
      </c>
      <c r="H35" s="50">
        <f t="shared" si="10"/>
        <v>1162665</v>
      </c>
      <c r="I35" s="49">
        <f t="shared" si="13"/>
        <v>140219.86999999918</v>
      </c>
      <c r="J35" s="50">
        <v>-1105000</v>
      </c>
      <c r="K35" s="50">
        <f t="shared" si="11"/>
        <v>1245219.8699999992</v>
      </c>
      <c r="L35" s="49">
        <f>ABS(K35/J35*100)</f>
        <v>112.68958099547504</v>
      </c>
    </row>
    <row r="36" spans="1:12" s="47" customFormat="1" ht="21.75" customHeight="1">
      <c r="A36" s="48"/>
      <c r="B36" s="39" t="s">
        <v>33</v>
      </c>
      <c r="C36" s="38">
        <v>46610941.62</v>
      </c>
      <c r="D36" s="38">
        <v>0</v>
      </c>
      <c r="E36" s="40">
        <f t="shared" si="12"/>
        <v>46610941.62</v>
      </c>
      <c r="F36" s="40">
        <v>53478685</v>
      </c>
      <c r="G36" s="40">
        <v>0</v>
      </c>
      <c r="H36" s="40">
        <f t="shared" si="10"/>
        <v>53478685</v>
      </c>
      <c r="I36" s="38">
        <f t="shared" si="13"/>
        <v>6867743.380000003</v>
      </c>
      <c r="J36" s="40">
        <v>1078000</v>
      </c>
      <c r="K36" s="40">
        <f t="shared" si="11"/>
        <v>5789743.380000003</v>
      </c>
      <c r="L36" s="38">
        <f>ABS(K36/J36*100)</f>
        <v>537.0819461966607</v>
      </c>
    </row>
    <row r="37" spans="1:12" s="47" customFormat="1" ht="21.75" customHeight="1">
      <c r="A37" s="48"/>
      <c r="B37" s="51"/>
      <c r="C37" s="49"/>
      <c r="D37" s="49"/>
      <c r="E37" s="50"/>
      <c r="F37" s="50"/>
      <c r="G37" s="50"/>
      <c r="H37" s="50"/>
      <c r="I37" s="49"/>
      <c r="J37" s="50"/>
      <c r="K37" s="50"/>
      <c r="L37" s="38"/>
    </row>
    <row r="38" spans="1:12" s="66" customFormat="1" ht="21.75" customHeight="1">
      <c r="A38" s="118" t="s">
        <v>74</v>
      </c>
      <c r="B38" s="35"/>
      <c r="C38" s="36">
        <f aca="true" t="shared" si="14" ref="C38:K38">SUM(C39:C43)</f>
        <v>682214990.61</v>
      </c>
      <c r="D38" s="36">
        <f t="shared" si="14"/>
        <v>43414325.81</v>
      </c>
      <c r="E38" s="36">
        <f t="shared" si="14"/>
        <v>638800664.8000001</v>
      </c>
      <c r="F38" s="36">
        <f t="shared" si="14"/>
        <v>1003490535</v>
      </c>
      <c r="G38" s="36">
        <f t="shared" si="14"/>
        <v>439613</v>
      </c>
      <c r="H38" s="36">
        <f t="shared" si="14"/>
        <v>1003050922</v>
      </c>
      <c r="I38" s="36">
        <f t="shared" si="14"/>
        <v>364250257.1999999</v>
      </c>
      <c r="J38" s="36">
        <f t="shared" si="14"/>
        <v>68681000</v>
      </c>
      <c r="K38" s="36">
        <f t="shared" si="14"/>
        <v>295569257.1999999</v>
      </c>
      <c r="L38" s="36">
        <f>ABS(K38/J38*100)</f>
        <v>430.35083531107574</v>
      </c>
    </row>
    <row r="39" spans="1:12" ht="21.75" customHeight="1">
      <c r="A39" s="37"/>
      <c r="B39" s="39" t="s">
        <v>18</v>
      </c>
      <c r="C39" s="38">
        <v>142627767.55</v>
      </c>
      <c r="D39" s="38">
        <v>0</v>
      </c>
      <c r="E39" s="40">
        <f>C39-D39</f>
        <v>142627767.55</v>
      </c>
      <c r="F39" s="40">
        <v>354930786</v>
      </c>
      <c r="G39" s="40">
        <v>0</v>
      </c>
      <c r="H39" s="40">
        <f>F39-G39</f>
        <v>354930786</v>
      </c>
      <c r="I39" s="38">
        <f>H39-E39</f>
        <v>212303018.45</v>
      </c>
      <c r="J39" s="40">
        <v>13917000</v>
      </c>
      <c r="K39" s="40">
        <f>I39-J39</f>
        <v>198386018.45</v>
      </c>
      <c r="L39" s="40">
        <f>ABS(K39/J39*100)</f>
        <v>1425.494132715384</v>
      </c>
    </row>
    <row r="40" spans="1:12" ht="21.75" customHeight="1">
      <c r="A40" s="37"/>
      <c r="B40" s="39" t="s">
        <v>20</v>
      </c>
      <c r="C40" s="38">
        <v>38965.08</v>
      </c>
      <c r="D40" s="38">
        <v>37542.47</v>
      </c>
      <c r="E40" s="40">
        <f>C40-D40</f>
        <v>1422.6100000000006</v>
      </c>
      <c r="F40" s="40">
        <v>202829</v>
      </c>
      <c r="G40" s="40">
        <v>0</v>
      </c>
      <c r="H40" s="40">
        <f>F40-G40</f>
        <v>202829</v>
      </c>
      <c r="I40" s="38">
        <f>H40-E40</f>
        <v>201406.39</v>
      </c>
      <c r="J40" s="40">
        <v>0</v>
      </c>
      <c r="K40" s="40">
        <f>I40-J40</f>
        <v>201406.39</v>
      </c>
      <c r="L40" s="40"/>
    </row>
    <row r="41" spans="1:12" ht="21.75" customHeight="1">
      <c r="A41" s="37"/>
      <c r="B41" s="39" t="s">
        <v>31</v>
      </c>
      <c r="C41" s="38">
        <v>20319907.42</v>
      </c>
      <c r="D41" s="38">
        <v>15389383.34</v>
      </c>
      <c r="E41" s="40">
        <f>C41-D41</f>
        <v>4930524.080000002</v>
      </c>
      <c r="F41" s="40">
        <v>24165278</v>
      </c>
      <c r="G41" s="40">
        <v>0</v>
      </c>
      <c r="H41" s="40">
        <f>F41-G41</f>
        <v>24165278</v>
      </c>
      <c r="I41" s="38">
        <f>H41-E41</f>
        <v>19234753.919999998</v>
      </c>
      <c r="J41" s="40">
        <v>0</v>
      </c>
      <c r="K41" s="40">
        <f>I41-J41</f>
        <v>19234753.919999998</v>
      </c>
      <c r="L41" s="40"/>
    </row>
    <row r="42" spans="1:12" ht="21.75" customHeight="1">
      <c r="A42" s="37"/>
      <c r="B42" s="39" t="s">
        <v>25</v>
      </c>
      <c r="C42" s="38">
        <v>32198524</v>
      </c>
      <c r="D42" s="38">
        <v>27987400</v>
      </c>
      <c r="E42" s="40">
        <f>C42-D42</f>
        <v>4211124</v>
      </c>
      <c r="F42" s="40">
        <v>2656000</v>
      </c>
      <c r="G42" s="40">
        <v>0</v>
      </c>
      <c r="H42" s="40">
        <f>F42-G42</f>
        <v>2656000</v>
      </c>
      <c r="I42" s="38">
        <f>H42-E42</f>
        <v>-1555124</v>
      </c>
      <c r="J42" s="40">
        <v>0</v>
      </c>
      <c r="K42" s="40">
        <f>I42-J42</f>
        <v>-1555124</v>
      </c>
      <c r="L42" s="40"/>
    </row>
    <row r="43" spans="1:12" s="47" customFormat="1" ht="21.75" customHeight="1">
      <c r="A43" s="48"/>
      <c r="B43" s="39" t="s">
        <v>33</v>
      </c>
      <c r="C43" s="49">
        <v>487029826.56</v>
      </c>
      <c r="D43" s="49">
        <v>0</v>
      </c>
      <c r="E43" s="40">
        <f>C43-D43</f>
        <v>487029826.56</v>
      </c>
      <c r="F43" s="50">
        <v>621535642</v>
      </c>
      <c r="G43" s="50">
        <v>439613</v>
      </c>
      <c r="H43" s="40">
        <f>F43-G43</f>
        <v>621096029</v>
      </c>
      <c r="I43" s="38">
        <f>H43-E43</f>
        <v>134066202.44</v>
      </c>
      <c r="J43" s="50">
        <v>54764000</v>
      </c>
      <c r="K43" s="40">
        <f>I43-J43</f>
        <v>79302202.44</v>
      </c>
      <c r="L43" s="40">
        <f>ABS(K43/J43*100)</f>
        <v>144.80717705061718</v>
      </c>
    </row>
    <row r="44" spans="1:12" s="47" customFormat="1" ht="21.75" customHeight="1">
      <c r="A44" s="48"/>
      <c r="B44" s="51"/>
      <c r="C44" s="49"/>
      <c r="D44" s="49"/>
      <c r="E44" s="50"/>
      <c r="F44" s="50"/>
      <c r="G44" s="50"/>
      <c r="H44" s="50"/>
      <c r="I44" s="49"/>
      <c r="J44" s="50"/>
      <c r="K44" s="50"/>
      <c r="L44" s="49"/>
    </row>
    <row r="45" spans="1:12" s="100" customFormat="1" ht="21.75" customHeight="1">
      <c r="A45" s="119" t="s">
        <v>67</v>
      </c>
      <c r="B45" s="99"/>
      <c r="C45" s="75">
        <f>C46</f>
        <v>28223681</v>
      </c>
      <c r="D45" s="75">
        <f aca="true" t="shared" si="15" ref="D45:K45">D46</f>
        <v>22907112</v>
      </c>
      <c r="E45" s="75">
        <f t="shared" si="15"/>
        <v>5316569</v>
      </c>
      <c r="F45" s="75">
        <f t="shared" si="15"/>
        <v>6760229</v>
      </c>
      <c r="G45" s="75">
        <f t="shared" si="15"/>
        <v>0</v>
      </c>
      <c r="H45" s="75">
        <f t="shared" si="15"/>
        <v>6760229</v>
      </c>
      <c r="I45" s="75">
        <f t="shared" si="15"/>
        <v>1443660</v>
      </c>
      <c r="J45" s="75">
        <f t="shared" si="15"/>
        <v>0</v>
      </c>
      <c r="K45" s="75">
        <f t="shared" si="15"/>
        <v>1443660</v>
      </c>
      <c r="L45" s="36"/>
    </row>
    <row r="46" spans="1:12" s="47" customFormat="1" ht="21.75" customHeight="1">
      <c r="A46" s="48"/>
      <c r="B46" s="51" t="s">
        <v>61</v>
      </c>
      <c r="C46" s="49">
        <v>28223681</v>
      </c>
      <c r="D46" s="49">
        <v>22907112</v>
      </c>
      <c r="E46" s="50">
        <f>C46-D46</f>
        <v>5316569</v>
      </c>
      <c r="F46" s="50">
        <v>6760229</v>
      </c>
      <c r="G46" s="50">
        <v>0</v>
      </c>
      <c r="H46" s="50">
        <f>F46-G46</f>
        <v>6760229</v>
      </c>
      <c r="I46" s="49">
        <f>H46-E46</f>
        <v>1443660</v>
      </c>
      <c r="J46" s="50">
        <v>0</v>
      </c>
      <c r="K46" s="50">
        <f>I46-J46</f>
        <v>1443660</v>
      </c>
      <c r="L46" s="49"/>
    </row>
    <row r="47" spans="1:12" s="9" customFormat="1" ht="21.75" customHeight="1" thickBot="1">
      <c r="A47" s="43"/>
      <c r="B47" s="44"/>
      <c r="C47" s="45"/>
      <c r="D47" s="45"/>
      <c r="E47" s="46"/>
      <c r="F47" s="46"/>
      <c r="G47" s="46"/>
      <c r="H47" s="46"/>
      <c r="I47" s="45"/>
      <c r="J47" s="46"/>
      <c r="K47" s="46"/>
      <c r="L47" s="45"/>
    </row>
    <row r="48" spans="1:255" s="100" customFormat="1" ht="21.75" customHeight="1">
      <c r="A48" s="120" t="s">
        <v>75</v>
      </c>
      <c r="B48" s="101"/>
      <c r="C48" s="102">
        <f aca="true" t="shared" si="16" ref="C48:K48">SUM(C49:C50)</f>
        <v>35176843.64</v>
      </c>
      <c r="D48" s="102">
        <f t="shared" si="16"/>
        <v>385186.52</v>
      </c>
      <c r="E48" s="102">
        <f t="shared" si="16"/>
        <v>34791657.12</v>
      </c>
      <c r="F48" s="102">
        <f t="shared" si="16"/>
        <v>28000000</v>
      </c>
      <c r="G48" s="102">
        <f t="shared" si="16"/>
        <v>6498495</v>
      </c>
      <c r="H48" s="102">
        <f t="shared" si="16"/>
        <v>21501505</v>
      </c>
      <c r="I48" s="103">
        <f t="shared" si="16"/>
        <v>-13290152.119999997</v>
      </c>
      <c r="J48" s="102">
        <f t="shared" si="16"/>
        <v>170357000</v>
      </c>
      <c r="K48" s="103">
        <f t="shared" si="16"/>
        <v>-183647152.12</v>
      </c>
      <c r="L48" s="36">
        <f>ABS(K48/J48*100)</f>
        <v>107.80135369840981</v>
      </c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</row>
    <row r="49" spans="1:255" s="47" customFormat="1" ht="21.75" customHeight="1">
      <c r="A49" s="53" t="s">
        <v>34</v>
      </c>
      <c r="B49" s="57" t="s">
        <v>35</v>
      </c>
      <c r="C49" s="58"/>
      <c r="D49" s="59"/>
      <c r="E49" s="50">
        <f>C49-D49</f>
        <v>0</v>
      </c>
      <c r="F49" s="59">
        <v>0</v>
      </c>
      <c r="G49" s="60">
        <v>0</v>
      </c>
      <c r="H49" s="40">
        <f>F49-G49</f>
        <v>0</v>
      </c>
      <c r="I49" s="38">
        <f>H49-E49</f>
        <v>0</v>
      </c>
      <c r="J49" s="87">
        <v>170357000</v>
      </c>
      <c r="K49" s="40">
        <f>I49-J49</f>
        <v>-170357000</v>
      </c>
      <c r="L49" s="38">
        <f>ABS(K49/J49*100)</f>
        <v>100</v>
      </c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</row>
    <row r="50" spans="1:255" s="47" customFormat="1" ht="21.75" customHeight="1">
      <c r="A50" s="54"/>
      <c r="B50" s="57" t="s">
        <v>60</v>
      </c>
      <c r="C50" s="58">
        <v>35176843.64</v>
      </c>
      <c r="D50" s="59">
        <v>385186.52</v>
      </c>
      <c r="E50" s="50">
        <f>C50-D50</f>
        <v>34791657.12</v>
      </c>
      <c r="F50" s="59">
        <v>28000000</v>
      </c>
      <c r="G50" s="60">
        <v>6498495</v>
      </c>
      <c r="H50" s="40">
        <f>F50-G50</f>
        <v>21501505</v>
      </c>
      <c r="I50" s="38">
        <f>H50-E50</f>
        <v>-13290152.119999997</v>
      </c>
      <c r="J50" s="62">
        <v>0</v>
      </c>
      <c r="K50" s="40">
        <f>I50-J50</f>
        <v>-13290152.119999997</v>
      </c>
      <c r="L50" s="38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</row>
    <row r="51" spans="1:12" s="47" customFormat="1" ht="22.5" customHeight="1">
      <c r="A51" s="48"/>
      <c r="B51" s="51"/>
      <c r="C51" s="49"/>
      <c r="D51" s="49"/>
      <c r="E51" s="50"/>
      <c r="F51" s="50"/>
      <c r="G51" s="50"/>
      <c r="H51" s="50"/>
      <c r="I51" s="49"/>
      <c r="J51" s="50"/>
      <c r="K51" s="50"/>
      <c r="L51" s="50"/>
    </row>
    <row r="52" spans="1:256" s="100" customFormat="1" ht="21.75" customHeight="1">
      <c r="A52" s="126" t="s">
        <v>76</v>
      </c>
      <c r="B52" s="101"/>
      <c r="C52" s="105">
        <f aca="true" t="shared" si="17" ref="C52:K52">SUM(C53:C56)</f>
        <v>181947357.34</v>
      </c>
      <c r="D52" s="105">
        <f t="shared" si="17"/>
        <v>132773249.84</v>
      </c>
      <c r="E52" s="105">
        <f t="shared" si="17"/>
        <v>49174107.49999999</v>
      </c>
      <c r="F52" s="105">
        <f t="shared" si="17"/>
        <v>56530513.54</v>
      </c>
      <c r="G52" s="105">
        <f t="shared" si="17"/>
        <v>0</v>
      </c>
      <c r="H52" s="105">
        <f t="shared" si="17"/>
        <v>56530513.54</v>
      </c>
      <c r="I52" s="105">
        <f t="shared" si="17"/>
        <v>7356406.040000011</v>
      </c>
      <c r="J52" s="105">
        <f t="shared" si="17"/>
        <v>58177000</v>
      </c>
      <c r="K52" s="105">
        <f t="shared" si="17"/>
        <v>-50820593.959999986</v>
      </c>
      <c r="L52" s="36">
        <f>ABS(K52/J52*100)</f>
        <v>87.35512996545025</v>
      </c>
      <c r="M52" s="106"/>
      <c r="N52" s="101"/>
      <c r="O52" s="106"/>
      <c r="P52" s="101"/>
      <c r="Q52" s="106"/>
      <c r="R52" s="101"/>
      <c r="S52" s="106"/>
      <c r="T52" s="101"/>
      <c r="U52" s="106"/>
      <c r="V52" s="101"/>
      <c r="W52" s="106"/>
      <c r="X52" s="101"/>
      <c r="Y52" s="106"/>
      <c r="Z52" s="101"/>
      <c r="AA52" s="106"/>
      <c r="AB52" s="101"/>
      <c r="AC52" s="106"/>
      <c r="AD52" s="101"/>
      <c r="AE52" s="106"/>
      <c r="AF52" s="101"/>
      <c r="AG52" s="106"/>
      <c r="AH52" s="101"/>
      <c r="AI52" s="106"/>
      <c r="AJ52" s="101"/>
      <c r="AK52" s="106"/>
      <c r="AL52" s="101"/>
      <c r="AM52" s="106"/>
      <c r="AN52" s="101"/>
      <c r="AO52" s="106"/>
      <c r="AP52" s="101"/>
      <c r="AQ52" s="106"/>
      <c r="AR52" s="101"/>
      <c r="AS52" s="106"/>
      <c r="AT52" s="101"/>
      <c r="AU52" s="106"/>
      <c r="AV52" s="101"/>
      <c r="AW52" s="106"/>
      <c r="AX52" s="101"/>
      <c r="AY52" s="106"/>
      <c r="AZ52" s="101"/>
      <c r="BA52" s="106"/>
      <c r="BB52" s="101"/>
      <c r="BC52" s="106"/>
      <c r="BD52" s="101"/>
      <c r="BE52" s="106"/>
      <c r="BF52" s="101"/>
      <c r="BG52" s="106"/>
      <c r="BH52" s="101"/>
      <c r="BI52" s="106"/>
      <c r="BJ52" s="101"/>
      <c r="BK52" s="106"/>
      <c r="BL52" s="101"/>
      <c r="BM52" s="106"/>
      <c r="BN52" s="101"/>
      <c r="BO52" s="106"/>
      <c r="BP52" s="101"/>
      <c r="BQ52" s="106"/>
      <c r="BR52" s="101"/>
      <c r="BS52" s="106"/>
      <c r="BT52" s="101"/>
      <c r="BU52" s="106"/>
      <c r="BV52" s="101"/>
      <c r="BW52" s="106"/>
      <c r="BX52" s="101"/>
      <c r="BY52" s="106"/>
      <c r="BZ52" s="101"/>
      <c r="CA52" s="106"/>
      <c r="CB52" s="101"/>
      <c r="CC52" s="106"/>
      <c r="CD52" s="101"/>
      <c r="CE52" s="106"/>
      <c r="CF52" s="101"/>
      <c r="CG52" s="106"/>
      <c r="CH52" s="101"/>
      <c r="CI52" s="106"/>
      <c r="CJ52" s="101"/>
      <c r="CK52" s="106"/>
      <c r="CL52" s="101"/>
      <c r="CM52" s="106"/>
      <c r="CN52" s="101"/>
      <c r="CO52" s="106"/>
      <c r="CP52" s="101"/>
      <c r="CQ52" s="106"/>
      <c r="CR52" s="101"/>
      <c r="CS52" s="106"/>
      <c r="CT52" s="101"/>
      <c r="CU52" s="106"/>
      <c r="CV52" s="101"/>
      <c r="CW52" s="106"/>
      <c r="CX52" s="101"/>
      <c r="CY52" s="106"/>
      <c r="CZ52" s="101"/>
      <c r="DA52" s="106"/>
      <c r="DB52" s="101"/>
      <c r="DC52" s="106"/>
      <c r="DD52" s="101"/>
      <c r="DE52" s="106"/>
      <c r="DF52" s="101"/>
      <c r="DG52" s="106"/>
      <c r="DH52" s="101"/>
      <c r="DI52" s="106"/>
      <c r="DJ52" s="101"/>
      <c r="DK52" s="106"/>
      <c r="DL52" s="101"/>
      <c r="DM52" s="106"/>
      <c r="DN52" s="101"/>
      <c r="DO52" s="106"/>
      <c r="DP52" s="101"/>
      <c r="DQ52" s="106"/>
      <c r="DR52" s="101"/>
      <c r="DS52" s="106"/>
      <c r="DT52" s="101"/>
      <c r="DU52" s="106"/>
      <c r="DV52" s="101"/>
      <c r="DW52" s="106"/>
      <c r="DX52" s="101"/>
      <c r="DY52" s="106"/>
      <c r="DZ52" s="101"/>
      <c r="EA52" s="106"/>
      <c r="EB52" s="101"/>
      <c r="EC52" s="106"/>
      <c r="ED52" s="101"/>
      <c r="EE52" s="106"/>
      <c r="EF52" s="101"/>
      <c r="EG52" s="106"/>
      <c r="EH52" s="101"/>
      <c r="EI52" s="106"/>
      <c r="EJ52" s="101"/>
      <c r="EK52" s="106"/>
      <c r="EL52" s="101"/>
      <c r="EM52" s="106"/>
      <c r="EN52" s="101"/>
      <c r="EO52" s="106"/>
      <c r="EP52" s="101"/>
      <c r="EQ52" s="106"/>
      <c r="ER52" s="101"/>
      <c r="ES52" s="106"/>
      <c r="ET52" s="101"/>
      <c r="EU52" s="106"/>
      <c r="EV52" s="101"/>
      <c r="EW52" s="106"/>
      <c r="EX52" s="101"/>
      <c r="EY52" s="106"/>
      <c r="EZ52" s="101"/>
      <c r="FA52" s="106"/>
      <c r="FB52" s="101"/>
      <c r="FC52" s="106"/>
      <c r="FD52" s="101"/>
      <c r="FE52" s="106"/>
      <c r="FF52" s="101"/>
      <c r="FG52" s="106"/>
      <c r="FH52" s="101"/>
      <c r="FI52" s="106"/>
      <c r="FJ52" s="101"/>
      <c r="FK52" s="106"/>
      <c r="FL52" s="101"/>
      <c r="FM52" s="106"/>
      <c r="FN52" s="101"/>
      <c r="FO52" s="106"/>
      <c r="FP52" s="101"/>
      <c r="FQ52" s="106"/>
      <c r="FR52" s="101"/>
      <c r="FS52" s="106"/>
      <c r="FT52" s="101"/>
      <c r="FU52" s="106"/>
      <c r="FV52" s="101"/>
      <c r="FW52" s="106"/>
      <c r="FX52" s="101"/>
      <c r="FY52" s="106"/>
      <c r="FZ52" s="101"/>
      <c r="GA52" s="106"/>
      <c r="GB52" s="101"/>
      <c r="GC52" s="106"/>
      <c r="GD52" s="101"/>
      <c r="GE52" s="106"/>
      <c r="GF52" s="101"/>
      <c r="GG52" s="106"/>
      <c r="GH52" s="101"/>
      <c r="GI52" s="106"/>
      <c r="GJ52" s="101"/>
      <c r="GK52" s="106"/>
      <c r="GL52" s="101"/>
      <c r="GM52" s="106"/>
      <c r="GN52" s="101"/>
      <c r="GO52" s="106"/>
      <c r="GP52" s="101"/>
      <c r="GQ52" s="106"/>
      <c r="GR52" s="101"/>
      <c r="GS52" s="106"/>
      <c r="GT52" s="101"/>
      <c r="GU52" s="106"/>
      <c r="GV52" s="101"/>
      <c r="GW52" s="106"/>
      <c r="GX52" s="101"/>
      <c r="GY52" s="106"/>
      <c r="GZ52" s="101"/>
      <c r="HA52" s="106"/>
      <c r="HB52" s="101"/>
      <c r="HC52" s="106"/>
      <c r="HD52" s="101"/>
      <c r="HE52" s="106"/>
      <c r="HF52" s="101"/>
      <c r="HG52" s="106"/>
      <c r="HH52" s="101"/>
      <c r="HI52" s="106"/>
      <c r="HJ52" s="101"/>
      <c r="HK52" s="106"/>
      <c r="HL52" s="101"/>
      <c r="HM52" s="106"/>
      <c r="HN52" s="101"/>
      <c r="HO52" s="106"/>
      <c r="HP52" s="101"/>
      <c r="HQ52" s="106"/>
      <c r="HR52" s="101"/>
      <c r="HS52" s="106"/>
      <c r="HT52" s="101"/>
      <c r="HU52" s="106"/>
      <c r="HV52" s="101"/>
      <c r="HW52" s="106"/>
      <c r="HX52" s="101"/>
      <c r="HY52" s="106"/>
      <c r="HZ52" s="101"/>
      <c r="IA52" s="106"/>
      <c r="IB52" s="101"/>
      <c r="IC52" s="106"/>
      <c r="ID52" s="101"/>
      <c r="IE52" s="106"/>
      <c r="IF52" s="101"/>
      <c r="IG52" s="106"/>
      <c r="IH52" s="101"/>
      <c r="II52" s="106"/>
      <c r="IJ52" s="101"/>
      <c r="IK52" s="106"/>
      <c r="IL52" s="101"/>
      <c r="IM52" s="106"/>
      <c r="IN52" s="101"/>
      <c r="IO52" s="106"/>
      <c r="IP52" s="101"/>
      <c r="IQ52" s="106"/>
      <c r="IR52" s="101"/>
      <c r="IS52" s="106"/>
      <c r="IT52" s="101"/>
      <c r="IU52" s="106"/>
      <c r="IV52" s="101"/>
    </row>
    <row r="53" spans="1:256" s="47" customFormat="1" ht="21.75" customHeight="1">
      <c r="A53" s="53" t="s">
        <v>34</v>
      </c>
      <c r="B53" s="57" t="s">
        <v>35</v>
      </c>
      <c r="C53" s="88">
        <v>24952261.81</v>
      </c>
      <c r="D53" s="89">
        <v>0</v>
      </c>
      <c r="E53" s="90">
        <f>C53-D53</f>
        <v>24952261.81</v>
      </c>
      <c r="F53" s="91">
        <v>50959513.54</v>
      </c>
      <c r="G53" s="92">
        <v>0</v>
      </c>
      <c r="H53" s="64">
        <f>F53-G53</f>
        <v>50959513.54</v>
      </c>
      <c r="I53" s="65">
        <f>H53-E53</f>
        <v>26007251.73</v>
      </c>
      <c r="J53" s="91">
        <v>58177000</v>
      </c>
      <c r="K53" s="93">
        <f>I53-J53</f>
        <v>-32169748.27</v>
      </c>
      <c r="L53" s="38">
        <f>ABS(K53/J53*100)</f>
        <v>55.296334066727404</v>
      </c>
      <c r="M53" s="53"/>
      <c r="N53" s="55"/>
      <c r="O53" s="53"/>
      <c r="P53" s="55"/>
      <c r="Q53" s="53"/>
      <c r="R53" s="55"/>
      <c r="S53" s="53"/>
      <c r="T53" s="55"/>
      <c r="U53" s="53"/>
      <c r="V53" s="55"/>
      <c r="W53" s="53"/>
      <c r="X53" s="55"/>
      <c r="Y53" s="53"/>
      <c r="Z53" s="55"/>
      <c r="AA53" s="53"/>
      <c r="AB53" s="55"/>
      <c r="AC53" s="53"/>
      <c r="AD53" s="55"/>
      <c r="AE53" s="53"/>
      <c r="AF53" s="55"/>
      <c r="AG53" s="53"/>
      <c r="AH53" s="55"/>
      <c r="AI53" s="53"/>
      <c r="AJ53" s="55"/>
      <c r="AK53" s="53"/>
      <c r="AL53" s="55"/>
      <c r="AM53" s="53"/>
      <c r="AN53" s="55"/>
      <c r="AO53" s="53"/>
      <c r="AP53" s="55"/>
      <c r="AQ53" s="53"/>
      <c r="AR53" s="55"/>
      <c r="AS53" s="53"/>
      <c r="AT53" s="55"/>
      <c r="AU53" s="53"/>
      <c r="AV53" s="55"/>
      <c r="AW53" s="53"/>
      <c r="AX53" s="55"/>
      <c r="AY53" s="53"/>
      <c r="AZ53" s="55"/>
      <c r="BA53" s="53"/>
      <c r="BB53" s="55"/>
      <c r="BC53" s="53"/>
      <c r="BD53" s="55"/>
      <c r="BE53" s="53"/>
      <c r="BF53" s="55"/>
      <c r="BG53" s="53"/>
      <c r="BH53" s="55"/>
      <c r="BI53" s="53"/>
      <c r="BJ53" s="55"/>
      <c r="BK53" s="53"/>
      <c r="BL53" s="55"/>
      <c r="BM53" s="53"/>
      <c r="BN53" s="55"/>
      <c r="BO53" s="53"/>
      <c r="BP53" s="55"/>
      <c r="BQ53" s="53"/>
      <c r="BR53" s="55"/>
      <c r="BS53" s="53"/>
      <c r="BT53" s="55"/>
      <c r="BU53" s="53"/>
      <c r="BV53" s="55"/>
      <c r="BW53" s="53"/>
      <c r="BX53" s="55"/>
      <c r="BY53" s="53"/>
      <c r="BZ53" s="55"/>
      <c r="CA53" s="53"/>
      <c r="CB53" s="55"/>
      <c r="CC53" s="53"/>
      <c r="CD53" s="55"/>
      <c r="CE53" s="53"/>
      <c r="CF53" s="55"/>
      <c r="CG53" s="53"/>
      <c r="CH53" s="55"/>
      <c r="CI53" s="53"/>
      <c r="CJ53" s="55"/>
      <c r="CK53" s="53"/>
      <c r="CL53" s="55"/>
      <c r="CM53" s="53"/>
      <c r="CN53" s="55"/>
      <c r="CO53" s="53"/>
      <c r="CP53" s="55"/>
      <c r="CQ53" s="53"/>
      <c r="CR53" s="55"/>
      <c r="CS53" s="53"/>
      <c r="CT53" s="55"/>
      <c r="CU53" s="53"/>
      <c r="CV53" s="55"/>
      <c r="CW53" s="53"/>
      <c r="CX53" s="55"/>
      <c r="CY53" s="53"/>
      <c r="CZ53" s="55"/>
      <c r="DA53" s="53"/>
      <c r="DB53" s="55"/>
      <c r="DC53" s="53"/>
      <c r="DD53" s="55"/>
      <c r="DE53" s="53"/>
      <c r="DF53" s="55"/>
      <c r="DG53" s="53"/>
      <c r="DH53" s="55"/>
      <c r="DI53" s="53"/>
      <c r="DJ53" s="55"/>
      <c r="DK53" s="53"/>
      <c r="DL53" s="55"/>
      <c r="DM53" s="53"/>
      <c r="DN53" s="55"/>
      <c r="DO53" s="53"/>
      <c r="DP53" s="55"/>
      <c r="DQ53" s="53"/>
      <c r="DR53" s="55"/>
      <c r="DS53" s="53"/>
      <c r="DT53" s="55"/>
      <c r="DU53" s="53"/>
      <c r="DV53" s="55"/>
      <c r="DW53" s="53"/>
      <c r="DX53" s="55"/>
      <c r="DY53" s="53"/>
      <c r="DZ53" s="55"/>
      <c r="EA53" s="53"/>
      <c r="EB53" s="55"/>
      <c r="EC53" s="53"/>
      <c r="ED53" s="55"/>
      <c r="EE53" s="53"/>
      <c r="EF53" s="55"/>
      <c r="EG53" s="53"/>
      <c r="EH53" s="55"/>
      <c r="EI53" s="53"/>
      <c r="EJ53" s="55"/>
      <c r="EK53" s="53"/>
      <c r="EL53" s="55"/>
      <c r="EM53" s="53"/>
      <c r="EN53" s="55"/>
      <c r="EO53" s="53"/>
      <c r="EP53" s="55"/>
      <c r="EQ53" s="53"/>
      <c r="ER53" s="55"/>
      <c r="ES53" s="53"/>
      <c r="ET53" s="55"/>
      <c r="EU53" s="53"/>
      <c r="EV53" s="55"/>
      <c r="EW53" s="53"/>
      <c r="EX53" s="55"/>
      <c r="EY53" s="53"/>
      <c r="EZ53" s="55"/>
      <c r="FA53" s="53"/>
      <c r="FB53" s="55"/>
      <c r="FC53" s="53"/>
      <c r="FD53" s="55"/>
      <c r="FE53" s="53"/>
      <c r="FF53" s="55"/>
      <c r="FG53" s="53"/>
      <c r="FH53" s="55"/>
      <c r="FI53" s="53"/>
      <c r="FJ53" s="55"/>
      <c r="FK53" s="53"/>
      <c r="FL53" s="55"/>
      <c r="FM53" s="53"/>
      <c r="FN53" s="55"/>
      <c r="FO53" s="53"/>
      <c r="FP53" s="55"/>
      <c r="FQ53" s="53"/>
      <c r="FR53" s="55"/>
      <c r="FS53" s="53"/>
      <c r="FT53" s="55"/>
      <c r="FU53" s="53"/>
      <c r="FV53" s="55"/>
      <c r="FW53" s="53"/>
      <c r="FX53" s="55"/>
      <c r="FY53" s="53"/>
      <c r="FZ53" s="55"/>
      <c r="GA53" s="53"/>
      <c r="GB53" s="55"/>
      <c r="GC53" s="53"/>
      <c r="GD53" s="55"/>
      <c r="GE53" s="53"/>
      <c r="GF53" s="55"/>
      <c r="GG53" s="53"/>
      <c r="GH53" s="55"/>
      <c r="GI53" s="53"/>
      <c r="GJ53" s="55"/>
      <c r="GK53" s="53"/>
      <c r="GL53" s="55"/>
      <c r="GM53" s="53"/>
      <c r="GN53" s="55"/>
      <c r="GO53" s="53"/>
      <c r="GP53" s="55"/>
      <c r="GQ53" s="53"/>
      <c r="GR53" s="55"/>
      <c r="GS53" s="53"/>
      <c r="GT53" s="55"/>
      <c r="GU53" s="53"/>
      <c r="GV53" s="55"/>
      <c r="GW53" s="53"/>
      <c r="GX53" s="55"/>
      <c r="GY53" s="53"/>
      <c r="GZ53" s="55"/>
      <c r="HA53" s="53"/>
      <c r="HB53" s="55"/>
      <c r="HC53" s="53"/>
      <c r="HD53" s="55"/>
      <c r="HE53" s="53"/>
      <c r="HF53" s="55"/>
      <c r="HG53" s="53"/>
      <c r="HH53" s="55"/>
      <c r="HI53" s="53"/>
      <c r="HJ53" s="55"/>
      <c r="HK53" s="53"/>
      <c r="HL53" s="55"/>
      <c r="HM53" s="53"/>
      <c r="HN53" s="55"/>
      <c r="HO53" s="53"/>
      <c r="HP53" s="55"/>
      <c r="HQ53" s="53"/>
      <c r="HR53" s="55"/>
      <c r="HS53" s="53"/>
      <c r="HT53" s="55"/>
      <c r="HU53" s="53"/>
      <c r="HV53" s="55"/>
      <c r="HW53" s="53"/>
      <c r="HX53" s="55"/>
      <c r="HY53" s="53"/>
      <c r="HZ53" s="55"/>
      <c r="IA53" s="53"/>
      <c r="IB53" s="55"/>
      <c r="IC53" s="53"/>
      <c r="ID53" s="55"/>
      <c r="IE53" s="53"/>
      <c r="IF53" s="55"/>
      <c r="IG53" s="53"/>
      <c r="IH53" s="55"/>
      <c r="II53" s="53"/>
      <c r="IJ53" s="55"/>
      <c r="IK53" s="53"/>
      <c r="IL53" s="55"/>
      <c r="IM53" s="53"/>
      <c r="IN53" s="55"/>
      <c r="IO53" s="53"/>
      <c r="IP53" s="55"/>
      <c r="IQ53" s="53"/>
      <c r="IR53" s="55"/>
      <c r="IS53" s="53"/>
      <c r="IT53" s="55"/>
      <c r="IU53" s="53"/>
      <c r="IV53" s="55"/>
    </row>
    <row r="54" spans="1:256" s="47" customFormat="1" ht="21.75" customHeight="1">
      <c r="A54" s="53"/>
      <c r="B54" s="57" t="s">
        <v>22</v>
      </c>
      <c r="C54" s="88">
        <v>148192532.13</v>
      </c>
      <c r="D54" s="89">
        <v>125790099.65</v>
      </c>
      <c r="E54" s="90">
        <f>C54-D54</f>
        <v>22402432.47999999</v>
      </c>
      <c r="F54" s="91">
        <v>5153000</v>
      </c>
      <c r="G54" s="92">
        <v>0</v>
      </c>
      <c r="H54" s="64">
        <f>F54-G54</f>
        <v>5153000</v>
      </c>
      <c r="I54" s="65">
        <f>H54-E54</f>
        <v>-17249432.47999999</v>
      </c>
      <c r="J54" s="91">
        <v>0</v>
      </c>
      <c r="K54" s="93">
        <f>I54-J54</f>
        <v>-17249432.47999999</v>
      </c>
      <c r="L54" s="38"/>
      <c r="M54" s="53"/>
      <c r="N54" s="55"/>
      <c r="O54" s="53"/>
      <c r="P54" s="55"/>
      <c r="Q54" s="53"/>
      <c r="R54" s="55"/>
      <c r="S54" s="53"/>
      <c r="T54" s="55"/>
      <c r="U54" s="53"/>
      <c r="V54" s="55"/>
      <c r="W54" s="53"/>
      <c r="X54" s="55"/>
      <c r="Y54" s="53"/>
      <c r="Z54" s="55"/>
      <c r="AA54" s="53"/>
      <c r="AB54" s="55"/>
      <c r="AC54" s="53"/>
      <c r="AD54" s="55"/>
      <c r="AE54" s="53"/>
      <c r="AF54" s="55"/>
      <c r="AG54" s="53"/>
      <c r="AH54" s="55"/>
      <c r="AI54" s="53"/>
      <c r="AJ54" s="55"/>
      <c r="AK54" s="53"/>
      <c r="AL54" s="55"/>
      <c r="AM54" s="53"/>
      <c r="AN54" s="55"/>
      <c r="AO54" s="53"/>
      <c r="AP54" s="55"/>
      <c r="AQ54" s="53"/>
      <c r="AR54" s="55"/>
      <c r="AS54" s="53"/>
      <c r="AT54" s="55"/>
      <c r="AU54" s="53"/>
      <c r="AV54" s="55"/>
      <c r="AW54" s="53"/>
      <c r="AX54" s="55"/>
      <c r="AY54" s="53"/>
      <c r="AZ54" s="55"/>
      <c r="BA54" s="53"/>
      <c r="BB54" s="55"/>
      <c r="BC54" s="53"/>
      <c r="BD54" s="55"/>
      <c r="BE54" s="53"/>
      <c r="BF54" s="55"/>
      <c r="BG54" s="53"/>
      <c r="BH54" s="55"/>
      <c r="BI54" s="53"/>
      <c r="BJ54" s="55"/>
      <c r="BK54" s="53"/>
      <c r="BL54" s="55"/>
      <c r="BM54" s="53"/>
      <c r="BN54" s="55"/>
      <c r="BO54" s="53"/>
      <c r="BP54" s="55"/>
      <c r="BQ54" s="53"/>
      <c r="BR54" s="55"/>
      <c r="BS54" s="53"/>
      <c r="BT54" s="55"/>
      <c r="BU54" s="53"/>
      <c r="BV54" s="55"/>
      <c r="BW54" s="53"/>
      <c r="BX54" s="55"/>
      <c r="BY54" s="53"/>
      <c r="BZ54" s="55"/>
      <c r="CA54" s="53"/>
      <c r="CB54" s="55"/>
      <c r="CC54" s="53"/>
      <c r="CD54" s="55"/>
      <c r="CE54" s="53"/>
      <c r="CF54" s="55"/>
      <c r="CG54" s="53"/>
      <c r="CH54" s="55"/>
      <c r="CI54" s="53"/>
      <c r="CJ54" s="55"/>
      <c r="CK54" s="53"/>
      <c r="CL54" s="55"/>
      <c r="CM54" s="53"/>
      <c r="CN54" s="55"/>
      <c r="CO54" s="53"/>
      <c r="CP54" s="55"/>
      <c r="CQ54" s="53"/>
      <c r="CR54" s="55"/>
      <c r="CS54" s="53"/>
      <c r="CT54" s="55"/>
      <c r="CU54" s="53"/>
      <c r="CV54" s="55"/>
      <c r="CW54" s="53"/>
      <c r="CX54" s="55"/>
      <c r="CY54" s="53"/>
      <c r="CZ54" s="55"/>
      <c r="DA54" s="53"/>
      <c r="DB54" s="55"/>
      <c r="DC54" s="53"/>
      <c r="DD54" s="55"/>
      <c r="DE54" s="53"/>
      <c r="DF54" s="55"/>
      <c r="DG54" s="53"/>
      <c r="DH54" s="55"/>
      <c r="DI54" s="53"/>
      <c r="DJ54" s="55"/>
      <c r="DK54" s="53"/>
      <c r="DL54" s="55"/>
      <c r="DM54" s="53"/>
      <c r="DN54" s="55"/>
      <c r="DO54" s="53"/>
      <c r="DP54" s="55"/>
      <c r="DQ54" s="53"/>
      <c r="DR54" s="55"/>
      <c r="DS54" s="53"/>
      <c r="DT54" s="55"/>
      <c r="DU54" s="53"/>
      <c r="DV54" s="55"/>
      <c r="DW54" s="53"/>
      <c r="DX54" s="55"/>
      <c r="DY54" s="53"/>
      <c r="DZ54" s="55"/>
      <c r="EA54" s="53"/>
      <c r="EB54" s="55"/>
      <c r="EC54" s="53"/>
      <c r="ED54" s="55"/>
      <c r="EE54" s="53"/>
      <c r="EF54" s="55"/>
      <c r="EG54" s="53"/>
      <c r="EH54" s="55"/>
      <c r="EI54" s="53"/>
      <c r="EJ54" s="55"/>
      <c r="EK54" s="53"/>
      <c r="EL54" s="55"/>
      <c r="EM54" s="53"/>
      <c r="EN54" s="55"/>
      <c r="EO54" s="53"/>
      <c r="EP54" s="55"/>
      <c r="EQ54" s="53"/>
      <c r="ER54" s="55"/>
      <c r="ES54" s="53"/>
      <c r="ET54" s="55"/>
      <c r="EU54" s="53"/>
      <c r="EV54" s="55"/>
      <c r="EW54" s="53"/>
      <c r="EX54" s="55"/>
      <c r="EY54" s="53"/>
      <c r="EZ54" s="55"/>
      <c r="FA54" s="53"/>
      <c r="FB54" s="55"/>
      <c r="FC54" s="53"/>
      <c r="FD54" s="55"/>
      <c r="FE54" s="53"/>
      <c r="FF54" s="55"/>
      <c r="FG54" s="53"/>
      <c r="FH54" s="55"/>
      <c r="FI54" s="53"/>
      <c r="FJ54" s="55"/>
      <c r="FK54" s="53"/>
      <c r="FL54" s="55"/>
      <c r="FM54" s="53"/>
      <c r="FN54" s="55"/>
      <c r="FO54" s="53"/>
      <c r="FP54" s="55"/>
      <c r="FQ54" s="53"/>
      <c r="FR54" s="55"/>
      <c r="FS54" s="53"/>
      <c r="FT54" s="55"/>
      <c r="FU54" s="53"/>
      <c r="FV54" s="55"/>
      <c r="FW54" s="53"/>
      <c r="FX54" s="55"/>
      <c r="FY54" s="53"/>
      <c r="FZ54" s="55"/>
      <c r="GA54" s="53"/>
      <c r="GB54" s="55"/>
      <c r="GC54" s="53"/>
      <c r="GD54" s="55"/>
      <c r="GE54" s="53"/>
      <c r="GF54" s="55"/>
      <c r="GG54" s="53"/>
      <c r="GH54" s="55"/>
      <c r="GI54" s="53"/>
      <c r="GJ54" s="55"/>
      <c r="GK54" s="53"/>
      <c r="GL54" s="55"/>
      <c r="GM54" s="53"/>
      <c r="GN54" s="55"/>
      <c r="GO54" s="53"/>
      <c r="GP54" s="55"/>
      <c r="GQ54" s="53"/>
      <c r="GR54" s="55"/>
      <c r="GS54" s="53"/>
      <c r="GT54" s="55"/>
      <c r="GU54" s="53"/>
      <c r="GV54" s="55"/>
      <c r="GW54" s="53"/>
      <c r="GX54" s="55"/>
      <c r="GY54" s="53"/>
      <c r="GZ54" s="55"/>
      <c r="HA54" s="53"/>
      <c r="HB54" s="55"/>
      <c r="HC54" s="53"/>
      <c r="HD54" s="55"/>
      <c r="HE54" s="53"/>
      <c r="HF54" s="55"/>
      <c r="HG54" s="53"/>
      <c r="HH54" s="55"/>
      <c r="HI54" s="53"/>
      <c r="HJ54" s="55"/>
      <c r="HK54" s="53"/>
      <c r="HL54" s="55"/>
      <c r="HM54" s="53"/>
      <c r="HN54" s="55"/>
      <c r="HO54" s="53"/>
      <c r="HP54" s="55"/>
      <c r="HQ54" s="53"/>
      <c r="HR54" s="55"/>
      <c r="HS54" s="53"/>
      <c r="HT54" s="55"/>
      <c r="HU54" s="53"/>
      <c r="HV54" s="55"/>
      <c r="HW54" s="53"/>
      <c r="HX54" s="55"/>
      <c r="HY54" s="53"/>
      <c r="HZ54" s="55"/>
      <c r="IA54" s="53"/>
      <c r="IB54" s="55"/>
      <c r="IC54" s="53"/>
      <c r="ID54" s="55"/>
      <c r="IE54" s="53"/>
      <c r="IF54" s="55"/>
      <c r="IG54" s="53"/>
      <c r="IH54" s="55"/>
      <c r="II54" s="53"/>
      <c r="IJ54" s="55"/>
      <c r="IK54" s="53"/>
      <c r="IL54" s="55"/>
      <c r="IM54" s="53"/>
      <c r="IN54" s="55"/>
      <c r="IO54" s="53"/>
      <c r="IP54" s="55"/>
      <c r="IQ54" s="53"/>
      <c r="IR54" s="55"/>
      <c r="IS54" s="53"/>
      <c r="IT54" s="55"/>
      <c r="IU54" s="53"/>
      <c r="IV54" s="55"/>
    </row>
    <row r="55" spans="1:256" s="47" customFormat="1" ht="21.75" customHeight="1">
      <c r="A55" s="53"/>
      <c r="B55" s="57" t="s">
        <v>23</v>
      </c>
      <c r="C55" s="88">
        <v>6203736</v>
      </c>
      <c r="D55" s="89">
        <v>4775746.97</v>
      </c>
      <c r="E55" s="90">
        <f>C55-D55</f>
        <v>1427989.0300000003</v>
      </c>
      <c r="F55" s="91">
        <v>328000</v>
      </c>
      <c r="G55" s="92">
        <v>0</v>
      </c>
      <c r="H55" s="64">
        <f>F55-G55</f>
        <v>328000</v>
      </c>
      <c r="I55" s="65">
        <f>H55-E55</f>
        <v>-1099989.0300000003</v>
      </c>
      <c r="J55" s="91">
        <v>0</v>
      </c>
      <c r="K55" s="93">
        <f>I55-J55</f>
        <v>-1099989.0300000003</v>
      </c>
      <c r="L55" s="38"/>
      <c r="M55" s="53"/>
      <c r="N55" s="55"/>
      <c r="O55" s="53"/>
      <c r="P55" s="55"/>
      <c r="Q55" s="53"/>
      <c r="R55" s="55"/>
      <c r="S55" s="53"/>
      <c r="T55" s="55"/>
      <c r="U55" s="53"/>
      <c r="V55" s="55"/>
      <c r="W55" s="53"/>
      <c r="X55" s="55"/>
      <c r="Y55" s="53"/>
      <c r="Z55" s="55"/>
      <c r="AA55" s="53"/>
      <c r="AB55" s="55"/>
      <c r="AC55" s="53"/>
      <c r="AD55" s="55"/>
      <c r="AE55" s="53"/>
      <c r="AF55" s="55"/>
      <c r="AG55" s="53"/>
      <c r="AH55" s="55"/>
      <c r="AI55" s="53"/>
      <c r="AJ55" s="55"/>
      <c r="AK55" s="53"/>
      <c r="AL55" s="55"/>
      <c r="AM55" s="53"/>
      <c r="AN55" s="55"/>
      <c r="AO55" s="53"/>
      <c r="AP55" s="55"/>
      <c r="AQ55" s="53"/>
      <c r="AR55" s="55"/>
      <c r="AS55" s="53"/>
      <c r="AT55" s="55"/>
      <c r="AU55" s="53"/>
      <c r="AV55" s="55"/>
      <c r="AW55" s="53"/>
      <c r="AX55" s="55"/>
      <c r="AY55" s="53"/>
      <c r="AZ55" s="55"/>
      <c r="BA55" s="53"/>
      <c r="BB55" s="55"/>
      <c r="BC55" s="53"/>
      <c r="BD55" s="55"/>
      <c r="BE55" s="53"/>
      <c r="BF55" s="55"/>
      <c r="BG55" s="53"/>
      <c r="BH55" s="55"/>
      <c r="BI55" s="53"/>
      <c r="BJ55" s="55"/>
      <c r="BK55" s="53"/>
      <c r="BL55" s="55"/>
      <c r="BM55" s="53"/>
      <c r="BN55" s="55"/>
      <c r="BO55" s="53"/>
      <c r="BP55" s="55"/>
      <c r="BQ55" s="53"/>
      <c r="BR55" s="55"/>
      <c r="BS55" s="53"/>
      <c r="BT55" s="55"/>
      <c r="BU55" s="53"/>
      <c r="BV55" s="55"/>
      <c r="BW55" s="53"/>
      <c r="BX55" s="55"/>
      <c r="BY55" s="53"/>
      <c r="BZ55" s="55"/>
      <c r="CA55" s="53"/>
      <c r="CB55" s="55"/>
      <c r="CC55" s="53"/>
      <c r="CD55" s="55"/>
      <c r="CE55" s="53"/>
      <c r="CF55" s="55"/>
      <c r="CG55" s="53"/>
      <c r="CH55" s="55"/>
      <c r="CI55" s="53"/>
      <c r="CJ55" s="55"/>
      <c r="CK55" s="53"/>
      <c r="CL55" s="55"/>
      <c r="CM55" s="53"/>
      <c r="CN55" s="55"/>
      <c r="CO55" s="53"/>
      <c r="CP55" s="55"/>
      <c r="CQ55" s="53"/>
      <c r="CR55" s="55"/>
      <c r="CS55" s="53"/>
      <c r="CT55" s="55"/>
      <c r="CU55" s="53"/>
      <c r="CV55" s="55"/>
      <c r="CW55" s="53"/>
      <c r="CX55" s="55"/>
      <c r="CY55" s="53"/>
      <c r="CZ55" s="55"/>
      <c r="DA55" s="53"/>
      <c r="DB55" s="55"/>
      <c r="DC55" s="53"/>
      <c r="DD55" s="55"/>
      <c r="DE55" s="53"/>
      <c r="DF55" s="55"/>
      <c r="DG55" s="53"/>
      <c r="DH55" s="55"/>
      <c r="DI55" s="53"/>
      <c r="DJ55" s="55"/>
      <c r="DK55" s="53"/>
      <c r="DL55" s="55"/>
      <c r="DM55" s="53"/>
      <c r="DN55" s="55"/>
      <c r="DO55" s="53"/>
      <c r="DP55" s="55"/>
      <c r="DQ55" s="53"/>
      <c r="DR55" s="55"/>
      <c r="DS55" s="53"/>
      <c r="DT55" s="55"/>
      <c r="DU55" s="53"/>
      <c r="DV55" s="55"/>
      <c r="DW55" s="53"/>
      <c r="DX55" s="55"/>
      <c r="DY55" s="53"/>
      <c r="DZ55" s="55"/>
      <c r="EA55" s="53"/>
      <c r="EB55" s="55"/>
      <c r="EC55" s="53"/>
      <c r="ED55" s="55"/>
      <c r="EE55" s="53"/>
      <c r="EF55" s="55"/>
      <c r="EG55" s="53"/>
      <c r="EH55" s="55"/>
      <c r="EI55" s="53"/>
      <c r="EJ55" s="55"/>
      <c r="EK55" s="53"/>
      <c r="EL55" s="55"/>
      <c r="EM55" s="53"/>
      <c r="EN55" s="55"/>
      <c r="EO55" s="53"/>
      <c r="EP55" s="55"/>
      <c r="EQ55" s="53"/>
      <c r="ER55" s="55"/>
      <c r="ES55" s="53"/>
      <c r="ET55" s="55"/>
      <c r="EU55" s="53"/>
      <c r="EV55" s="55"/>
      <c r="EW55" s="53"/>
      <c r="EX55" s="55"/>
      <c r="EY55" s="53"/>
      <c r="EZ55" s="55"/>
      <c r="FA55" s="53"/>
      <c r="FB55" s="55"/>
      <c r="FC55" s="53"/>
      <c r="FD55" s="55"/>
      <c r="FE55" s="53"/>
      <c r="FF55" s="55"/>
      <c r="FG55" s="53"/>
      <c r="FH55" s="55"/>
      <c r="FI55" s="53"/>
      <c r="FJ55" s="55"/>
      <c r="FK55" s="53"/>
      <c r="FL55" s="55"/>
      <c r="FM55" s="53"/>
      <c r="FN55" s="55"/>
      <c r="FO55" s="53"/>
      <c r="FP55" s="55"/>
      <c r="FQ55" s="53"/>
      <c r="FR55" s="55"/>
      <c r="FS55" s="53"/>
      <c r="FT55" s="55"/>
      <c r="FU55" s="53"/>
      <c r="FV55" s="55"/>
      <c r="FW55" s="53"/>
      <c r="FX55" s="55"/>
      <c r="FY55" s="53"/>
      <c r="FZ55" s="55"/>
      <c r="GA55" s="53"/>
      <c r="GB55" s="55"/>
      <c r="GC55" s="53"/>
      <c r="GD55" s="55"/>
      <c r="GE55" s="53"/>
      <c r="GF55" s="55"/>
      <c r="GG55" s="53"/>
      <c r="GH55" s="55"/>
      <c r="GI55" s="53"/>
      <c r="GJ55" s="55"/>
      <c r="GK55" s="53"/>
      <c r="GL55" s="55"/>
      <c r="GM55" s="53"/>
      <c r="GN55" s="55"/>
      <c r="GO55" s="53"/>
      <c r="GP55" s="55"/>
      <c r="GQ55" s="53"/>
      <c r="GR55" s="55"/>
      <c r="GS55" s="53"/>
      <c r="GT55" s="55"/>
      <c r="GU55" s="53"/>
      <c r="GV55" s="55"/>
      <c r="GW55" s="53"/>
      <c r="GX55" s="55"/>
      <c r="GY55" s="53"/>
      <c r="GZ55" s="55"/>
      <c r="HA55" s="53"/>
      <c r="HB55" s="55"/>
      <c r="HC55" s="53"/>
      <c r="HD55" s="55"/>
      <c r="HE55" s="53"/>
      <c r="HF55" s="55"/>
      <c r="HG55" s="53"/>
      <c r="HH55" s="55"/>
      <c r="HI55" s="53"/>
      <c r="HJ55" s="55"/>
      <c r="HK55" s="53"/>
      <c r="HL55" s="55"/>
      <c r="HM55" s="53"/>
      <c r="HN55" s="55"/>
      <c r="HO55" s="53"/>
      <c r="HP55" s="55"/>
      <c r="HQ55" s="53"/>
      <c r="HR55" s="55"/>
      <c r="HS55" s="53"/>
      <c r="HT55" s="55"/>
      <c r="HU55" s="53"/>
      <c r="HV55" s="55"/>
      <c r="HW55" s="53"/>
      <c r="HX55" s="55"/>
      <c r="HY55" s="53"/>
      <c r="HZ55" s="55"/>
      <c r="IA55" s="53"/>
      <c r="IB55" s="55"/>
      <c r="IC55" s="53"/>
      <c r="ID55" s="55"/>
      <c r="IE55" s="53"/>
      <c r="IF55" s="55"/>
      <c r="IG55" s="53"/>
      <c r="IH55" s="55"/>
      <c r="II55" s="53"/>
      <c r="IJ55" s="55"/>
      <c r="IK55" s="53"/>
      <c r="IL55" s="55"/>
      <c r="IM55" s="53"/>
      <c r="IN55" s="55"/>
      <c r="IO55" s="53"/>
      <c r="IP55" s="55"/>
      <c r="IQ55" s="53"/>
      <c r="IR55" s="55"/>
      <c r="IS55" s="53"/>
      <c r="IT55" s="55"/>
      <c r="IU55" s="53"/>
      <c r="IV55" s="55"/>
    </row>
    <row r="56" spans="1:256" s="47" customFormat="1" ht="21.75" customHeight="1">
      <c r="A56" s="53"/>
      <c r="B56" s="57" t="s">
        <v>59</v>
      </c>
      <c r="C56" s="88">
        <v>2598827.4</v>
      </c>
      <c r="D56" s="89">
        <v>2207403.22</v>
      </c>
      <c r="E56" s="90">
        <f>C56-D56</f>
        <v>391424.1799999997</v>
      </c>
      <c r="F56" s="91">
        <v>90000</v>
      </c>
      <c r="G56" s="92">
        <v>0</v>
      </c>
      <c r="H56" s="64">
        <f>F56-G56</f>
        <v>90000</v>
      </c>
      <c r="I56" s="65">
        <f>H56-E56</f>
        <v>-301424.1799999997</v>
      </c>
      <c r="J56" s="91">
        <v>0</v>
      </c>
      <c r="K56" s="93">
        <f>I56-J56</f>
        <v>-301424.1799999997</v>
      </c>
      <c r="L56" s="38"/>
      <c r="M56" s="53"/>
      <c r="N56" s="55"/>
      <c r="O56" s="53"/>
      <c r="P56" s="55"/>
      <c r="Q56" s="53"/>
      <c r="R56" s="55"/>
      <c r="S56" s="53"/>
      <c r="T56" s="55"/>
      <c r="U56" s="53"/>
      <c r="V56" s="55"/>
      <c r="W56" s="53"/>
      <c r="X56" s="55"/>
      <c r="Y56" s="53"/>
      <c r="Z56" s="55"/>
      <c r="AA56" s="53"/>
      <c r="AB56" s="55"/>
      <c r="AC56" s="53"/>
      <c r="AD56" s="55"/>
      <c r="AE56" s="53"/>
      <c r="AF56" s="55"/>
      <c r="AG56" s="53"/>
      <c r="AH56" s="55"/>
      <c r="AI56" s="53"/>
      <c r="AJ56" s="55"/>
      <c r="AK56" s="53"/>
      <c r="AL56" s="55"/>
      <c r="AM56" s="53"/>
      <c r="AN56" s="55"/>
      <c r="AO56" s="53"/>
      <c r="AP56" s="55"/>
      <c r="AQ56" s="53"/>
      <c r="AR56" s="55"/>
      <c r="AS56" s="53"/>
      <c r="AT56" s="55"/>
      <c r="AU56" s="53"/>
      <c r="AV56" s="55"/>
      <c r="AW56" s="53"/>
      <c r="AX56" s="55"/>
      <c r="AY56" s="53"/>
      <c r="AZ56" s="55"/>
      <c r="BA56" s="53"/>
      <c r="BB56" s="55"/>
      <c r="BC56" s="53"/>
      <c r="BD56" s="55"/>
      <c r="BE56" s="53"/>
      <c r="BF56" s="55"/>
      <c r="BG56" s="53"/>
      <c r="BH56" s="55"/>
      <c r="BI56" s="53"/>
      <c r="BJ56" s="55"/>
      <c r="BK56" s="53"/>
      <c r="BL56" s="55"/>
      <c r="BM56" s="53"/>
      <c r="BN56" s="55"/>
      <c r="BO56" s="53"/>
      <c r="BP56" s="55"/>
      <c r="BQ56" s="53"/>
      <c r="BR56" s="55"/>
      <c r="BS56" s="53"/>
      <c r="BT56" s="55"/>
      <c r="BU56" s="53"/>
      <c r="BV56" s="55"/>
      <c r="BW56" s="53"/>
      <c r="BX56" s="55"/>
      <c r="BY56" s="53"/>
      <c r="BZ56" s="55"/>
      <c r="CA56" s="53"/>
      <c r="CB56" s="55"/>
      <c r="CC56" s="53"/>
      <c r="CD56" s="55"/>
      <c r="CE56" s="53"/>
      <c r="CF56" s="55"/>
      <c r="CG56" s="53"/>
      <c r="CH56" s="55"/>
      <c r="CI56" s="53"/>
      <c r="CJ56" s="55"/>
      <c r="CK56" s="53"/>
      <c r="CL56" s="55"/>
      <c r="CM56" s="53"/>
      <c r="CN56" s="55"/>
      <c r="CO56" s="53"/>
      <c r="CP56" s="55"/>
      <c r="CQ56" s="53"/>
      <c r="CR56" s="55"/>
      <c r="CS56" s="53"/>
      <c r="CT56" s="55"/>
      <c r="CU56" s="53"/>
      <c r="CV56" s="55"/>
      <c r="CW56" s="53"/>
      <c r="CX56" s="55"/>
      <c r="CY56" s="53"/>
      <c r="CZ56" s="55"/>
      <c r="DA56" s="53"/>
      <c r="DB56" s="55"/>
      <c r="DC56" s="53"/>
      <c r="DD56" s="55"/>
      <c r="DE56" s="53"/>
      <c r="DF56" s="55"/>
      <c r="DG56" s="53"/>
      <c r="DH56" s="55"/>
      <c r="DI56" s="53"/>
      <c r="DJ56" s="55"/>
      <c r="DK56" s="53"/>
      <c r="DL56" s="55"/>
      <c r="DM56" s="53"/>
      <c r="DN56" s="55"/>
      <c r="DO56" s="53"/>
      <c r="DP56" s="55"/>
      <c r="DQ56" s="53"/>
      <c r="DR56" s="55"/>
      <c r="DS56" s="53"/>
      <c r="DT56" s="55"/>
      <c r="DU56" s="53"/>
      <c r="DV56" s="55"/>
      <c r="DW56" s="53"/>
      <c r="DX56" s="55"/>
      <c r="DY56" s="53"/>
      <c r="DZ56" s="55"/>
      <c r="EA56" s="53"/>
      <c r="EB56" s="55"/>
      <c r="EC56" s="53"/>
      <c r="ED56" s="55"/>
      <c r="EE56" s="53"/>
      <c r="EF56" s="55"/>
      <c r="EG56" s="53"/>
      <c r="EH56" s="55"/>
      <c r="EI56" s="53"/>
      <c r="EJ56" s="55"/>
      <c r="EK56" s="53"/>
      <c r="EL56" s="55"/>
      <c r="EM56" s="53"/>
      <c r="EN56" s="55"/>
      <c r="EO56" s="53"/>
      <c r="EP56" s="55"/>
      <c r="EQ56" s="53"/>
      <c r="ER56" s="55"/>
      <c r="ES56" s="53"/>
      <c r="ET56" s="55"/>
      <c r="EU56" s="53"/>
      <c r="EV56" s="55"/>
      <c r="EW56" s="53"/>
      <c r="EX56" s="55"/>
      <c r="EY56" s="53"/>
      <c r="EZ56" s="55"/>
      <c r="FA56" s="53"/>
      <c r="FB56" s="55"/>
      <c r="FC56" s="53"/>
      <c r="FD56" s="55"/>
      <c r="FE56" s="53"/>
      <c r="FF56" s="55"/>
      <c r="FG56" s="53"/>
      <c r="FH56" s="55"/>
      <c r="FI56" s="53"/>
      <c r="FJ56" s="55"/>
      <c r="FK56" s="53"/>
      <c r="FL56" s="55"/>
      <c r="FM56" s="53"/>
      <c r="FN56" s="55"/>
      <c r="FO56" s="53"/>
      <c r="FP56" s="55"/>
      <c r="FQ56" s="53"/>
      <c r="FR56" s="55"/>
      <c r="FS56" s="53"/>
      <c r="FT56" s="55"/>
      <c r="FU56" s="53"/>
      <c r="FV56" s="55"/>
      <c r="FW56" s="53"/>
      <c r="FX56" s="55"/>
      <c r="FY56" s="53"/>
      <c r="FZ56" s="55"/>
      <c r="GA56" s="53"/>
      <c r="GB56" s="55"/>
      <c r="GC56" s="53"/>
      <c r="GD56" s="55"/>
      <c r="GE56" s="53"/>
      <c r="GF56" s="55"/>
      <c r="GG56" s="53"/>
      <c r="GH56" s="55"/>
      <c r="GI56" s="53"/>
      <c r="GJ56" s="55"/>
      <c r="GK56" s="53"/>
      <c r="GL56" s="55"/>
      <c r="GM56" s="53"/>
      <c r="GN56" s="55"/>
      <c r="GO56" s="53"/>
      <c r="GP56" s="55"/>
      <c r="GQ56" s="53"/>
      <c r="GR56" s="55"/>
      <c r="GS56" s="53"/>
      <c r="GT56" s="55"/>
      <c r="GU56" s="53"/>
      <c r="GV56" s="55"/>
      <c r="GW56" s="53"/>
      <c r="GX56" s="55"/>
      <c r="GY56" s="53"/>
      <c r="GZ56" s="55"/>
      <c r="HA56" s="53"/>
      <c r="HB56" s="55"/>
      <c r="HC56" s="53"/>
      <c r="HD56" s="55"/>
      <c r="HE56" s="53"/>
      <c r="HF56" s="55"/>
      <c r="HG56" s="53"/>
      <c r="HH56" s="55"/>
      <c r="HI56" s="53"/>
      <c r="HJ56" s="55"/>
      <c r="HK56" s="53"/>
      <c r="HL56" s="55"/>
      <c r="HM56" s="53"/>
      <c r="HN56" s="55"/>
      <c r="HO56" s="53"/>
      <c r="HP56" s="55"/>
      <c r="HQ56" s="53"/>
      <c r="HR56" s="55"/>
      <c r="HS56" s="53"/>
      <c r="HT56" s="55"/>
      <c r="HU56" s="53"/>
      <c r="HV56" s="55"/>
      <c r="HW56" s="53"/>
      <c r="HX56" s="55"/>
      <c r="HY56" s="53"/>
      <c r="HZ56" s="55"/>
      <c r="IA56" s="53"/>
      <c r="IB56" s="55"/>
      <c r="IC56" s="53"/>
      <c r="ID56" s="55"/>
      <c r="IE56" s="53"/>
      <c r="IF56" s="55"/>
      <c r="IG56" s="53"/>
      <c r="IH56" s="55"/>
      <c r="II56" s="53"/>
      <c r="IJ56" s="55"/>
      <c r="IK56" s="53"/>
      <c r="IL56" s="55"/>
      <c r="IM56" s="53"/>
      <c r="IN56" s="55"/>
      <c r="IO56" s="53"/>
      <c r="IP56" s="55"/>
      <c r="IQ56" s="53"/>
      <c r="IR56" s="55"/>
      <c r="IS56" s="53"/>
      <c r="IT56" s="55"/>
      <c r="IU56" s="53"/>
      <c r="IV56" s="55"/>
    </row>
    <row r="57" spans="1:256" s="47" customFormat="1" ht="21.75" customHeight="1">
      <c r="A57" s="61"/>
      <c r="B57" s="55"/>
      <c r="C57" s="94"/>
      <c r="D57" s="95"/>
      <c r="E57" s="94"/>
      <c r="F57" s="95"/>
      <c r="G57" s="94"/>
      <c r="H57" s="95"/>
      <c r="I57" s="94"/>
      <c r="J57" s="95"/>
      <c r="K57" s="94"/>
      <c r="L57" s="95"/>
      <c r="M57" s="61"/>
      <c r="N57" s="55"/>
      <c r="O57" s="61"/>
      <c r="P57" s="55"/>
      <c r="Q57" s="61"/>
      <c r="R57" s="55"/>
      <c r="S57" s="61"/>
      <c r="T57" s="55"/>
      <c r="U57" s="61"/>
      <c r="V57" s="55"/>
      <c r="W57" s="61"/>
      <c r="X57" s="55"/>
      <c r="Y57" s="61"/>
      <c r="Z57" s="55"/>
      <c r="AA57" s="61"/>
      <c r="AB57" s="55"/>
      <c r="AC57" s="61"/>
      <c r="AD57" s="55"/>
      <c r="AE57" s="61"/>
      <c r="AF57" s="55"/>
      <c r="AG57" s="61"/>
      <c r="AH57" s="55"/>
      <c r="AI57" s="61"/>
      <c r="AJ57" s="55"/>
      <c r="AK57" s="61"/>
      <c r="AL57" s="55"/>
      <c r="AM57" s="61"/>
      <c r="AN57" s="55"/>
      <c r="AO57" s="61"/>
      <c r="AP57" s="55"/>
      <c r="AQ57" s="61"/>
      <c r="AR57" s="55"/>
      <c r="AS57" s="61"/>
      <c r="AT57" s="55"/>
      <c r="AU57" s="61"/>
      <c r="AV57" s="55"/>
      <c r="AW57" s="61"/>
      <c r="AX57" s="55"/>
      <c r="AY57" s="61"/>
      <c r="AZ57" s="55"/>
      <c r="BA57" s="61"/>
      <c r="BB57" s="55"/>
      <c r="BC57" s="61"/>
      <c r="BD57" s="55"/>
      <c r="BE57" s="61"/>
      <c r="BF57" s="55"/>
      <c r="BG57" s="61"/>
      <c r="BH57" s="55"/>
      <c r="BI57" s="61"/>
      <c r="BJ57" s="55"/>
      <c r="BK57" s="61"/>
      <c r="BL57" s="55"/>
      <c r="BM57" s="61"/>
      <c r="BN57" s="55"/>
      <c r="BO57" s="61"/>
      <c r="BP57" s="55"/>
      <c r="BQ57" s="61"/>
      <c r="BR57" s="55"/>
      <c r="BS57" s="61"/>
      <c r="BT57" s="55"/>
      <c r="BU57" s="61"/>
      <c r="BV57" s="55"/>
      <c r="BW57" s="61"/>
      <c r="BX57" s="55"/>
      <c r="BY57" s="61"/>
      <c r="BZ57" s="55"/>
      <c r="CA57" s="61"/>
      <c r="CB57" s="55"/>
      <c r="CC57" s="61"/>
      <c r="CD57" s="55"/>
      <c r="CE57" s="61"/>
      <c r="CF57" s="55"/>
      <c r="CG57" s="61"/>
      <c r="CH57" s="55"/>
      <c r="CI57" s="61"/>
      <c r="CJ57" s="55"/>
      <c r="CK57" s="61"/>
      <c r="CL57" s="55"/>
      <c r="CM57" s="61"/>
      <c r="CN57" s="55"/>
      <c r="CO57" s="61"/>
      <c r="CP57" s="55"/>
      <c r="CQ57" s="61"/>
      <c r="CR57" s="55"/>
      <c r="CS57" s="61"/>
      <c r="CT57" s="55"/>
      <c r="CU57" s="61"/>
      <c r="CV57" s="55"/>
      <c r="CW57" s="61"/>
      <c r="CX57" s="55"/>
      <c r="CY57" s="61"/>
      <c r="CZ57" s="55"/>
      <c r="DA57" s="61"/>
      <c r="DB57" s="55"/>
      <c r="DC57" s="61"/>
      <c r="DD57" s="55"/>
      <c r="DE57" s="61"/>
      <c r="DF57" s="55"/>
      <c r="DG57" s="61"/>
      <c r="DH57" s="55"/>
      <c r="DI57" s="61"/>
      <c r="DJ57" s="55"/>
      <c r="DK57" s="61"/>
      <c r="DL57" s="55"/>
      <c r="DM57" s="61"/>
      <c r="DN57" s="55"/>
      <c r="DO57" s="61"/>
      <c r="DP57" s="55"/>
      <c r="DQ57" s="61"/>
      <c r="DR57" s="55"/>
      <c r="DS57" s="61"/>
      <c r="DT57" s="55"/>
      <c r="DU57" s="61"/>
      <c r="DV57" s="55"/>
      <c r="DW57" s="61"/>
      <c r="DX57" s="55"/>
      <c r="DY57" s="61"/>
      <c r="DZ57" s="55"/>
      <c r="EA57" s="61"/>
      <c r="EB57" s="55"/>
      <c r="EC57" s="61"/>
      <c r="ED57" s="55"/>
      <c r="EE57" s="61"/>
      <c r="EF57" s="55"/>
      <c r="EG57" s="61"/>
      <c r="EH57" s="55"/>
      <c r="EI57" s="61"/>
      <c r="EJ57" s="55"/>
      <c r="EK57" s="61"/>
      <c r="EL57" s="55"/>
      <c r="EM57" s="61"/>
      <c r="EN57" s="55"/>
      <c r="EO57" s="61"/>
      <c r="EP57" s="55"/>
      <c r="EQ57" s="61"/>
      <c r="ER57" s="55"/>
      <c r="ES57" s="61"/>
      <c r="ET57" s="55"/>
      <c r="EU57" s="61"/>
      <c r="EV57" s="55"/>
      <c r="EW57" s="61"/>
      <c r="EX57" s="55"/>
      <c r="EY57" s="61"/>
      <c r="EZ57" s="55"/>
      <c r="FA57" s="61"/>
      <c r="FB57" s="55"/>
      <c r="FC57" s="61"/>
      <c r="FD57" s="55"/>
      <c r="FE57" s="61"/>
      <c r="FF57" s="55"/>
      <c r="FG57" s="61"/>
      <c r="FH57" s="55"/>
      <c r="FI57" s="61"/>
      <c r="FJ57" s="55"/>
      <c r="FK57" s="61"/>
      <c r="FL57" s="55"/>
      <c r="FM57" s="61"/>
      <c r="FN57" s="55"/>
      <c r="FO57" s="61"/>
      <c r="FP57" s="55"/>
      <c r="FQ57" s="61"/>
      <c r="FR57" s="55"/>
      <c r="FS57" s="61"/>
      <c r="FT57" s="55"/>
      <c r="FU57" s="61"/>
      <c r="FV57" s="55"/>
      <c r="FW57" s="61"/>
      <c r="FX57" s="55"/>
      <c r="FY57" s="61"/>
      <c r="FZ57" s="55"/>
      <c r="GA57" s="61"/>
      <c r="GB57" s="55"/>
      <c r="GC57" s="61"/>
      <c r="GD57" s="55"/>
      <c r="GE57" s="61"/>
      <c r="GF57" s="55"/>
      <c r="GG57" s="61"/>
      <c r="GH57" s="55"/>
      <c r="GI57" s="61"/>
      <c r="GJ57" s="55"/>
      <c r="GK57" s="61"/>
      <c r="GL57" s="55"/>
      <c r="GM57" s="61"/>
      <c r="GN57" s="55"/>
      <c r="GO57" s="61"/>
      <c r="GP57" s="55"/>
      <c r="GQ57" s="61"/>
      <c r="GR57" s="55"/>
      <c r="GS57" s="61"/>
      <c r="GT57" s="55"/>
      <c r="GU57" s="61"/>
      <c r="GV57" s="55"/>
      <c r="GW57" s="61"/>
      <c r="GX57" s="55"/>
      <c r="GY57" s="61"/>
      <c r="GZ57" s="55"/>
      <c r="HA57" s="61"/>
      <c r="HB57" s="55"/>
      <c r="HC57" s="61"/>
      <c r="HD57" s="55"/>
      <c r="HE57" s="61"/>
      <c r="HF57" s="55"/>
      <c r="HG57" s="61"/>
      <c r="HH57" s="55"/>
      <c r="HI57" s="61"/>
      <c r="HJ57" s="55"/>
      <c r="HK57" s="61"/>
      <c r="HL57" s="55"/>
      <c r="HM57" s="61"/>
      <c r="HN57" s="55"/>
      <c r="HO57" s="61"/>
      <c r="HP57" s="55"/>
      <c r="HQ57" s="61"/>
      <c r="HR57" s="55"/>
      <c r="HS57" s="61"/>
      <c r="HT57" s="55"/>
      <c r="HU57" s="61"/>
      <c r="HV57" s="55"/>
      <c r="HW57" s="61"/>
      <c r="HX57" s="55"/>
      <c r="HY57" s="61"/>
      <c r="HZ57" s="55"/>
      <c r="IA57" s="61"/>
      <c r="IB57" s="55"/>
      <c r="IC57" s="61"/>
      <c r="ID57" s="55"/>
      <c r="IE57" s="61"/>
      <c r="IF57" s="55"/>
      <c r="IG57" s="61"/>
      <c r="IH57" s="55"/>
      <c r="II57" s="61"/>
      <c r="IJ57" s="55"/>
      <c r="IK57" s="61"/>
      <c r="IL57" s="55"/>
      <c r="IM57" s="61"/>
      <c r="IN57" s="55"/>
      <c r="IO57" s="61"/>
      <c r="IP57" s="55"/>
      <c r="IQ57" s="61"/>
      <c r="IR57" s="55"/>
      <c r="IS57" s="61"/>
      <c r="IT57" s="55"/>
      <c r="IU57" s="61"/>
      <c r="IV57" s="55"/>
    </row>
    <row r="58" spans="1:256" s="100" customFormat="1" ht="23.25" customHeight="1">
      <c r="A58" s="120" t="s">
        <v>68</v>
      </c>
      <c r="B58" s="101"/>
      <c r="C58" s="107">
        <f aca="true" t="shared" si="18" ref="C58:K58">SUM(C59:C64)</f>
        <v>881180708.7300001</v>
      </c>
      <c r="D58" s="107">
        <f t="shared" si="18"/>
        <v>459828345.27</v>
      </c>
      <c r="E58" s="107">
        <f t="shared" si="18"/>
        <v>421352363.46000004</v>
      </c>
      <c r="F58" s="107">
        <f t="shared" si="18"/>
        <v>409873965.34</v>
      </c>
      <c r="G58" s="107">
        <f t="shared" si="18"/>
        <v>0</v>
      </c>
      <c r="H58" s="107">
        <f t="shared" si="18"/>
        <v>409873965.34</v>
      </c>
      <c r="I58" s="107">
        <f t="shared" si="18"/>
        <v>-11478398.120000018</v>
      </c>
      <c r="J58" s="107">
        <f t="shared" si="18"/>
        <v>1111144000</v>
      </c>
      <c r="K58" s="107">
        <f t="shared" si="18"/>
        <v>-1122622398.1200001</v>
      </c>
      <c r="L58" s="36">
        <f aca="true" t="shared" si="19" ref="L58:L63">ABS(K58/J58*100)</f>
        <v>101.0330252532525</v>
      </c>
      <c r="M58" s="106"/>
      <c r="N58" s="101"/>
      <c r="O58" s="106"/>
      <c r="P58" s="101"/>
      <c r="Q58" s="106"/>
      <c r="R58" s="101"/>
      <c r="S58" s="106"/>
      <c r="T58" s="101"/>
      <c r="U58" s="106"/>
      <c r="V58" s="101"/>
      <c r="W58" s="106"/>
      <c r="X58" s="101"/>
      <c r="Y58" s="106"/>
      <c r="Z58" s="101"/>
      <c r="AA58" s="106"/>
      <c r="AB58" s="101"/>
      <c r="AC58" s="106"/>
      <c r="AD58" s="101"/>
      <c r="AE58" s="106"/>
      <c r="AF58" s="101"/>
      <c r="AG58" s="106"/>
      <c r="AH58" s="101"/>
      <c r="AI58" s="106"/>
      <c r="AJ58" s="101"/>
      <c r="AK58" s="106"/>
      <c r="AL58" s="101"/>
      <c r="AM58" s="106"/>
      <c r="AN58" s="101"/>
      <c r="AO58" s="106"/>
      <c r="AP58" s="101"/>
      <c r="AQ58" s="106"/>
      <c r="AR58" s="101"/>
      <c r="AS58" s="106"/>
      <c r="AT58" s="101"/>
      <c r="AU58" s="106"/>
      <c r="AV58" s="101"/>
      <c r="AW58" s="106"/>
      <c r="AX58" s="101"/>
      <c r="AY58" s="106"/>
      <c r="AZ58" s="101"/>
      <c r="BA58" s="106"/>
      <c r="BB58" s="101"/>
      <c r="BC58" s="106"/>
      <c r="BD58" s="101"/>
      <c r="BE58" s="106"/>
      <c r="BF58" s="101"/>
      <c r="BG58" s="106"/>
      <c r="BH58" s="101"/>
      <c r="BI58" s="106"/>
      <c r="BJ58" s="101"/>
      <c r="BK58" s="106"/>
      <c r="BL58" s="101"/>
      <c r="BM58" s="106"/>
      <c r="BN58" s="101"/>
      <c r="BO58" s="106"/>
      <c r="BP58" s="101"/>
      <c r="BQ58" s="106"/>
      <c r="BR58" s="101"/>
      <c r="BS58" s="106"/>
      <c r="BT58" s="101"/>
      <c r="BU58" s="106"/>
      <c r="BV58" s="101"/>
      <c r="BW58" s="106"/>
      <c r="BX58" s="101"/>
      <c r="BY58" s="106"/>
      <c r="BZ58" s="101"/>
      <c r="CA58" s="106"/>
      <c r="CB58" s="101"/>
      <c r="CC58" s="106"/>
      <c r="CD58" s="101"/>
      <c r="CE58" s="106"/>
      <c r="CF58" s="101"/>
      <c r="CG58" s="106"/>
      <c r="CH58" s="101"/>
      <c r="CI58" s="106"/>
      <c r="CJ58" s="101"/>
      <c r="CK58" s="106"/>
      <c r="CL58" s="101"/>
      <c r="CM58" s="106"/>
      <c r="CN58" s="101"/>
      <c r="CO58" s="106"/>
      <c r="CP58" s="101"/>
      <c r="CQ58" s="106"/>
      <c r="CR58" s="101"/>
      <c r="CS58" s="106"/>
      <c r="CT58" s="101"/>
      <c r="CU58" s="106"/>
      <c r="CV58" s="101"/>
      <c r="CW58" s="106"/>
      <c r="CX58" s="101"/>
      <c r="CY58" s="106"/>
      <c r="CZ58" s="101"/>
      <c r="DA58" s="106"/>
      <c r="DB58" s="101"/>
      <c r="DC58" s="106"/>
      <c r="DD58" s="101"/>
      <c r="DE58" s="106"/>
      <c r="DF58" s="101"/>
      <c r="DG58" s="106"/>
      <c r="DH58" s="101"/>
      <c r="DI58" s="106"/>
      <c r="DJ58" s="101"/>
      <c r="DK58" s="106"/>
      <c r="DL58" s="101"/>
      <c r="DM58" s="106"/>
      <c r="DN58" s="101"/>
      <c r="DO58" s="106"/>
      <c r="DP58" s="101"/>
      <c r="DQ58" s="106"/>
      <c r="DR58" s="101"/>
      <c r="DS58" s="106"/>
      <c r="DT58" s="101"/>
      <c r="DU58" s="106"/>
      <c r="DV58" s="101"/>
      <c r="DW58" s="106"/>
      <c r="DX58" s="101"/>
      <c r="DY58" s="106"/>
      <c r="DZ58" s="101"/>
      <c r="EA58" s="106"/>
      <c r="EB58" s="101"/>
      <c r="EC58" s="106"/>
      <c r="ED58" s="101"/>
      <c r="EE58" s="106"/>
      <c r="EF58" s="101"/>
      <c r="EG58" s="106"/>
      <c r="EH58" s="101"/>
      <c r="EI58" s="106"/>
      <c r="EJ58" s="101"/>
      <c r="EK58" s="106"/>
      <c r="EL58" s="101"/>
      <c r="EM58" s="106"/>
      <c r="EN58" s="101"/>
      <c r="EO58" s="106"/>
      <c r="EP58" s="101"/>
      <c r="EQ58" s="106"/>
      <c r="ER58" s="101"/>
      <c r="ES58" s="106"/>
      <c r="ET58" s="101"/>
      <c r="EU58" s="106"/>
      <c r="EV58" s="101"/>
      <c r="EW58" s="106"/>
      <c r="EX58" s="101"/>
      <c r="EY58" s="106"/>
      <c r="EZ58" s="101"/>
      <c r="FA58" s="106"/>
      <c r="FB58" s="101"/>
      <c r="FC58" s="106"/>
      <c r="FD58" s="101"/>
      <c r="FE58" s="106"/>
      <c r="FF58" s="101"/>
      <c r="FG58" s="106"/>
      <c r="FH58" s="101"/>
      <c r="FI58" s="106"/>
      <c r="FJ58" s="101"/>
      <c r="FK58" s="106"/>
      <c r="FL58" s="101"/>
      <c r="FM58" s="106"/>
      <c r="FN58" s="101"/>
      <c r="FO58" s="106"/>
      <c r="FP58" s="101"/>
      <c r="FQ58" s="106"/>
      <c r="FR58" s="101"/>
      <c r="FS58" s="106"/>
      <c r="FT58" s="101"/>
      <c r="FU58" s="106"/>
      <c r="FV58" s="101"/>
      <c r="FW58" s="106"/>
      <c r="FX58" s="101"/>
      <c r="FY58" s="106"/>
      <c r="FZ58" s="101"/>
      <c r="GA58" s="106"/>
      <c r="GB58" s="101"/>
      <c r="GC58" s="106"/>
      <c r="GD58" s="101"/>
      <c r="GE58" s="106"/>
      <c r="GF58" s="101"/>
      <c r="GG58" s="106"/>
      <c r="GH58" s="101"/>
      <c r="GI58" s="106"/>
      <c r="GJ58" s="101"/>
      <c r="GK58" s="106"/>
      <c r="GL58" s="101"/>
      <c r="GM58" s="106"/>
      <c r="GN58" s="101"/>
      <c r="GO58" s="106"/>
      <c r="GP58" s="101"/>
      <c r="GQ58" s="106"/>
      <c r="GR58" s="101"/>
      <c r="GS58" s="106"/>
      <c r="GT58" s="101"/>
      <c r="GU58" s="106"/>
      <c r="GV58" s="101"/>
      <c r="GW58" s="106"/>
      <c r="GX58" s="101"/>
      <c r="GY58" s="106"/>
      <c r="GZ58" s="101"/>
      <c r="HA58" s="106"/>
      <c r="HB58" s="101"/>
      <c r="HC58" s="106"/>
      <c r="HD58" s="101"/>
      <c r="HE58" s="106"/>
      <c r="HF58" s="101"/>
      <c r="HG58" s="106"/>
      <c r="HH58" s="101"/>
      <c r="HI58" s="106"/>
      <c r="HJ58" s="101"/>
      <c r="HK58" s="106"/>
      <c r="HL58" s="101"/>
      <c r="HM58" s="106"/>
      <c r="HN58" s="101"/>
      <c r="HO58" s="106"/>
      <c r="HP58" s="101"/>
      <c r="HQ58" s="106"/>
      <c r="HR58" s="101"/>
      <c r="HS58" s="106"/>
      <c r="HT58" s="101"/>
      <c r="HU58" s="106"/>
      <c r="HV58" s="101"/>
      <c r="HW58" s="106"/>
      <c r="HX58" s="101"/>
      <c r="HY58" s="106"/>
      <c r="HZ58" s="101"/>
      <c r="IA58" s="106"/>
      <c r="IB58" s="101"/>
      <c r="IC58" s="106"/>
      <c r="ID58" s="101"/>
      <c r="IE58" s="106"/>
      <c r="IF58" s="101"/>
      <c r="IG58" s="106"/>
      <c r="IH58" s="101"/>
      <c r="II58" s="106"/>
      <c r="IJ58" s="101"/>
      <c r="IK58" s="106"/>
      <c r="IL58" s="101"/>
      <c r="IM58" s="106"/>
      <c r="IN58" s="101"/>
      <c r="IO58" s="106"/>
      <c r="IP58" s="101"/>
      <c r="IQ58" s="106"/>
      <c r="IR58" s="101"/>
      <c r="IS58" s="106"/>
      <c r="IT58" s="101"/>
      <c r="IU58" s="106"/>
      <c r="IV58" s="101"/>
    </row>
    <row r="59" spans="1:256" s="47" customFormat="1" ht="21.75" customHeight="1">
      <c r="A59" s="53" t="s">
        <v>34</v>
      </c>
      <c r="B59" s="57" t="s">
        <v>35</v>
      </c>
      <c r="C59" s="88">
        <f>10201635.87+1620581+177077035</f>
        <v>188899251.87</v>
      </c>
      <c r="D59" s="97">
        <v>0</v>
      </c>
      <c r="E59" s="90">
        <f aca="true" t="shared" si="20" ref="E59:E64">C59-D59</f>
        <v>188899251.87</v>
      </c>
      <c r="F59" s="91">
        <f>12150600+191884033</f>
        <v>204034633</v>
      </c>
      <c r="G59" s="92">
        <v>0</v>
      </c>
      <c r="H59" s="64">
        <f aca="true" t="shared" si="21" ref="H59:H64">F59-G59</f>
        <v>204034633</v>
      </c>
      <c r="I59" s="65">
        <f aca="true" t="shared" si="22" ref="I59:I64">H59-E59</f>
        <v>15135381.129999995</v>
      </c>
      <c r="J59" s="91">
        <v>1260585000</v>
      </c>
      <c r="K59" s="93">
        <f aca="true" t="shared" si="23" ref="K59:K64">I59-J59</f>
        <v>-1245449618.87</v>
      </c>
      <c r="L59" s="38">
        <f t="shared" si="19"/>
        <v>98.79933672620251</v>
      </c>
      <c r="M59" s="53"/>
      <c r="N59" s="55"/>
      <c r="O59" s="53"/>
      <c r="P59" s="55"/>
      <c r="Q59" s="53"/>
      <c r="R59" s="55"/>
      <c r="S59" s="53"/>
      <c r="T59" s="55"/>
      <c r="U59" s="53"/>
      <c r="V59" s="55"/>
      <c r="W59" s="53"/>
      <c r="X59" s="55"/>
      <c r="Y59" s="53"/>
      <c r="Z59" s="55"/>
      <c r="AA59" s="53"/>
      <c r="AB59" s="55"/>
      <c r="AC59" s="53"/>
      <c r="AD59" s="55"/>
      <c r="AE59" s="53"/>
      <c r="AF59" s="55"/>
      <c r="AG59" s="53"/>
      <c r="AH59" s="55"/>
      <c r="AI59" s="53"/>
      <c r="AJ59" s="55"/>
      <c r="AK59" s="53"/>
      <c r="AL59" s="55"/>
      <c r="AM59" s="53"/>
      <c r="AN59" s="55"/>
      <c r="AO59" s="53"/>
      <c r="AP59" s="55"/>
      <c r="AQ59" s="53"/>
      <c r="AR59" s="55"/>
      <c r="AS59" s="53"/>
      <c r="AT59" s="55"/>
      <c r="AU59" s="53"/>
      <c r="AV59" s="55"/>
      <c r="AW59" s="53"/>
      <c r="AX59" s="55"/>
      <c r="AY59" s="53"/>
      <c r="AZ59" s="55"/>
      <c r="BA59" s="53"/>
      <c r="BB59" s="55"/>
      <c r="BC59" s="53"/>
      <c r="BD59" s="55"/>
      <c r="BE59" s="53"/>
      <c r="BF59" s="55"/>
      <c r="BG59" s="53"/>
      <c r="BH59" s="55"/>
      <c r="BI59" s="53"/>
      <c r="BJ59" s="55"/>
      <c r="BK59" s="53"/>
      <c r="BL59" s="55"/>
      <c r="BM59" s="53"/>
      <c r="BN59" s="55"/>
      <c r="BO59" s="53"/>
      <c r="BP59" s="55"/>
      <c r="BQ59" s="53"/>
      <c r="BR59" s="55"/>
      <c r="BS59" s="53"/>
      <c r="BT59" s="55"/>
      <c r="BU59" s="53"/>
      <c r="BV59" s="55"/>
      <c r="BW59" s="53"/>
      <c r="BX59" s="55"/>
      <c r="BY59" s="53"/>
      <c r="BZ59" s="55"/>
      <c r="CA59" s="53"/>
      <c r="CB59" s="55"/>
      <c r="CC59" s="53"/>
      <c r="CD59" s="55"/>
      <c r="CE59" s="53"/>
      <c r="CF59" s="55"/>
      <c r="CG59" s="53"/>
      <c r="CH59" s="55"/>
      <c r="CI59" s="53"/>
      <c r="CJ59" s="55"/>
      <c r="CK59" s="53"/>
      <c r="CL59" s="55"/>
      <c r="CM59" s="53"/>
      <c r="CN59" s="55"/>
      <c r="CO59" s="53"/>
      <c r="CP59" s="55"/>
      <c r="CQ59" s="53"/>
      <c r="CR59" s="55"/>
      <c r="CS59" s="53"/>
      <c r="CT59" s="55"/>
      <c r="CU59" s="53"/>
      <c r="CV59" s="55"/>
      <c r="CW59" s="53"/>
      <c r="CX59" s="55"/>
      <c r="CY59" s="53"/>
      <c r="CZ59" s="55"/>
      <c r="DA59" s="53"/>
      <c r="DB59" s="55"/>
      <c r="DC59" s="53"/>
      <c r="DD59" s="55"/>
      <c r="DE59" s="53"/>
      <c r="DF59" s="55"/>
      <c r="DG59" s="53"/>
      <c r="DH59" s="55"/>
      <c r="DI59" s="53"/>
      <c r="DJ59" s="55"/>
      <c r="DK59" s="53"/>
      <c r="DL59" s="55"/>
      <c r="DM59" s="53"/>
      <c r="DN59" s="55"/>
      <c r="DO59" s="53"/>
      <c r="DP59" s="55"/>
      <c r="DQ59" s="53"/>
      <c r="DR59" s="55"/>
      <c r="DS59" s="53"/>
      <c r="DT59" s="55"/>
      <c r="DU59" s="53"/>
      <c r="DV59" s="55"/>
      <c r="DW59" s="53"/>
      <c r="DX59" s="55"/>
      <c r="DY59" s="53"/>
      <c r="DZ59" s="55"/>
      <c r="EA59" s="53"/>
      <c r="EB59" s="55"/>
      <c r="EC59" s="53"/>
      <c r="ED59" s="55"/>
      <c r="EE59" s="53"/>
      <c r="EF59" s="55"/>
      <c r="EG59" s="53"/>
      <c r="EH59" s="55"/>
      <c r="EI59" s="53"/>
      <c r="EJ59" s="55"/>
      <c r="EK59" s="53"/>
      <c r="EL59" s="55"/>
      <c r="EM59" s="53"/>
      <c r="EN59" s="55"/>
      <c r="EO59" s="53"/>
      <c r="EP59" s="55"/>
      <c r="EQ59" s="53"/>
      <c r="ER59" s="55"/>
      <c r="ES59" s="53"/>
      <c r="ET59" s="55"/>
      <c r="EU59" s="53"/>
      <c r="EV59" s="55"/>
      <c r="EW59" s="53"/>
      <c r="EX59" s="55"/>
      <c r="EY59" s="53"/>
      <c r="EZ59" s="55"/>
      <c r="FA59" s="53"/>
      <c r="FB59" s="55"/>
      <c r="FC59" s="53"/>
      <c r="FD59" s="55"/>
      <c r="FE59" s="53"/>
      <c r="FF59" s="55"/>
      <c r="FG59" s="53"/>
      <c r="FH59" s="55"/>
      <c r="FI59" s="53"/>
      <c r="FJ59" s="55"/>
      <c r="FK59" s="53"/>
      <c r="FL59" s="55"/>
      <c r="FM59" s="53"/>
      <c r="FN59" s="55"/>
      <c r="FO59" s="53"/>
      <c r="FP59" s="55"/>
      <c r="FQ59" s="53"/>
      <c r="FR59" s="55"/>
      <c r="FS59" s="53"/>
      <c r="FT59" s="55"/>
      <c r="FU59" s="53"/>
      <c r="FV59" s="55"/>
      <c r="FW59" s="53"/>
      <c r="FX59" s="55"/>
      <c r="FY59" s="53"/>
      <c r="FZ59" s="55"/>
      <c r="GA59" s="53"/>
      <c r="GB59" s="55"/>
      <c r="GC59" s="53"/>
      <c r="GD59" s="55"/>
      <c r="GE59" s="53"/>
      <c r="GF59" s="55"/>
      <c r="GG59" s="53"/>
      <c r="GH59" s="55"/>
      <c r="GI59" s="53"/>
      <c r="GJ59" s="55"/>
      <c r="GK59" s="53"/>
      <c r="GL59" s="55"/>
      <c r="GM59" s="53"/>
      <c r="GN59" s="55"/>
      <c r="GO59" s="53"/>
      <c r="GP59" s="55"/>
      <c r="GQ59" s="53"/>
      <c r="GR59" s="55"/>
      <c r="GS59" s="53"/>
      <c r="GT59" s="55"/>
      <c r="GU59" s="53"/>
      <c r="GV59" s="55"/>
      <c r="GW59" s="53"/>
      <c r="GX59" s="55"/>
      <c r="GY59" s="53"/>
      <c r="GZ59" s="55"/>
      <c r="HA59" s="53"/>
      <c r="HB59" s="55"/>
      <c r="HC59" s="53"/>
      <c r="HD59" s="55"/>
      <c r="HE59" s="53"/>
      <c r="HF59" s="55"/>
      <c r="HG59" s="53"/>
      <c r="HH59" s="55"/>
      <c r="HI59" s="53"/>
      <c r="HJ59" s="55"/>
      <c r="HK59" s="53"/>
      <c r="HL59" s="55"/>
      <c r="HM59" s="53"/>
      <c r="HN59" s="55"/>
      <c r="HO59" s="53"/>
      <c r="HP59" s="55"/>
      <c r="HQ59" s="53"/>
      <c r="HR59" s="55"/>
      <c r="HS59" s="53"/>
      <c r="HT59" s="55"/>
      <c r="HU59" s="53"/>
      <c r="HV59" s="55"/>
      <c r="HW59" s="53"/>
      <c r="HX59" s="55"/>
      <c r="HY59" s="53"/>
      <c r="HZ59" s="55"/>
      <c r="IA59" s="53"/>
      <c r="IB59" s="55"/>
      <c r="IC59" s="53"/>
      <c r="ID59" s="55"/>
      <c r="IE59" s="53"/>
      <c r="IF59" s="55"/>
      <c r="IG59" s="53"/>
      <c r="IH59" s="55"/>
      <c r="II59" s="53"/>
      <c r="IJ59" s="55"/>
      <c r="IK59" s="53"/>
      <c r="IL59" s="55"/>
      <c r="IM59" s="53"/>
      <c r="IN59" s="55"/>
      <c r="IO59" s="53"/>
      <c r="IP59" s="55"/>
      <c r="IQ59" s="53"/>
      <c r="IR59" s="55"/>
      <c r="IS59" s="53"/>
      <c r="IT59" s="55"/>
      <c r="IU59" s="53"/>
      <c r="IV59" s="55"/>
    </row>
    <row r="60" spans="1:256" s="47" customFormat="1" ht="21.75" customHeight="1">
      <c r="A60" s="53" t="s">
        <v>34</v>
      </c>
      <c r="B60" s="57" t="s">
        <v>30</v>
      </c>
      <c r="C60" s="88">
        <v>16401400</v>
      </c>
      <c r="D60" s="89">
        <v>0</v>
      </c>
      <c r="E60" s="90">
        <f t="shared" si="20"/>
        <v>16401400</v>
      </c>
      <c r="F60" s="91">
        <v>13898245.27</v>
      </c>
      <c r="G60" s="92">
        <v>0</v>
      </c>
      <c r="H60" s="96">
        <f t="shared" si="21"/>
        <v>13898245.27</v>
      </c>
      <c r="I60" s="96">
        <f t="shared" si="22"/>
        <v>-2503154.7300000004</v>
      </c>
      <c r="J60" s="91">
        <v>-122443000</v>
      </c>
      <c r="K60" s="96">
        <f t="shared" si="23"/>
        <v>119939845.27</v>
      </c>
      <c r="L60" s="38">
        <f t="shared" si="19"/>
        <v>97.95565713842359</v>
      </c>
      <c r="M60" s="53"/>
      <c r="N60" s="55"/>
      <c r="O60" s="53"/>
      <c r="P60" s="55"/>
      <c r="Q60" s="53"/>
      <c r="R60" s="55"/>
      <c r="S60" s="53"/>
      <c r="T60" s="55"/>
      <c r="U60" s="53"/>
      <c r="V60" s="55"/>
      <c r="W60" s="53"/>
      <c r="X60" s="55"/>
      <c r="Y60" s="53"/>
      <c r="Z60" s="55"/>
      <c r="AA60" s="53"/>
      <c r="AB60" s="55"/>
      <c r="AC60" s="53"/>
      <c r="AD60" s="55"/>
      <c r="AE60" s="53"/>
      <c r="AF60" s="55"/>
      <c r="AG60" s="53"/>
      <c r="AH60" s="55"/>
      <c r="AI60" s="53"/>
      <c r="AJ60" s="55"/>
      <c r="AK60" s="53"/>
      <c r="AL60" s="55"/>
      <c r="AM60" s="53"/>
      <c r="AN60" s="55"/>
      <c r="AO60" s="53"/>
      <c r="AP60" s="55"/>
      <c r="AQ60" s="53"/>
      <c r="AR60" s="55"/>
      <c r="AS60" s="53"/>
      <c r="AT60" s="55"/>
      <c r="AU60" s="53"/>
      <c r="AV60" s="55"/>
      <c r="AW60" s="53"/>
      <c r="AX60" s="55"/>
      <c r="AY60" s="53"/>
      <c r="AZ60" s="55"/>
      <c r="BA60" s="53"/>
      <c r="BB60" s="55"/>
      <c r="BC60" s="53"/>
      <c r="BD60" s="55"/>
      <c r="BE60" s="53"/>
      <c r="BF60" s="55"/>
      <c r="BG60" s="53"/>
      <c r="BH60" s="55"/>
      <c r="BI60" s="53"/>
      <c r="BJ60" s="55"/>
      <c r="BK60" s="53"/>
      <c r="BL60" s="55"/>
      <c r="BM60" s="53"/>
      <c r="BN60" s="55"/>
      <c r="BO60" s="53"/>
      <c r="BP60" s="55"/>
      <c r="BQ60" s="53"/>
      <c r="BR60" s="55"/>
      <c r="BS60" s="53"/>
      <c r="BT60" s="55"/>
      <c r="BU60" s="53"/>
      <c r="BV60" s="55"/>
      <c r="BW60" s="53"/>
      <c r="BX60" s="55"/>
      <c r="BY60" s="53"/>
      <c r="BZ60" s="55"/>
      <c r="CA60" s="53"/>
      <c r="CB60" s="55"/>
      <c r="CC60" s="53"/>
      <c r="CD60" s="55"/>
      <c r="CE60" s="53"/>
      <c r="CF60" s="55"/>
      <c r="CG60" s="53"/>
      <c r="CH60" s="55"/>
      <c r="CI60" s="53"/>
      <c r="CJ60" s="55"/>
      <c r="CK60" s="53"/>
      <c r="CL60" s="55"/>
      <c r="CM60" s="53"/>
      <c r="CN60" s="55"/>
      <c r="CO60" s="53"/>
      <c r="CP60" s="55"/>
      <c r="CQ60" s="53"/>
      <c r="CR60" s="55"/>
      <c r="CS60" s="53"/>
      <c r="CT60" s="55"/>
      <c r="CU60" s="53"/>
      <c r="CV60" s="55"/>
      <c r="CW60" s="53"/>
      <c r="CX60" s="55"/>
      <c r="CY60" s="53"/>
      <c r="CZ60" s="55"/>
      <c r="DA60" s="53"/>
      <c r="DB60" s="55"/>
      <c r="DC60" s="53"/>
      <c r="DD60" s="55"/>
      <c r="DE60" s="53"/>
      <c r="DF60" s="55"/>
      <c r="DG60" s="53"/>
      <c r="DH60" s="55"/>
      <c r="DI60" s="53"/>
      <c r="DJ60" s="55"/>
      <c r="DK60" s="53"/>
      <c r="DL60" s="55"/>
      <c r="DM60" s="53"/>
      <c r="DN60" s="55"/>
      <c r="DO60" s="53"/>
      <c r="DP60" s="55"/>
      <c r="DQ60" s="53"/>
      <c r="DR60" s="55"/>
      <c r="DS60" s="53"/>
      <c r="DT60" s="55"/>
      <c r="DU60" s="53"/>
      <c r="DV60" s="55"/>
      <c r="DW60" s="53"/>
      <c r="DX60" s="55"/>
      <c r="DY60" s="53"/>
      <c r="DZ60" s="55"/>
      <c r="EA60" s="53"/>
      <c r="EB60" s="55"/>
      <c r="EC60" s="53"/>
      <c r="ED60" s="55"/>
      <c r="EE60" s="53"/>
      <c r="EF60" s="55"/>
      <c r="EG60" s="53"/>
      <c r="EH60" s="55"/>
      <c r="EI60" s="53"/>
      <c r="EJ60" s="55"/>
      <c r="EK60" s="53"/>
      <c r="EL60" s="55"/>
      <c r="EM60" s="53"/>
      <c r="EN60" s="55"/>
      <c r="EO60" s="53"/>
      <c r="EP60" s="55"/>
      <c r="EQ60" s="53"/>
      <c r="ER60" s="55"/>
      <c r="ES60" s="53"/>
      <c r="ET60" s="55"/>
      <c r="EU60" s="53"/>
      <c r="EV60" s="55"/>
      <c r="EW60" s="53"/>
      <c r="EX60" s="55"/>
      <c r="EY60" s="53"/>
      <c r="EZ60" s="55"/>
      <c r="FA60" s="53"/>
      <c r="FB60" s="55"/>
      <c r="FC60" s="53"/>
      <c r="FD60" s="55"/>
      <c r="FE60" s="53"/>
      <c r="FF60" s="55"/>
      <c r="FG60" s="53"/>
      <c r="FH60" s="55"/>
      <c r="FI60" s="53"/>
      <c r="FJ60" s="55"/>
      <c r="FK60" s="53"/>
      <c r="FL60" s="55"/>
      <c r="FM60" s="53"/>
      <c r="FN60" s="55"/>
      <c r="FO60" s="53"/>
      <c r="FP60" s="55"/>
      <c r="FQ60" s="53"/>
      <c r="FR60" s="55"/>
      <c r="FS60" s="53"/>
      <c r="FT60" s="55"/>
      <c r="FU60" s="53"/>
      <c r="FV60" s="55"/>
      <c r="FW60" s="53"/>
      <c r="FX60" s="55"/>
      <c r="FY60" s="53"/>
      <c r="FZ60" s="55"/>
      <c r="GA60" s="53"/>
      <c r="GB60" s="55"/>
      <c r="GC60" s="53"/>
      <c r="GD60" s="55"/>
      <c r="GE60" s="53"/>
      <c r="GF60" s="55"/>
      <c r="GG60" s="53"/>
      <c r="GH60" s="55"/>
      <c r="GI60" s="53"/>
      <c r="GJ60" s="55"/>
      <c r="GK60" s="53"/>
      <c r="GL60" s="55"/>
      <c r="GM60" s="53"/>
      <c r="GN60" s="55"/>
      <c r="GO60" s="53"/>
      <c r="GP60" s="55"/>
      <c r="GQ60" s="53"/>
      <c r="GR60" s="55"/>
      <c r="GS60" s="53"/>
      <c r="GT60" s="55"/>
      <c r="GU60" s="53"/>
      <c r="GV60" s="55"/>
      <c r="GW60" s="53"/>
      <c r="GX60" s="55"/>
      <c r="GY60" s="53"/>
      <c r="GZ60" s="55"/>
      <c r="HA60" s="53"/>
      <c r="HB60" s="55"/>
      <c r="HC60" s="53"/>
      <c r="HD60" s="55"/>
      <c r="HE60" s="53"/>
      <c r="HF60" s="55"/>
      <c r="HG60" s="53"/>
      <c r="HH60" s="55"/>
      <c r="HI60" s="53"/>
      <c r="HJ60" s="55"/>
      <c r="HK60" s="53"/>
      <c r="HL60" s="55"/>
      <c r="HM60" s="53"/>
      <c r="HN60" s="55"/>
      <c r="HO60" s="53"/>
      <c r="HP60" s="55"/>
      <c r="HQ60" s="53"/>
      <c r="HR60" s="55"/>
      <c r="HS60" s="53"/>
      <c r="HT60" s="55"/>
      <c r="HU60" s="53"/>
      <c r="HV60" s="55"/>
      <c r="HW60" s="53"/>
      <c r="HX60" s="55"/>
      <c r="HY60" s="53"/>
      <c r="HZ60" s="55"/>
      <c r="IA60" s="53"/>
      <c r="IB60" s="55"/>
      <c r="IC60" s="53"/>
      <c r="ID60" s="55"/>
      <c r="IE60" s="53"/>
      <c r="IF60" s="55"/>
      <c r="IG60" s="53"/>
      <c r="IH60" s="55"/>
      <c r="II60" s="53"/>
      <c r="IJ60" s="55"/>
      <c r="IK60" s="53"/>
      <c r="IL60" s="55"/>
      <c r="IM60" s="53"/>
      <c r="IN60" s="55"/>
      <c r="IO60" s="53"/>
      <c r="IP60" s="55"/>
      <c r="IQ60" s="53"/>
      <c r="IR60" s="55"/>
      <c r="IS60" s="53"/>
      <c r="IT60" s="55"/>
      <c r="IU60" s="53"/>
      <c r="IV60" s="55"/>
    </row>
    <row r="61" spans="1:256" s="47" customFormat="1" ht="21.75" customHeight="1">
      <c r="A61" s="53"/>
      <c r="B61" s="57" t="s">
        <v>54</v>
      </c>
      <c r="C61" s="88">
        <v>419572199.8</v>
      </c>
      <c r="D61" s="89">
        <v>242281528.48</v>
      </c>
      <c r="E61" s="90">
        <f t="shared" si="20"/>
        <v>177290671.32000002</v>
      </c>
      <c r="F61" s="91">
        <v>151151559.62</v>
      </c>
      <c r="G61" s="92">
        <v>0</v>
      </c>
      <c r="H61" s="96">
        <f t="shared" si="21"/>
        <v>151151559.62</v>
      </c>
      <c r="I61" s="96">
        <f t="shared" si="22"/>
        <v>-26139111.700000018</v>
      </c>
      <c r="J61" s="91">
        <v>-26899000</v>
      </c>
      <c r="K61" s="96">
        <f t="shared" si="23"/>
        <v>759888.2999999821</v>
      </c>
      <c r="L61" s="38">
        <f t="shared" si="19"/>
        <v>2.8249685861927287</v>
      </c>
      <c r="M61" s="53"/>
      <c r="N61" s="55"/>
      <c r="O61" s="53"/>
      <c r="P61" s="55"/>
      <c r="Q61" s="53"/>
      <c r="R61" s="55"/>
      <c r="S61" s="53"/>
      <c r="T61" s="55"/>
      <c r="U61" s="53"/>
      <c r="V61" s="55"/>
      <c r="W61" s="53"/>
      <c r="X61" s="55"/>
      <c r="Y61" s="53"/>
      <c r="Z61" s="55"/>
      <c r="AA61" s="53"/>
      <c r="AB61" s="55"/>
      <c r="AC61" s="53"/>
      <c r="AD61" s="55"/>
      <c r="AE61" s="53"/>
      <c r="AF61" s="55"/>
      <c r="AG61" s="53"/>
      <c r="AH61" s="55"/>
      <c r="AI61" s="53"/>
      <c r="AJ61" s="55"/>
      <c r="AK61" s="53"/>
      <c r="AL61" s="55"/>
      <c r="AM61" s="53"/>
      <c r="AN61" s="55"/>
      <c r="AO61" s="53"/>
      <c r="AP61" s="55"/>
      <c r="AQ61" s="53"/>
      <c r="AR61" s="55"/>
      <c r="AS61" s="53"/>
      <c r="AT61" s="55"/>
      <c r="AU61" s="53"/>
      <c r="AV61" s="55"/>
      <c r="AW61" s="53"/>
      <c r="AX61" s="55"/>
      <c r="AY61" s="53"/>
      <c r="AZ61" s="55"/>
      <c r="BA61" s="53"/>
      <c r="BB61" s="55"/>
      <c r="BC61" s="53"/>
      <c r="BD61" s="55"/>
      <c r="BE61" s="53"/>
      <c r="BF61" s="55"/>
      <c r="BG61" s="53"/>
      <c r="BH61" s="55"/>
      <c r="BI61" s="53"/>
      <c r="BJ61" s="55"/>
      <c r="BK61" s="53"/>
      <c r="BL61" s="55"/>
      <c r="BM61" s="53"/>
      <c r="BN61" s="55"/>
      <c r="BO61" s="53"/>
      <c r="BP61" s="55"/>
      <c r="BQ61" s="53"/>
      <c r="BR61" s="55"/>
      <c r="BS61" s="53"/>
      <c r="BT61" s="55"/>
      <c r="BU61" s="53"/>
      <c r="BV61" s="55"/>
      <c r="BW61" s="53"/>
      <c r="BX61" s="55"/>
      <c r="BY61" s="53"/>
      <c r="BZ61" s="55"/>
      <c r="CA61" s="53"/>
      <c r="CB61" s="55"/>
      <c r="CC61" s="53"/>
      <c r="CD61" s="55"/>
      <c r="CE61" s="53"/>
      <c r="CF61" s="55"/>
      <c r="CG61" s="53"/>
      <c r="CH61" s="55"/>
      <c r="CI61" s="53"/>
      <c r="CJ61" s="55"/>
      <c r="CK61" s="53"/>
      <c r="CL61" s="55"/>
      <c r="CM61" s="53"/>
      <c r="CN61" s="55"/>
      <c r="CO61" s="53"/>
      <c r="CP61" s="55"/>
      <c r="CQ61" s="53"/>
      <c r="CR61" s="55"/>
      <c r="CS61" s="53"/>
      <c r="CT61" s="55"/>
      <c r="CU61" s="53"/>
      <c r="CV61" s="55"/>
      <c r="CW61" s="53"/>
      <c r="CX61" s="55"/>
      <c r="CY61" s="53"/>
      <c r="CZ61" s="55"/>
      <c r="DA61" s="53"/>
      <c r="DB61" s="55"/>
      <c r="DC61" s="53"/>
      <c r="DD61" s="55"/>
      <c r="DE61" s="53"/>
      <c r="DF61" s="55"/>
      <c r="DG61" s="53"/>
      <c r="DH61" s="55"/>
      <c r="DI61" s="53"/>
      <c r="DJ61" s="55"/>
      <c r="DK61" s="53"/>
      <c r="DL61" s="55"/>
      <c r="DM61" s="53"/>
      <c r="DN61" s="55"/>
      <c r="DO61" s="53"/>
      <c r="DP61" s="55"/>
      <c r="DQ61" s="53"/>
      <c r="DR61" s="55"/>
      <c r="DS61" s="53"/>
      <c r="DT61" s="55"/>
      <c r="DU61" s="53"/>
      <c r="DV61" s="55"/>
      <c r="DW61" s="53"/>
      <c r="DX61" s="55"/>
      <c r="DY61" s="53"/>
      <c r="DZ61" s="55"/>
      <c r="EA61" s="53"/>
      <c r="EB61" s="55"/>
      <c r="EC61" s="53"/>
      <c r="ED61" s="55"/>
      <c r="EE61" s="53"/>
      <c r="EF61" s="55"/>
      <c r="EG61" s="53"/>
      <c r="EH61" s="55"/>
      <c r="EI61" s="53"/>
      <c r="EJ61" s="55"/>
      <c r="EK61" s="53"/>
      <c r="EL61" s="55"/>
      <c r="EM61" s="53"/>
      <c r="EN61" s="55"/>
      <c r="EO61" s="53"/>
      <c r="EP61" s="55"/>
      <c r="EQ61" s="53"/>
      <c r="ER61" s="55"/>
      <c r="ES61" s="53"/>
      <c r="ET61" s="55"/>
      <c r="EU61" s="53"/>
      <c r="EV61" s="55"/>
      <c r="EW61" s="53"/>
      <c r="EX61" s="55"/>
      <c r="EY61" s="53"/>
      <c r="EZ61" s="55"/>
      <c r="FA61" s="53"/>
      <c r="FB61" s="55"/>
      <c r="FC61" s="53"/>
      <c r="FD61" s="55"/>
      <c r="FE61" s="53"/>
      <c r="FF61" s="55"/>
      <c r="FG61" s="53"/>
      <c r="FH61" s="55"/>
      <c r="FI61" s="53"/>
      <c r="FJ61" s="55"/>
      <c r="FK61" s="53"/>
      <c r="FL61" s="55"/>
      <c r="FM61" s="53"/>
      <c r="FN61" s="55"/>
      <c r="FO61" s="53"/>
      <c r="FP61" s="55"/>
      <c r="FQ61" s="53"/>
      <c r="FR61" s="55"/>
      <c r="FS61" s="53"/>
      <c r="FT61" s="55"/>
      <c r="FU61" s="53"/>
      <c r="FV61" s="55"/>
      <c r="FW61" s="53"/>
      <c r="FX61" s="55"/>
      <c r="FY61" s="53"/>
      <c r="FZ61" s="55"/>
      <c r="GA61" s="53"/>
      <c r="GB61" s="55"/>
      <c r="GC61" s="53"/>
      <c r="GD61" s="55"/>
      <c r="GE61" s="53"/>
      <c r="GF61" s="55"/>
      <c r="GG61" s="53"/>
      <c r="GH61" s="55"/>
      <c r="GI61" s="53"/>
      <c r="GJ61" s="55"/>
      <c r="GK61" s="53"/>
      <c r="GL61" s="55"/>
      <c r="GM61" s="53"/>
      <c r="GN61" s="55"/>
      <c r="GO61" s="53"/>
      <c r="GP61" s="55"/>
      <c r="GQ61" s="53"/>
      <c r="GR61" s="55"/>
      <c r="GS61" s="53"/>
      <c r="GT61" s="55"/>
      <c r="GU61" s="53"/>
      <c r="GV61" s="55"/>
      <c r="GW61" s="53"/>
      <c r="GX61" s="55"/>
      <c r="GY61" s="53"/>
      <c r="GZ61" s="55"/>
      <c r="HA61" s="53"/>
      <c r="HB61" s="55"/>
      <c r="HC61" s="53"/>
      <c r="HD61" s="55"/>
      <c r="HE61" s="53"/>
      <c r="HF61" s="55"/>
      <c r="HG61" s="53"/>
      <c r="HH61" s="55"/>
      <c r="HI61" s="53"/>
      <c r="HJ61" s="55"/>
      <c r="HK61" s="53"/>
      <c r="HL61" s="55"/>
      <c r="HM61" s="53"/>
      <c r="HN61" s="55"/>
      <c r="HO61" s="53"/>
      <c r="HP61" s="55"/>
      <c r="HQ61" s="53"/>
      <c r="HR61" s="55"/>
      <c r="HS61" s="53"/>
      <c r="HT61" s="55"/>
      <c r="HU61" s="53"/>
      <c r="HV61" s="55"/>
      <c r="HW61" s="53"/>
      <c r="HX61" s="55"/>
      <c r="HY61" s="53"/>
      <c r="HZ61" s="55"/>
      <c r="IA61" s="53"/>
      <c r="IB61" s="55"/>
      <c r="IC61" s="53"/>
      <c r="ID61" s="55"/>
      <c r="IE61" s="53"/>
      <c r="IF61" s="55"/>
      <c r="IG61" s="53"/>
      <c r="IH61" s="55"/>
      <c r="II61" s="53"/>
      <c r="IJ61" s="55"/>
      <c r="IK61" s="53"/>
      <c r="IL61" s="55"/>
      <c r="IM61" s="53"/>
      <c r="IN61" s="55"/>
      <c r="IO61" s="53"/>
      <c r="IP61" s="55"/>
      <c r="IQ61" s="53"/>
      <c r="IR61" s="55"/>
      <c r="IS61" s="53"/>
      <c r="IT61" s="55"/>
      <c r="IU61" s="53"/>
      <c r="IV61" s="55"/>
    </row>
    <row r="62" spans="1:256" s="47" customFormat="1" ht="21.75" customHeight="1">
      <c r="A62" s="53"/>
      <c r="B62" s="57" t="s">
        <v>55</v>
      </c>
      <c r="C62" s="88">
        <v>173787683.12</v>
      </c>
      <c r="D62" s="89">
        <v>139495660</v>
      </c>
      <c r="E62" s="90">
        <f t="shared" si="20"/>
        <v>34292023.120000005</v>
      </c>
      <c r="F62" s="91">
        <v>25963265</v>
      </c>
      <c r="G62" s="92">
        <v>0</v>
      </c>
      <c r="H62" s="96">
        <f t="shared" si="21"/>
        <v>25963265</v>
      </c>
      <c r="I62" s="96">
        <f t="shared" si="22"/>
        <v>-8328758.120000005</v>
      </c>
      <c r="J62" s="91">
        <v>-6000</v>
      </c>
      <c r="K62" s="96">
        <f t="shared" si="23"/>
        <v>-8322758.120000005</v>
      </c>
      <c r="L62" s="38">
        <f t="shared" si="19"/>
        <v>138712.63533333343</v>
      </c>
      <c r="M62" s="53"/>
      <c r="N62" s="55"/>
      <c r="O62" s="53"/>
      <c r="P62" s="55"/>
      <c r="Q62" s="53"/>
      <c r="R62" s="55"/>
      <c r="S62" s="53"/>
      <c r="T62" s="55"/>
      <c r="U62" s="53"/>
      <c r="V62" s="55"/>
      <c r="W62" s="53"/>
      <c r="X62" s="55"/>
      <c r="Y62" s="53"/>
      <c r="Z62" s="55"/>
      <c r="AA62" s="53"/>
      <c r="AB62" s="55"/>
      <c r="AC62" s="53"/>
      <c r="AD62" s="55"/>
      <c r="AE62" s="53"/>
      <c r="AF62" s="55"/>
      <c r="AG62" s="53"/>
      <c r="AH62" s="55"/>
      <c r="AI62" s="53"/>
      <c r="AJ62" s="55"/>
      <c r="AK62" s="53"/>
      <c r="AL62" s="55"/>
      <c r="AM62" s="53"/>
      <c r="AN62" s="55"/>
      <c r="AO62" s="53"/>
      <c r="AP62" s="55"/>
      <c r="AQ62" s="53"/>
      <c r="AR62" s="55"/>
      <c r="AS62" s="53"/>
      <c r="AT62" s="55"/>
      <c r="AU62" s="53"/>
      <c r="AV62" s="55"/>
      <c r="AW62" s="53"/>
      <c r="AX62" s="55"/>
      <c r="AY62" s="53"/>
      <c r="AZ62" s="55"/>
      <c r="BA62" s="53"/>
      <c r="BB62" s="55"/>
      <c r="BC62" s="53"/>
      <c r="BD62" s="55"/>
      <c r="BE62" s="53"/>
      <c r="BF62" s="55"/>
      <c r="BG62" s="53"/>
      <c r="BH62" s="55"/>
      <c r="BI62" s="53"/>
      <c r="BJ62" s="55"/>
      <c r="BK62" s="53"/>
      <c r="BL62" s="55"/>
      <c r="BM62" s="53"/>
      <c r="BN62" s="55"/>
      <c r="BO62" s="53"/>
      <c r="BP62" s="55"/>
      <c r="BQ62" s="53"/>
      <c r="BR62" s="55"/>
      <c r="BS62" s="53"/>
      <c r="BT62" s="55"/>
      <c r="BU62" s="53"/>
      <c r="BV62" s="55"/>
      <c r="BW62" s="53"/>
      <c r="BX62" s="55"/>
      <c r="BY62" s="53"/>
      <c r="BZ62" s="55"/>
      <c r="CA62" s="53"/>
      <c r="CB62" s="55"/>
      <c r="CC62" s="53"/>
      <c r="CD62" s="55"/>
      <c r="CE62" s="53"/>
      <c r="CF62" s="55"/>
      <c r="CG62" s="53"/>
      <c r="CH62" s="55"/>
      <c r="CI62" s="53"/>
      <c r="CJ62" s="55"/>
      <c r="CK62" s="53"/>
      <c r="CL62" s="55"/>
      <c r="CM62" s="53"/>
      <c r="CN62" s="55"/>
      <c r="CO62" s="53"/>
      <c r="CP62" s="55"/>
      <c r="CQ62" s="53"/>
      <c r="CR62" s="55"/>
      <c r="CS62" s="53"/>
      <c r="CT62" s="55"/>
      <c r="CU62" s="53"/>
      <c r="CV62" s="55"/>
      <c r="CW62" s="53"/>
      <c r="CX62" s="55"/>
      <c r="CY62" s="53"/>
      <c r="CZ62" s="55"/>
      <c r="DA62" s="53"/>
      <c r="DB62" s="55"/>
      <c r="DC62" s="53"/>
      <c r="DD62" s="55"/>
      <c r="DE62" s="53"/>
      <c r="DF62" s="55"/>
      <c r="DG62" s="53"/>
      <c r="DH62" s="55"/>
      <c r="DI62" s="53"/>
      <c r="DJ62" s="55"/>
      <c r="DK62" s="53"/>
      <c r="DL62" s="55"/>
      <c r="DM62" s="53"/>
      <c r="DN62" s="55"/>
      <c r="DO62" s="53"/>
      <c r="DP62" s="55"/>
      <c r="DQ62" s="53"/>
      <c r="DR62" s="55"/>
      <c r="DS62" s="53"/>
      <c r="DT62" s="55"/>
      <c r="DU62" s="53"/>
      <c r="DV62" s="55"/>
      <c r="DW62" s="53"/>
      <c r="DX62" s="55"/>
      <c r="DY62" s="53"/>
      <c r="DZ62" s="55"/>
      <c r="EA62" s="53"/>
      <c r="EB62" s="55"/>
      <c r="EC62" s="53"/>
      <c r="ED62" s="55"/>
      <c r="EE62" s="53"/>
      <c r="EF62" s="55"/>
      <c r="EG62" s="53"/>
      <c r="EH62" s="55"/>
      <c r="EI62" s="53"/>
      <c r="EJ62" s="55"/>
      <c r="EK62" s="53"/>
      <c r="EL62" s="55"/>
      <c r="EM62" s="53"/>
      <c r="EN62" s="55"/>
      <c r="EO62" s="53"/>
      <c r="EP62" s="55"/>
      <c r="EQ62" s="53"/>
      <c r="ER62" s="55"/>
      <c r="ES62" s="53"/>
      <c r="ET62" s="55"/>
      <c r="EU62" s="53"/>
      <c r="EV62" s="55"/>
      <c r="EW62" s="53"/>
      <c r="EX62" s="55"/>
      <c r="EY62" s="53"/>
      <c r="EZ62" s="55"/>
      <c r="FA62" s="53"/>
      <c r="FB62" s="55"/>
      <c r="FC62" s="53"/>
      <c r="FD62" s="55"/>
      <c r="FE62" s="53"/>
      <c r="FF62" s="55"/>
      <c r="FG62" s="53"/>
      <c r="FH62" s="55"/>
      <c r="FI62" s="53"/>
      <c r="FJ62" s="55"/>
      <c r="FK62" s="53"/>
      <c r="FL62" s="55"/>
      <c r="FM62" s="53"/>
      <c r="FN62" s="55"/>
      <c r="FO62" s="53"/>
      <c r="FP62" s="55"/>
      <c r="FQ62" s="53"/>
      <c r="FR62" s="55"/>
      <c r="FS62" s="53"/>
      <c r="FT62" s="55"/>
      <c r="FU62" s="53"/>
      <c r="FV62" s="55"/>
      <c r="FW62" s="53"/>
      <c r="FX62" s="55"/>
      <c r="FY62" s="53"/>
      <c r="FZ62" s="55"/>
      <c r="GA62" s="53"/>
      <c r="GB62" s="55"/>
      <c r="GC62" s="53"/>
      <c r="GD62" s="55"/>
      <c r="GE62" s="53"/>
      <c r="GF62" s="55"/>
      <c r="GG62" s="53"/>
      <c r="GH62" s="55"/>
      <c r="GI62" s="53"/>
      <c r="GJ62" s="55"/>
      <c r="GK62" s="53"/>
      <c r="GL62" s="55"/>
      <c r="GM62" s="53"/>
      <c r="GN62" s="55"/>
      <c r="GO62" s="53"/>
      <c r="GP62" s="55"/>
      <c r="GQ62" s="53"/>
      <c r="GR62" s="55"/>
      <c r="GS62" s="53"/>
      <c r="GT62" s="55"/>
      <c r="GU62" s="53"/>
      <c r="GV62" s="55"/>
      <c r="GW62" s="53"/>
      <c r="GX62" s="55"/>
      <c r="GY62" s="53"/>
      <c r="GZ62" s="55"/>
      <c r="HA62" s="53"/>
      <c r="HB62" s="55"/>
      <c r="HC62" s="53"/>
      <c r="HD62" s="55"/>
      <c r="HE62" s="53"/>
      <c r="HF62" s="55"/>
      <c r="HG62" s="53"/>
      <c r="HH62" s="55"/>
      <c r="HI62" s="53"/>
      <c r="HJ62" s="55"/>
      <c r="HK62" s="53"/>
      <c r="HL62" s="55"/>
      <c r="HM62" s="53"/>
      <c r="HN62" s="55"/>
      <c r="HO62" s="53"/>
      <c r="HP62" s="55"/>
      <c r="HQ62" s="53"/>
      <c r="HR62" s="55"/>
      <c r="HS62" s="53"/>
      <c r="HT62" s="55"/>
      <c r="HU62" s="53"/>
      <c r="HV62" s="55"/>
      <c r="HW62" s="53"/>
      <c r="HX62" s="55"/>
      <c r="HY62" s="53"/>
      <c r="HZ62" s="55"/>
      <c r="IA62" s="53"/>
      <c r="IB62" s="55"/>
      <c r="IC62" s="53"/>
      <c r="ID62" s="55"/>
      <c r="IE62" s="53"/>
      <c r="IF62" s="55"/>
      <c r="IG62" s="53"/>
      <c r="IH62" s="55"/>
      <c r="II62" s="53"/>
      <c r="IJ62" s="55"/>
      <c r="IK62" s="53"/>
      <c r="IL62" s="55"/>
      <c r="IM62" s="53"/>
      <c r="IN62" s="55"/>
      <c r="IO62" s="53"/>
      <c r="IP62" s="55"/>
      <c r="IQ62" s="53"/>
      <c r="IR62" s="55"/>
      <c r="IS62" s="53"/>
      <c r="IT62" s="55"/>
      <c r="IU62" s="53"/>
      <c r="IV62" s="55"/>
    </row>
    <row r="63" spans="1:256" s="47" customFormat="1" ht="21.75" customHeight="1">
      <c r="A63" s="53"/>
      <c r="B63" s="39" t="s">
        <v>58</v>
      </c>
      <c r="C63" s="88">
        <v>8577836.09</v>
      </c>
      <c r="D63" s="89">
        <v>6744518.53</v>
      </c>
      <c r="E63" s="90">
        <f t="shared" si="20"/>
        <v>1833317.5599999996</v>
      </c>
      <c r="F63" s="91">
        <v>2501016.33</v>
      </c>
      <c r="G63" s="92">
        <v>0</v>
      </c>
      <c r="H63" s="96">
        <f t="shared" si="21"/>
        <v>2501016.33</v>
      </c>
      <c r="I63" s="96">
        <f t="shared" si="22"/>
        <v>667698.7700000005</v>
      </c>
      <c r="J63" s="91">
        <v>-93000</v>
      </c>
      <c r="K63" s="96">
        <f t="shared" si="23"/>
        <v>760698.7700000005</v>
      </c>
      <c r="L63" s="38">
        <f t="shared" si="19"/>
        <v>817.9556666666672</v>
      </c>
      <c r="M63" s="53"/>
      <c r="N63" s="55"/>
      <c r="O63" s="53"/>
      <c r="P63" s="55"/>
      <c r="Q63" s="53"/>
      <c r="R63" s="55"/>
      <c r="S63" s="53"/>
      <c r="T63" s="55"/>
      <c r="U63" s="53"/>
      <c r="V63" s="55"/>
      <c r="W63" s="53"/>
      <c r="X63" s="55"/>
      <c r="Y63" s="53"/>
      <c r="Z63" s="55"/>
      <c r="AA63" s="53"/>
      <c r="AB63" s="55"/>
      <c r="AC63" s="53"/>
      <c r="AD63" s="55"/>
      <c r="AE63" s="53"/>
      <c r="AF63" s="55"/>
      <c r="AG63" s="53"/>
      <c r="AH63" s="55"/>
      <c r="AI63" s="53"/>
      <c r="AJ63" s="55"/>
      <c r="AK63" s="53"/>
      <c r="AL63" s="55"/>
      <c r="AM63" s="53"/>
      <c r="AN63" s="55"/>
      <c r="AO63" s="53"/>
      <c r="AP63" s="55"/>
      <c r="AQ63" s="53"/>
      <c r="AR63" s="55"/>
      <c r="AS63" s="53"/>
      <c r="AT63" s="55"/>
      <c r="AU63" s="53"/>
      <c r="AV63" s="55"/>
      <c r="AW63" s="53"/>
      <c r="AX63" s="55"/>
      <c r="AY63" s="53"/>
      <c r="AZ63" s="55"/>
      <c r="BA63" s="53"/>
      <c r="BB63" s="55"/>
      <c r="BC63" s="53"/>
      <c r="BD63" s="55"/>
      <c r="BE63" s="53"/>
      <c r="BF63" s="55"/>
      <c r="BG63" s="53"/>
      <c r="BH63" s="55"/>
      <c r="BI63" s="53"/>
      <c r="BJ63" s="55"/>
      <c r="BK63" s="53"/>
      <c r="BL63" s="55"/>
      <c r="BM63" s="53"/>
      <c r="BN63" s="55"/>
      <c r="BO63" s="53"/>
      <c r="BP63" s="55"/>
      <c r="BQ63" s="53"/>
      <c r="BR63" s="55"/>
      <c r="BS63" s="53"/>
      <c r="BT63" s="55"/>
      <c r="BU63" s="53"/>
      <c r="BV63" s="55"/>
      <c r="BW63" s="53"/>
      <c r="BX63" s="55"/>
      <c r="BY63" s="53"/>
      <c r="BZ63" s="55"/>
      <c r="CA63" s="53"/>
      <c r="CB63" s="55"/>
      <c r="CC63" s="53"/>
      <c r="CD63" s="55"/>
      <c r="CE63" s="53"/>
      <c r="CF63" s="55"/>
      <c r="CG63" s="53"/>
      <c r="CH63" s="55"/>
      <c r="CI63" s="53"/>
      <c r="CJ63" s="55"/>
      <c r="CK63" s="53"/>
      <c r="CL63" s="55"/>
      <c r="CM63" s="53"/>
      <c r="CN63" s="55"/>
      <c r="CO63" s="53"/>
      <c r="CP63" s="55"/>
      <c r="CQ63" s="53"/>
      <c r="CR63" s="55"/>
      <c r="CS63" s="53"/>
      <c r="CT63" s="55"/>
      <c r="CU63" s="53"/>
      <c r="CV63" s="55"/>
      <c r="CW63" s="53"/>
      <c r="CX63" s="55"/>
      <c r="CY63" s="53"/>
      <c r="CZ63" s="55"/>
      <c r="DA63" s="53"/>
      <c r="DB63" s="55"/>
      <c r="DC63" s="53"/>
      <c r="DD63" s="55"/>
      <c r="DE63" s="53"/>
      <c r="DF63" s="55"/>
      <c r="DG63" s="53"/>
      <c r="DH63" s="55"/>
      <c r="DI63" s="53"/>
      <c r="DJ63" s="55"/>
      <c r="DK63" s="53"/>
      <c r="DL63" s="55"/>
      <c r="DM63" s="53"/>
      <c r="DN63" s="55"/>
      <c r="DO63" s="53"/>
      <c r="DP63" s="55"/>
      <c r="DQ63" s="53"/>
      <c r="DR63" s="55"/>
      <c r="DS63" s="53"/>
      <c r="DT63" s="55"/>
      <c r="DU63" s="53"/>
      <c r="DV63" s="55"/>
      <c r="DW63" s="53"/>
      <c r="DX63" s="55"/>
      <c r="DY63" s="53"/>
      <c r="DZ63" s="55"/>
      <c r="EA63" s="53"/>
      <c r="EB63" s="55"/>
      <c r="EC63" s="53"/>
      <c r="ED63" s="55"/>
      <c r="EE63" s="53"/>
      <c r="EF63" s="55"/>
      <c r="EG63" s="53"/>
      <c r="EH63" s="55"/>
      <c r="EI63" s="53"/>
      <c r="EJ63" s="55"/>
      <c r="EK63" s="53"/>
      <c r="EL63" s="55"/>
      <c r="EM63" s="53"/>
      <c r="EN63" s="55"/>
      <c r="EO63" s="53"/>
      <c r="EP63" s="55"/>
      <c r="EQ63" s="53"/>
      <c r="ER63" s="55"/>
      <c r="ES63" s="53"/>
      <c r="ET63" s="55"/>
      <c r="EU63" s="53"/>
      <c r="EV63" s="55"/>
      <c r="EW63" s="53"/>
      <c r="EX63" s="55"/>
      <c r="EY63" s="53"/>
      <c r="EZ63" s="55"/>
      <c r="FA63" s="53"/>
      <c r="FB63" s="55"/>
      <c r="FC63" s="53"/>
      <c r="FD63" s="55"/>
      <c r="FE63" s="53"/>
      <c r="FF63" s="55"/>
      <c r="FG63" s="53"/>
      <c r="FH63" s="55"/>
      <c r="FI63" s="53"/>
      <c r="FJ63" s="55"/>
      <c r="FK63" s="53"/>
      <c r="FL63" s="55"/>
      <c r="FM63" s="53"/>
      <c r="FN63" s="55"/>
      <c r="FO63" s="53"/>
      <c r="FP63" s="55"/>
      <c r="FQ63" s="53"/>
      <c r="FR63" s="55"/>
      <c r="FS63" s="53"/>
      <c r="FT63" s="55"/>
      <c r="FU63" s="53"/>
      <c r="FV63" s="55"/>
      <c r="FW63" s="53"/>
      <c r="FX63" s="55"/>
      <c r="FY63" s="53"/>
      <c r="FZ63" s="55"/>
      <c r="GA63" s="53"/>
      <c r="GB63" s="55"/>
      <c r="GC63" s="53"/>
      <c r="GD63" s="55"/>
      <c r="GE63" s="53"/>
      <c r="GF63" s="55"/>
      <c r="GG63" s="53"/>
      <c r="GH63" s="55"/>
      <c r="GI63" s="53"/>
      <c r="GJ63" s="55"/>
      <c r="GK63" s="53"/>
      <c r="GL63" s="55"/>
      <c r="GM63" s="53"/>
      <c r="GN63" s="55"/>
      <c r="GO63" s="53"/>
      <c r="GP63" s="55"/>
      <c r="GQ63" s="53"/>
      <c r="GR63" s="55"/>
      <c r="GS63" s="53"/>
      <c r="GT63" s="55"/>
      <c r="GU63" s="53"/>
      <c r="GV63" s="55"/>
      <c r="GW63" s="53"/>
      <c r="GX63" s="55"/>
      <c r="GY63" s="53"/>
      <c r="GZ63" s="55"/>
      <c r="HA63" s="53"/>
      <c r="HB63" s="55"/>
      <c r="HC63" s="53"/>
      <c r="HD63" s="55"/>
      <c r="HE63" s="53"/>
      <c r="HF63" s="55"/>
      <c r="HG63" s="53"/>
      <c r="HH63" s="55"/>
      <c r="HI63" s="53"/>
      <c r="HJ63" s="55"/>
      <c r="HK63" s="53"/>
      <c r="HL63" s="55"/>
      <c r="HM63" s="53"/>
      <c r="HN63" s="55"/>
      <c r="HO63" s="53"/>
      <c r="HP63" s="55"/>
      <c r="HQ63" s="53"/>
      <c r="HR63" s="55"/>
      <c r="HS63" s="53"/>
      <c r="HT63" s="55"/>
      <c r="HU63" s="53"/>
      <c r="HV63" s="55"/>
      <c r="HW63" s="53"/>
      <c r="HX63" s="55"/>
      <c r="HY63" s="53"/>
      <c r="HZ63" s="55"/>
      <c r="IA63" s="53"/>
      <c r="IB63" s="55"/>
      <c r="IC63" s="53"/>
      <c r="ID63" s="55"/>
      <c r="IE63" s="53"/>
      <c r="IF63" s="55"/>
      <c r="IG63" s="53"/>
      <c r="IH63" s="55"/>
      <c r="II63" s="53"/>
      <c r="IJ63" s="55"/>
      <c r="IK63" s="53"/>
      <c r="IL63" s="55"/>
      <c r="IM63" s="53"/>
      <c r="IN63" s="55"/>
      <c r="IO63" s="53"/>
      <c r="IP63" s="55"/>
      <c r="IQ63" s="53"/>
      <c r="IR63" s="55"/>
      <c r="IS63" s="53"/>
      <c r="IT63" s="55"/>
      <c r="IU63" s="53"/>
      <c r="IV63" s="55"/>
    </row>
    <row r="64" spans="1:256" s="47" customFormat="1" ht="21.75" customHeight="1">
      <c r="A64" s="53"/>
      <c r="B64" s="57" t="s">
        <v>57</v>
      </c>
      <c r="C64" s="88">
        <v>73942337.85</v>
      </c>
      <c r="D64" s="89">
        <v>71306638.26</v>
      </c>
      <c r="E64" s="90">
        <f t="shared" si="20"/>
        <v>2635699.5899999887</v>
      </c>
      <c r="F64" s="91">
        <v>12325246.12</v>
      </c>
      <c r="G64" s="92">
        <v>0</v>
      </c>
      <c r="H64" s="96">
        <f t="shared" si="21"/>
        <v>12325246.12</v>
      </c>
      <c r="I64" s="96">
        <f t="shared" si="22"/>
        <v>9689546.53000001</v>
      </c>
      <c r="J64" s="91">
        <v>0</v>
      </c>
      <c r="K64" s="96">
        <f t="shared" si="23"/>
        <v>9689546.53000001</v>
      </c>
      <c r="L64" s="38"/>
      <c r="M64" s="53"/>
      <c r="N64" s="55"/>
      <c r="O64" s="53"/>
      <c r="P64" s="55"/>
      <c r="Q64" s="53"/>
      <c r="R64" s="55"/>
      <c r="S64" s="53"/>
      <c r="T64" s="55"/>
      <c r="U64" s="53"/>
      <c r="V64" s="55"/>
      <c r="W64" s="53"/>
      <c r="X64" s="55"/>
      <c r="Y64" s="53"/>
      <c r="Z64" s="55"/>
      <c r="AA64" s="53"/>
      <c r="AB64" s="55"/>
      <c r="AC64" s="53"/>
      <c r="AD64" s="55"/>
      <c r="AE64" s="53"/>
      <c r="AF64" s="55"/>
      <c r="AG64" s="53"/>
      <c r="AH64" s="55"/>
      <c r="AI64" s="53"/>
      <c r="AJ64" s="55"/>
      <c r="AK64" s="53"/>
      <c r="AL64" s="55"/>
      <c r="AM64" s="53"/>
      <c r="AN64" s="55"/>
      <c r="AO64" s="53"/>
      <c r="AP64" s="55"/>
      <c r="AQ64" s="53"/>
      <c r="AR64" s="55"/>
      <c r="AS64" s="53"/>
      <c r="AT64" s="55"/>
      <c r="AU64" s="53"/>
      <c r="AV64" s="55"/>
      <c r="AW64" s="53"/>
      <c r="AX64" s="55"/>
      <c r="AY64" s="53"/>
      <c r="AZ64" s="55"/>
      <c r="BA64" s="53"/>
      <c r="BB64" s="55"/>
      <c r="BC64" s="53"/>
      <c r="BD64" s="55"/>
      <c r="BE64" s="53"/>
      <c r="BF64" s="55"/>
      <c r="BG64" s="53"/>
      <c r="BH64" s="55"/>
      <c r="BI64" s="53"/>
      <c r="BJ64" s="55"/>
      <c r="BK64" s="53"/>
      <c r="BL64" s="55"/>
      <c r="BM64" s="53"/>
      <c r="BN64" s="55"/>
      <c r="BO64" s="53"/>
      <c r="BP64" s="55"/>
      <c r="BQ64" s="53"/>
      <c r="BR64" s="55"/>
      <c r="BS64" s="53"/>
      <c r="BT64" s="55"/>
      <c r="BU64" s="53"/>
      <c r="BV64" s="55"/>
      <c r="BW64" s="53"/>
      <c r="BX64" s="55"/>
      <c r="BY64" s="53"/>
      <c r="BZ64" s="55"/>
      <c r="CA64" s="53"/>
      <c r="CB64" s="55"/>
      <c r="CC64" s="53"/>
      <c r="CD64" s="55"/>
      <c r="CE64" s="53"/>
      <c r="CF64" s="55"/>
      <c r="CG64" s="53"/>
      <c r="CH64" s="55"/>
      <c r="CI64" s="53"/>
      <c r="CJ64" s="55"/>
      <c r="CK64" s="53"/>
      <c r="CL64" s="55"/>
      <c r="CM64" s="53"/>
      <c r="CN64" s="55"/>
      <c r="CO64" s="53"/>
      <c r="CP64" s="55"/>
      <c r="CQ64" s="53"/>
      <c r="CR64" s="55"/>
      <c r="CS64" s="53"/>
      <c r="CT64" s="55"/>
      <c r="CU64" s="53"/>
      <c r="CV64" s="55"/>
      <c r="CW64" s="53"/>
      <c r="CX64" s="55"/>
      <c r="CY64" s="53"/>
      <c r="CZ64" s="55"/>
      <c r="DA64" s="53"/>
      <c r="DB64" s="55"/>
      <c r="DC64" s="53"/>
      <c r="DD64" s="55"/>
      <c r="DE64" s="53"/>
      <c r="DF64" s="55"/>
      <c r="DG64" s="53"/>
      <c r="DH64" s="55"/>
      <c r="DI64" s="53"/>
      <c r="DJ64" s="55"/>
      <c r="DK64" s="53"/>
      <c r="DL64" s="55"/>
      <c r="DM64" s="53"/>
      <c r="DN64" s="55"/>
      <c r="DO64" s="53"/>
      <c r="DP64" s="55"/>
      <c r="DQ64" s="53"/>
      <c r="DR64" s="55"/>
      <c r="DS64" s="53"/>
      <c r="DT64" s="55"/>
      <c r="DU64" s="53"/>
      <c r="DV64" s="55"/>
      <c r="DW64" s="53"/>
      <c r="DX64" s="55"/>
      <c r="DY64" s="53"/>
      <c r="DZ64" s="55"/>
      <c r="EA64" s="53"/>
      <c r="EB64" s="55"/>
      <c r="EC64" s="53"/>
      <c r="ED64" s="55"/>
      <c r="EE64" s="53"/>
      <c r="EF64" s="55"/>
      <c r="EG64" s="53"/>
      <c r="EH64" s="55"/>
      <c r="EI64" s="53"/>
      <c r="EJ64" s="55"/>
      <c r="EK64" s="53"/>
      <c r="EL64" s="55"/>
      <c r="EM64" s="53"/>
      <c r="EN64" s="55"/>
      <c r="EO64" s="53"/>
      <c r="EP64" s="55"/>
      <c r="EQ64" s="53"/>
      <c r="ER64" s="55"/>
      <c r="ES64" s="53"/>
      <c r="ET64" s="55"/>
      <c r="EU64" s="53"/>
      <c r="EV64" s="55"/>
      <c r="EW64" s="53"/>
      <c r="EX64" s="55"/>
      <c r="EY64" s="53"/>
      <c r="EZ64" s="55"/>
      <c r="FA64" s="53"/>
      <c r="FB64" s="55"/>
      <c r="FC64" s="53"/>
      <c r="FD64" s="55"/>
      <c r="FE64" s="53"/>
      <c r="FF64" s="55"/>
      <c r="FG64" s="53"/>
      <c r="FH64" s="55"/>
      <c r="FI64" s="53"/>
      <c r="FJ64" s="55"/>
      <c r="FK64" s="53"/>
      <c r="FL64" s="55"/>
      <c r="FM64" s="53"/>
      <c r="FN64" s="55"/>
      <c r="FO64" s="53"/>
      <c r="FP64" s="55"/>
      <c r="FQ64" s="53"/>
      <c r="FR64" s="55"/>
      <c r="FS64" s="53"/>
      <c r="FT64" s="55"/>
      <c r="FU64" s="53"/>
      <c r="FV64" s="55"/>
      <c r="FW64" s="53"/>
      <c r="FX64" s="55"/>
      <c r="FY64" s="53"/>
      <c r="FZ64" s="55"/>
      <c r="GA64" s="53"/>
      <c r="GB64" s="55"/>
      <c r="GC64" s="53"/>
      <c r="GD64" s="55"/>
      <c r="GE64" s="53"/>
      <c r="GF64" s="55"/>
      <c r="GG64" s="53"/>
      <c r="GH64" s="55"/>
      <c r="GI64" s="53"/>
      <c r="GJ64" s="55"/>
      <c r="GK64" s="53"/>
      <c r="GL64" s="55"/>
      <c r="GM64" s="53"/>
      <c r="GN64" s="55"/>
      <c r="GO64" s="53"/>
      <c r="GP64" s="55"/>
      <c r="GQ64" s="53"/>
      <c r="GR64" s="55"/>
      <c r="GS64" s="53"/>
      <c r="GT64" s="55"/>
      <c r="GU64" s="53"/>
      <c r="GV64" s="55"/>
      <c r="GW64" s="53"/>
      <c r="GX64" s="55"/>
      <c r="GY64" s="53"/>
      <c r="GZ64" s="55"/>
      <c r="HA64" s="53"/>
      <c r="HB64" s="55"/>
      <c r="HC64" s="53"/>
      <c r="HD64" s="55"/>
      <c r="HE64" s="53"/>
      <c r="HF64" s="55"/>
      <c r="HG64" s="53"/>
      <c r="HH64" s="55"/>
      <c r="HI64" s="53"/>
      <c r="HJ64" s="55"/>
      <c r="HK64" s="53"/>
      <c r="HL64" s="55"/>
      <c r="HM64" s="53"/>
      <c r="HN64" s="55"/>
      <c r="HO64" s="53"/>
      <c r="HP64" s="55"/>
      <c r="HQ64" s="53"/>
      <c r="HR64" s="55"/>
      <c r="HS64" s="53"/>
      <c r="HT64" s="55"/>
      <c r="HU64" s="53"/>
      <c r="HV64" s="55"/>
      <c r="HW64" s="53"/>
      <c r="HX64" s="55"/>
      <c r="HY64" s="53"/>
      <c r="HZ64" s="55"/>
      <c r="IA64" s="53"/>
      <c r="IB64" s="55"/>
      <c r="IC64" s="53"/>
      <c r="ID64" s="55"/>
      <c r="IE64" s="53"/>
      <c r="IF64" s="55"/>
      <c r="IG64" s="53"/>
      <c r="IH64" s="55"/>
      <c r="II64" s="53"/>
      <c r="IJ64" s="55"/>
      <c r="IK64" s="53"/>
      <c r="IL64" s="55"/>
      <c r="IM64" s="53"/>
      <c r="IN64" s="55"/>
      <c r="IO64" s="53"/>
      <c r="IP64" s="55"/>
      <c r="IQ64" s="53"/>
      <c r="IR64" s="55"/>
      <c r="IS64" s="53"/>
      <c r="IT64" s="55"/>
      <c r="IU64" s="53"/>
      <c r="IV64" s="55"/>
    </row>
    <row r="65" spans="1:256" s="47" customFormat="1" ht="21.75" customHeight="1">
      <c r="A65" s="61"/>
      <c r="B65" s="55"/>
      <c r="C65" s="94"/>
      <c r="D65" s="95"/>
      <c r="E65" s="94"/>
      <c r="F65" s="95"/>
      <c r="G65" s="94"/>
      <c r="H65" s="95"/>
      <c r="I65" s="94"/>
      <c r="J65" s="95"/>
      <c r="K65" s="94"/>
      <c r="L65" s="95"/>
      <c r="M65" s="61"/>
      <c r="N65" s="55"/>
      <c r="O65" s="61"/>
      <c r="P65" s="55"/>
      <c r="Q65" s="61"/>
      <c r="R65" s="55"/>
      <c r="S65" s="61"/>
      <c r="T65" s="55"/>
      <c r="U65" s="61"/>
      <c r="V65" s="55"/>
      <c r="W65" s="61"/>
      <c r="X65" s="55"/>
      <c r="Y65" s="61"/>
      <c r="Z65" s="55"/>
      <c r="AA65" s="61"/>
      <c r="AB65" s="55"/>
      <c r="AC65" s="61"/>
      <c r="AD65" s="55"/>
      <c r="AE65" s="61"/>
      <c r="AF65" s="55"/>
      <c r="AG65" s="61"/>
      <c r="AH65" s="55"/>
      <c r="AI65" s="61"/>
      <c r="AJ65" s="55"/>
      <c r="AK65" s="61"/>
      <c r="AL65" s="55"/>
      <c r="AM65" s="61"/>
      <c r="AN65" s="55"/>
      <c r="AO65" s="61"/>
      <c r="AP65" s="55"/>
      <c r="AQ65" s="61"/>
      <c r="AR65" s="55"/>
      <c r="AS65" s="61"/>
      <c r="AT65" s="55"/>
      <c r="AU65" s="61"/>
      <c r="AV65" s="55"/>
      <c r="AW65" s="61"/>
      <c r="AX65" s="55"/>
      <c r="AY65" s="61"/>
      <c r="AZ65" s="55"/>
      <c r="BA65" s="61"/>
      <c r="BB65" s="55"/>
      <c r="BC65" s="61"/>
      <c r="BD65" s="55"/>
      <c r="BE65" s="61"/>
      <c r="BF65" s="55"/>
      <c r="BG65" s="61"/>
      <c r="BH65" s="55"/>
      <c r="BI65" s="61"/>
      <c r="BJ65" s="55"/>
      <c r="BK65" s="61"/>
      <c r="BL65" s="55"/>
      <c r="BM65" s="61"/>
      <c r="BN65" s="55"/>
      <c r="BO65" s="61"/>
      <c r="BP65" s="55"/>
      <c r="BQ65" s="61"/>
      <c r="BR65" s="55"/>
      <c r="BS65" s="61"/>
      <c r="BT65" s="55"/>
      <c r="BU65" s="61"/>
      <c r="BV65" s="55"/>
      <c r="BW65" s="61"/>
      <c r="BX65" s="55"/>
      <c r="BY65" s="61"/>
      <c r="BZ65" s="55"/>
      <c r="CA65" s="61"/>
      <c r="CB65" s="55"/>
      <c r="CC65" s="61"/>
      <c r="CD65" s="55"/>
      <c r="CE65" s="61"/>
      <c r="CF65" s="55"/>
      <c r="CG65" s="61"/>
      <c r="CH65" s="55"/>
      <c r="CI65" s="61"/>
      <c r="CJ65" s="55"/>
      <c r="CK65" s="61"/>
      <c r="CL65" s="55"/>
      <c r="CM65" s="61"/>
      <c r="CN65" s="55"/>
      <c r="CO65" s="61"/>
      <c r="CP65" s="55"/>
      <c r="CQ65" s="61"/>
      <c r="CR65" s="55"/>
      <c r="CS65" s="61"/>
      <c r="CT65" s="55"/>
      <c r="CU65" s="61"/>
      <c r="CV65" s="55"/>
      <c r="CW65" s="61"/>
      <c r="CX65" s="55"/>
      <c r="CY65" s="61"/>
      <c r="CZ65" s="55"/>
      <c r="DA65" s="61"/>
      <c r="DB65" s="55"/>
      <c r="DC65" s="61"/>
      <c r="DD65" s="55"/>
      <c r="DE65" s="61"/>
      <c r="DF65" s="55"/>
      <c r="DG65" s="61"/>
      <c r="DH65" s="55"/>
      <c r="DI65" s="61"/>
      <c r="DJ65" s="55"/>
      <c r="DK65" s="61"/>
      <c r="DL65" s="55"/>
      <c r="DM65" s="61"/>
      <c r="DN65" s="55"/>
      <c r="DO65" s="61"/>
      <c r="DP65" s="55"/>
      <c r="DQ65" s="61"/>
      <c r="DR65" s="55"/>
      <c r="DS65" s="61"/>
      <c r="DT65" s="55"/>
      <c r="DU65" s="61"/>
      <c r="DV65" s="55"/>
      <c r="DW65" s="61"/>
      <c r="DX65" s="55"/>
      <c r="DY65" s="61"/>
      <c r="DZ65" s="55"/>
      <c r="EA65" s="61"/>
      <c r="EB65" s="55"/>
      <c r="EC65" s="61"/>
      <c r="ED65" s="55"/>
      <c r="EE65" s="61"/>
      <c r="EF65" s="55"/>
      <c r="EG65" s="61"/>
      <c r="EH65" s="55"/>
      <c r="EI65" s="61"/>
      <c r="EJ65" s="55"/>
      <c r="EK65" s="61"/>
      <c r="EL65" s="55"/>
      <c r="EM65" s="61"/>
      <c r="EN65" s="55"/>
      <c r="EO65" s="61"/>
      <c r="EP65" s="55"/>
      <c r="EQ65" s="61"/>
      <c r="ER65" s="55"/>
      <c r="ES65" s="61"/>
      <c r="ET65" s="55"/>
      <c r="EU65" s="61"/>
      <c r="EV65" s="55"/>
      <c r="EW65" s="61"/>
      <c r="EX65" s="55"/>
      <c r="EY65" s="61"/>
      <c r="EZ65" s="55"/>
      <c r="FA65" s="61"/>
      <c r="FB65" s="55"/>
      <c r="FC65" s="61"/>
      <c r="FD65" s="55"/>
      <c r="FE65" s="61"/>
      <c r="FF65" s="55"/>
      <c r="FG65" s="61"/>
      <c r="FH65" s="55"/>
      <c r="FI65" s="61"/>
      <c r="FJ65" s="55"/>
      <c r="FK65" s="61"/>
      <c r="FL65" s="55"/>
      <c r="FM65" s="61"/>
      <c r="FN65" s="55"/>
      <c r="FO65" s="61"/>
      <c r="FP65" s="55"/>
      <c r="FQ65" s="61"/>
      <c r="FR65" s="55"/>
      <c r="FS65" s="61"/>
      <c r="FT65" s="55"/>
      <c r="FU65" s="61"/>
      <c r="FV65" s="55"/>
      <c r="FW65" s="61"/>
      <c r="FX65" s="55"/>
      <c r="FY65" s="61"/>
      <c r="FZ65" s="55"/>
      <c r="GA65" s="61"/>
      <c r="GB65" s="55"/>
      <c r="GC65" s="61"/>
      <c r="GD65" s="55"/>
      <c r="GE65" s="61"/>
      <c r="GF65" s="55"/>
      <c r="GG65" s="61"/>
      <c r="GH65" s="55"/>
      <c r="GI65" s="61"/>
      <c r="GJ65" s="55"/>
      <c r="GK65" s="61"/>
      <c r="GL65" s="55"/>
      <c r="GM65" s="61"/>
      <c r="GN65" s="55"/>
      <c r="GO65" s="61"/>
      <c r="GP65" s="55"/>
      <c r="GQ65" s="61"/>
      <c r="GR65" s="55"/>
      <c r="GS65" s="61"/>
      <c r="GT65" s="55"/>
      <c r="GU65" s="61"/>
      <c r="GV65" s="55"/>
      <c r="GW65" s="61"/>
      <c r="GX65" s="55"/>
      <c r="GY65" s="61"/>
      <c r="GZ65" s="55"/>
      <c r="HA65" s="61"/>
      <c r="HB65" s="55"/>
      <c r="HC65" s="61"/>
      <c r="HD65" s="55"/>
      <c r="HE65" s="61"/>
      <c r="HF65" s="55"/>
      <c r="HG65" s="61"/>
      <c r="HH65" s="55"/>
      <c r="HI65" s="61"/>
      <c r="HJ65" s="55"/>
      <c r="HK65" s="61"/>
      <c r="HL65" s="55"/>
      <c r="HM65" s="61"/>
      <c r="HN65" s="55"/>
      <c r="HO65" s="61"/>
      <c r="HP65" s="55"/>
      <c r="HQ65" s="61"/>
      <c r="HR65" s="55"/>
      <c r="HS65" s="61"/>
      <c r="HT65" s="55"/>
      <c r="HU65" s="61"/>
      <c r="HV65" s="55"/>
      <c r="HW65" s="61"/>
      <c r="HX65" s="55"/>
      <c r="HY65" s="61"/>
      <c r="HZ65" s="55"/>
      <c r="IA65" s="61"/>
      <c r="IB65" s="55"/>
      <c r="IC65" s="61"/>
      <c r="ID65" s="55"/>
      <c r="IE65" s="61"/>
      <c r="IF65" s="55"/>
      <c r="IG65" s="61"/>
      <c r="IH65" s="55"/>
      <c r="II65" s="61"/>
      <c r="IJ65" s="55"/>
      <c r="IK65" s="61"/>
      <c r="IL65" s="55"/>
      <c r="IM65" s="61"/>
      <c r="IN65" s="55"/>
      <c r="IO65" s="61"/>
      <c r="IP65" s="55"/>
      <c r="IQ65" s="61"/>
      <c r="IR65" s="55"/>
      <c r="IS65" s="61"/>
      <c r="IT65" s="55"/>
      <c r="IU65" s="61"/>
      <c r="IV65" s="55"/>
    </row>
    <row r="66" spans="1:256" s="100" customFormat="1" ht="21.75" customHeight="1">
      <c r="A66" s="120" t="s">
        <v>77</v>
      </c>
      <c r="B66" s="101"/>
      <c r="C66" s="108">
        <f aca="true" t="shared" si="24" ref="C66:K66">SUM(C67:C71)</f>
        <v>17158265.220000003</v>
      </c>
      <c r="D66" s="108">
        <f t="shared" si="24"/>
        <v>9604489.649999999</v>
      </c>
      <c r="E66" s="108">
        <f t="shared" si="24"/>
        <v>7553775.57</v>
      </c>
      <c r="F66" s="108">
        <f t="shared" si="24"/>
        <v>26863494</v>
      </c>
      <c r="G66" s="108">
        <f t="shared" si="24"/>
        <v>315553</v>
      </c>
      <c r="H66" s="108">
        <f t="shared" si="24"/>
        <v>26547941</v>
      </c>
      <c r="I66" s="108">
        <f t="shared" si="24"/>
        <v>18994165.43</v>
      </c>
      <c r="J66" s="108">
        <f t="shared" si="24"/>
        <v>12782258</v>
      </c>
      <c r="K66" s="108">
        <f t="shared" si="24"/>
        <v>6211907.429999999</v>
      </c>
      <c r="L66" s="36">
        <f>ABS(K66/J66*100)</f>
        <v>48.597888025730654</v>
      </c>
      <c r="M66" s="106"/>
      <c r="N66" s="101"/>
      <c r="O66" s="106"/>
      <c r="P66" s="101"/>
      <c r="Q66" s="106"/>
      <c r="R66" s="101"/>
      <c r="S66" s="106"/>
      <c r="T66" s="101"/>
      <c r="U66" s="106"/>
      <c r="V66" s="101"/>
      <c r="W66" s="106"/>
      <c r="X66" s="101"/>
      <c r="Y66" s="106"/>
      <c r="Z66" s="101"/>
      <c r="AA66" s="106"/>
      <c r="AB66" s="101"/>
      <c r="AC66" s="106"/>
      <c r="AD66" s="101"/>
      <c r="AE66" s="106"/>
      <c r="AF66" s="101"/>
      <c r="AG66" s="106"/>
      <c r="AH66" s="101"/>
      <c r="AI66" s="106"/>
      <c r="AJ66" s="101"/>
      <c r="AK66" s="106"/>
      <c r="AL66" s="101"/>
      <c r="AM66" s="106"/>
      <c r="AN66" s="101"/>
      <c r="AO66" s="106"/>
      <c r="AP66" s="101"/>
      <c r="AQ66" s="106"/>
      <c r="AR66" s="101"/>
      <c r="AS66" s="106"/>
      <c r="AT66" s="101"/>
      <c r="AU66" s="106"/>
      <c r="AV66" s="101"/>
      <c r="AW66" s="106"/>
      <c r="AX66" s="101"/>
      <c r="AY66" s="106"/>
      <c r="AZ66" s="101"/>
      <c r="BA66" s="106"/>
      <c r="BB66" s="101"/>
      <c r="BC66" s="106"/>
      <c r="BD66" s="101"/>
      <c r="BE66" s="106"/>
      <c r="BF66" s="101"/>
      <c r="BG66" s="106"/>
      <c r="BH66" s="101"/>
      <c r="BI66" s="106"/>
      <c r="BJ66" s="101"/>
      <c r="BK66" s="106"/>
      <c r="BL66" s="101"/>
      <c r="BM66" s="106"/>
      <c r="BN66" s="101"/>
      <c r="BO66" s="106"/>
      <c r="BP66" s="101"/>
      <c r="BQ66" s="106"/>
      <c r="BR66" s="101"/>
      <c r="BS66" s="106"/>
      <c r="BT66" s="101"/>
      <c r="BU66" s="106"/>
      <c r="BV66" s="101"/>
      <c r="BW66" s="106"/>
      <c r="BX66" s="101"/>
      <c r="BY66" s="106"/>
      <c r="BZ66" s="101"/>
      <c r="CA66" s="106"/>
      <c r="CB66" s="101"/>
      <c r="CC66" s="106"/>
      <c r="CD66" s="101"/>
      <c r="CE66" s="106"/>
      <c r="CF66" s="101"/>
      <c r="CG66" s="106"/>
      <c r="CH66" s="101"/>
      <c r="CI66" s="106"/>
      <c r="CJ66" s="101"/>
      <c r="CK66" s="106"/>
      <c r="CL66" s="101"/>
      <c r="CM66" s="106"/>
      <c r="CN66" s="101"/>
      <c r="CO66" s="106"/>
      <c r="CP66" s="101"/>
      <c r="CQ66" s="106"/>
      <c r="CR66" s="101"/>
      <c r="CS66" s="106"/>
      <c r="CT66" s="101"/>
      <c r="CU66" s="106"/>
      <c r="CV66" s="101"/>
      <c r="CW66" s="106"/>
      <c r="CX66" s="101"/>
      <c r="CY66" s="106"/>
      <c r="CZ66" s="101"/>
      <c r="DA66" s="106"/>
      <c r="DB66" s="101"/>
      <c r="DC66" s="106"/>
      <c r="DD66" s="101"/>
      <c r="DE66" s="106"/>
      <c r="DF66" s="101"/>
      <c r="DG66" s="106"/>
      <c r="DH66" s="101"/>
      <c r="DI66" s="106"/>
      <c r="DJ66" s="101"/>
      <c r="DK66" s="106"/>
      <c r="DL66" s="101"/>
      <c r="DM66" s="106"/>
      <c r="DN66" s="101"/>
      <c r="DO66" s="106"/>
      <c r="DP66" s="101"/>
      <c r="DQ66" s="106"/>
      <c r="DR66" s="101"/>
      <c r="DS66" s="106"/>
      <c r="DT66" s="101"/>
      <c r="DU66" s="106"/>
      <c r="DV66" s="101"/>
      <c r="DW66" s="106"/>
      <c r="DX66" s="101"/>
      <c r="DY66" s="106"/>
      <c r="DZ66" s="101"/>
      <c r="EA66" s="106"/>
      <c r="EB66" s="101"/>
      <c r="EC66" s="106"/>
      <c r="ED66" s="101"/>
      <c r="EE66" s="106"/>
      <c r="EF66" s="101"/>
      <c r="EG66" s="106"/>
      <c r="EH66" s="101"/>
      <c r="EI66" s="106"/>
      <c r="EJ66" s="101"/>
      <c r="EK66" s="106"/>
      <c r="EL66" s="101"/>
      <c r="EM66" s="106"/>
      <c r="EN66" s="101"/>
      <c r="EO66" s="106"/>
      <c r="EP66" s="101"/>
      <c r="EQ66" s="106"/>
      <c r="ER66" s="101"/>
      <c r="ES66" s="106"/>
      <c r="ET66" s="101"/>
      <c r="EU66" s="106"/>
      <c r="EV66" s="101"/>
      <c r="EW66" s="106"/>
      <c r="EX66" s="101"/>
      <c r="EY66" s="106"/>
      <c r="EZ66" s="101"/>
      <c r="FA66" s="106"/>
      <c r="FB66" s="101"/>
      <c r="FC66" s="106"/>
      <c r="FD66" s="101"/>
      <c r="FE66" s="106"/>
      <c r="FF66" s="101"/>
      <c r="FG66" s="106"/>
      <c r="FH66" s="101"/>
      <c r="FI66" s="106"/>
      <c r="FJ66" s="101"/>
      <c r="FK66" s="106"/>
      <c r="FL66" s="101"/>
      <c r="FM66" s="106"/>
      <c r="FN66" s="101"/>
      <c r="FO66" s="106"/>
      <c r="FP66" s="101"/>
      <c r="FQ66" s="106"/>
      <c r="FR66" s="101"/>
      <c r="FS66" s="106"/>
      <c r="FT66" s="101"/>
      <c r="FU66" s="106"/>
      <c r="FV66" s="101"/>
      <c r="FW66" s="106"/>
      <c r="FX66" s="101"/>
      <c r="FY66" s="106"/>
      <c r="FZ66" s="101"/>
      <c r="GA66" s="106"/>
      <c r="GB66" s="101"/>
      <c r="GC66" s="106"/>
      <c r="GD66" s="101"/>
      <c r="GE66" s="106"/>
      <c r="GF66" s="101"/>
      <c r="GG66" s="106"/>
      <c r="GH66" s="101"/>
      <c r="GI66" s="106"/>
      <c r="GJ66" s="101"/>
      <c r="GK66" s="106"/>
      <c r="GL66" s="101"/>
      <c r="GM66" s="106"/>
      <c r="GN66" s="101"/>
      <c r="GO66" s="106"/>
      <c r="GP66" s="101"/>
      <c r="GQ66" s="106"/>
      <c r="GR66" s="101"/>
      <c r="GS66" s="106"/>
      <c r="GT66" s="101"/>
      <c r="GU66" s="106"/>
      <c r="GV66" s="101"/>
      <c r="GW66" s="106"/>
      <c r="GX66" s="101"/>
      <c r="GY66" s="106"/>
      <c r="GZ66" s="101"/>
      <c r="HA66" s="106"/>
      <c r="HB66" s="101"/>
      <c r="HC66" s="106"/>
      <c r="HD66" s="101"/>
      <c r="HE66" s="106"/>
      <c r="HF66" s="101"/>
      <c r="HG66" s="106"/>
      <c r="HH66" s="101"/>
      <c r="HI66" s="106"/>
      <c r="HJ66" s="101"/>
      <c r="HK66" s="106"/>
      <c r="HL66" s="101"/>
      <c r="HM66" s="106"/>
      <c r="HN66" s="101"/>
      <c r="HO66" s="106"/>
      <c r="HP66" s="101"/>
      <c r="HQ66" s="106"/>
      <c r="HR66" s="101"/>
      <c r="HS66" s="106"/>
      <c r="HT66" s="101"/>
      <c r="HU66" s="106"/>
      <c r="HV66" s="101"/>
      <c r="HW66" s="106"/>
      <c r="HX66" s="101"/>
      <c r="HY66" s="106"/>
      <c r="HZ66" s="101"/>
      <c r="IA66" s="106"/>
      <c r="IB66" s="101"/>
      <c r="IC66" s="106"/>
      <c r="ID66" s="101"/>
      <c r="IE66" s="106"/>
      <c r="IF66" s="101"/>
      <c r="IG66" s="106"/>
      <c r="IH66" s="101"/>
      <c r="II66" s="106"/>
      <c r="IJ66" s="101"/>
      <c r="IK66" s="106"/>
      <c r="IL66" s="101"/>
      <c r="IM66" s="106"/>
      <c r="IN66" s="101"/>
      <c r="IO66" s="106"/>
      <c r="IP66" s="101"/>
      <c r="IQ66" s="106"/>
      <c r="IR66" s="101"/>
      <c r="IS66" s="106"/>
      <c r="IT66" s="101"/>
      <c r="IU66" s="106"/>
      <c r="IV66" s="101"/>
    </row>
    <row r="67" spans="1:256" s="47" customFormat="1" ht="21.75" customHeight="1">
      <c r="A67" s="53" t="s">
        <v>34</v>
      </c>
      <c r="B67" s="57" t="s">
        <v>35</v>
      </c>
      <c r="C67" s="92">
        <v>3174375.23</v>
      </c>
      <c r="D67" s="91">
        <v>0</v>
      </c>
      <c r="E67" s="90">
        <f>C67-D67</f>
        <v>3174375.23</v>
      </c>
      <c r="F67" s="91">
        <v>14192667</v>
      </c>
      <c r="G67" s="92">
        <v>315553</v>
      </c>
      <c r="H67" s="64">
        <f>F67-G67</f>
        <v>13877114</v>
      </c>
      <c r="I67" s="65">
        <f>H67-E67</f>
        <v>10702738.77</v>
      </c>
      <c r="J67" s="91">
        <v>6386280</v>
      </c>
      <c r="K67" s="64">
        <f>I67-J67</f>
        <v>4316458.77</v>
      </c>
      <c r="L67" s="38">
        <f>ABS(K67/J67*100)</f>
        <v>67.58956340780547</v>
      </c>
      <c r="M67" s="53"/>
      <c r="N67" s="55"/>
      <c r="O67" s="53"/>
      <c r="P67" s="55"/>
      <c r="Q67" s="53"/>
      <c r="R67" s="55"/>
      <c r="S67" s="53"/>
      <c r="T67" s="55"/>
      <c r="U67" s="53"/>
      <c r="V67" s="55"/>
      <c r="W67" s="53"/>
      <c r="X67" s="55"/>
      <c r="Y67" s="53"/>
      <c r="Z67" s="55"/>
      <c r="AA67" s="53"/>
      <c r="AB67" s="55"/>
      <c r="AC67" s="53"/>
      <c r="AD67" s="55"/>
      <c r="AE67" s="53"/>
      <c r="AF67" s="55"/>
      <c r="AG67" s="53"/>
      <c r="AH67" s="55"/>
      <c r="AI67" s="53"/>
      <c r="AJ67" s="55"/>
      <c r="AK67" s="53"/>
      <c r="AL67" s="55"/>
      <c r="AM67" s="53"/>
      <c r="AN67" s="55"/>
      <c r="AO67" s="53"/>
      <c r="AP67" s="55"/>
      <c r="AQ67" s="53"/>
      <c r="AR67" s="55"/>
      <c r="AS67" s="53"/>
      <c r="AT67" s="55"/>
      <c r="AU67" s="53"/>
      <c r="AV67" s="55"/>
      <c r="AW67" s="53"/>
      <c r="AX67" s="55"/>
      <c r="AY67" s="53"/>
      <c r="AZ67" s="55"/>
      <c r="BA67" s="53"/>
      <c r="BB67" s="55"/>
      <c r="BC67" s="53"/>
      <c r="BD67" s="55"/>
      <c r="BE67" s="53"/>
      <c r="BF67" s="55"/>
      <c r="BG67" s="53"/>
      <c r="BH67" s="55"/>
      <c r="BI67" s="53"/>
      <c r="BJ67" s="55"/>
      <c r="BK67" s="53"/>
      <c r="BL67" s="55"/>
      <c r="BM67" s="53"/>
      <c r="BN67" s="55"/>
      <c r="BO67" s="53"/>
      <c r="BP67" s="55"/>
      <c r="BQ67" s="53"/>
      <c r="BR67" s="55"/>
      <c r="BS67" s="53"/>
      <c r="BT67" s="55"/>
      <c r="BU67" s="53"/>
      <c r="BV67" s="55"/>
      <c r="BW67" s="53"/>
      <c r="BX67" s="55"/>
      <c r="BY67" s="53"/>
      <c r="BZ67" s="55"/>
      <c r="CA67" s="53"/>
      <c r="CB67" s="55"/>
      <c r="CC67" s="53"/>
      <c r="CD67" s="55"/>
      <c r="CE67" s="53"/>
      <c r="CF67" s="55"/>
      <c r="CG67" s="53"/>
      <c r="CH67" s="55"/>
      <c r="CI67" s="53"/>
      <c r="CJ67" s="55"/>
      <c r="CK67" s="53"/>
      <c r="CL67" s="55"/>
      <c r="CM67" s="53"/>
      <c r="CN67" s="55"/>
      <c r="CO67" s="53"/>
      <c r="CP67" s="55"/>
      <c r="CQ67" s="53"/>
      <c r="CR67" s="55"/>
      <c r="CS67" s="53"/>
      <c r="CT67" s="55"/>
      <c r="CU67" s="53"/>
      <c r="CV67" s="55"/>
      <c r="CW67" s="53"/>
      <c r="CX67" s="55"/>
      <c r="CY67" s="53"/>
      <c r="CZ67" s="55"/>
      <c r="DA67" s="53"/>
      <c r="DB67" s="55"/>
      <c r="DC67" s="53"/>
      <c r="DD67" s="55"/>
      <c r="DE67" s="53"/>
      <c r="DF67" s="55"/>
      <c r="DG67" s="53"/>
      <c r="DH67" s="55"/>
      <c r="DI67" s="53"/>
      <c r="DJ67" s="55"/>
      <c r="DK67" s="53"/>
      <c r="DL67" s="55"/>
      <c r="DM67" s="53"/>
      <c r="DN67" s="55"/>
      <c r="DO67" s="53"/>
      <c r="DP67" s="55"/>
      <c r="DQ67" s="53"/>
      <c r="DR67" s="55"/>
      <c r="DS67" s="53"/>
      <c r="DT67" s="55"/>
      <c r="DU67" s="53"/>
      <c r="DV67" s="55"/>
      <c r="DW67" s="53"/>
      <c r="DX67" s="55"/>
      <c r="DY67" s="53"/>
      <c r="DZ67" s="55"/>
      <c r="EA67" s="53"/>
      <c r="EB67" s="55"/>
      <c r="EC67" s="53"/>
      <c r="ED67" s="55"/>
      <c r="EE67" s="53"/>
      <c r="EF67" s="55"/>
      <c r="EG67" s="53"/>
      <c r="EH67" s="55"/>
      <c r="EI67" s="53"/>
      <c r="EJ67" s="55"/>
      <c r="EK67" s="53"/>
      <c r="EL67" s="55"/>
      <c r="EM67" s="53"/>
      <c r="EN67" s="55"/>
      <c r="EO67" s="53"/>
      <c r="EP67" s="55"/>
      <c r="EQ67" s="53"/>
      <c r="ER67" s="55"/>
      <c r="ES67" s="53"/>
      <c r="ET67" s="55"/>
      <c r="EU67" s="53"/>
      <c r="EV67" s="55"/>
      <c r="EW67" s="53"/>
      <c r="EX67" s="55"/>
      <c r="EY67" s="53"/>
      <c r="EZ67" s="55"/>
      <c r="FA67" s="53"/>
      <c r="FB67" s="55"/>
      <c r="FC67" s="53"/>
      <c r="FD67" s="55"/>
      <c r="FE67" s="53"/>
      <c r="FF67" s="55"/>
      <c r="FG67" s="53"/>
      <c r="FH67" s="55"/>
      <c r="FI67" s="53"/>
      <c r="FJ67" s="55"/>
      <c r="FK67" s="53"/>
      <c r="FL67" s="55"/>
      <c r="FM67" s="53"/>
      <c r="FN67" s="55"/>
      <c r="FO67" s="53"/>
      <c r="FP67" s="55"/>
      <c r="FQ67" s="53"/>
      <c r="FR67" s="55"/>
      <c r="FS67" s="53"/>
      <c r="FT67" s="55"/>
      <c r="FU67" s="53"/>
      <c r="FV67" s="55"/>
      <c r="FW67" s="53"/>
      <c r="FX67" s="55"/>
      <c r="FY67" s="53"/>
      <c r="FZ67" s="55"/>
      <c r="GA67" s="53"/>
      <c r="GB67" s="55"/>
      <c r="GC67" s="53"/>
      <c r="GD67" s="55"/>
      <c r="GE67" s="53"/>
      <c r="GF67" s="55"/>
      <c r="GG67" s="53"/>
      <c r="GH67" s="55"/>
      <c r="GI67" s="53"/>
      <c r="GJ67" s="55"/>
      <c r="GK67" s="53"/>
      <c r="GL67" s="55"/>
      <c r="GM67" s="53"/>
      <c r="GN67" s="55"/>
      <c r="GO67" s="53"/>
      <c r="GP67" s="55"/>
      <c r="GQ67" s="53"/>
      <c r="GR67" s="55"/>
      <c r="GS67" s="53"/>
      <c r="GT67" s="55"/>
      <c r="GU67" s="53"/>
      <c r="GV67" s="55"/>
      <c r="GW67" s="53"/>
      <c r="GX67" s="55"/>
      <c r="GY67" s="53"/>
      <c r="GZ67" s="55"/>
      <c r="HA67" s="53"/>
      <c r="HB67" s="55"/>
      <c r="HC67" s="53"/>
      <c r="HD67" s="55"/>
      <c r="HE67" s="53"/>
      <c r="HF67" s="55"/>
      <c r="HG67" s="53"/>
      <c r="HH67" s="55"/>
      <c r="HI67" s="53"/>
      <c r="HJ67" s="55"/>
      <c r="HK67" s="53"/>
      <c r="HL67" s="55"/>
      <c r="HM67" s="53"/>
      <c r="HN67" s="55"/>
      <c r="HO67" s="53"/>
      <c r="HP67" s="55"/>
      <c r="HQ67" s="53"/>
      <c r="HR67" s="55"/>
      <c r="HS67" s="53"/>
      <c r="HT67" s="55"/>
      <c r="HU67" s="53"/>
      <c r="HV67" s="55"/>
      <c r="HW67" s="53"/>
      <c r="HX67" s="55"/>
      <c r="HY67" s="53"/>
      <c r="HZ67" s="55"/>
      <c r="IA67" s="53"/>
      <c r="IB67" s="55"/>
      <c r="IC67" s="53"/>
      <c r="ID67" s="55"/>
      <c r="IE67" s="53"/>
      <c r="IF67" s="55"/>
      <c r="IG67" s="53"/>
      <c r="IH67" s="55"/>
      <c r="II67" s="53"/>
      <c r="IJ67" s="55"/>
      <c r="IK67" s="53"/>
      <c r="IL67" s="55"/>
      <c r="IM67" s="53"/>
      <c r="IN67" s="55"/>
      <c r="IO67" s="53"/>
      <c r="IP67" s="55"/>
      <c r="IQ67" s="53"/>
      <c r="IR67" s="55"/>
      <c r="IS67" s="53"/>
      <c r="IT67" s="55"/>
      <c r="IU67" s="53"/>
      <c r="IV67" s="55"/>
    </row>
    <row r="68" spans="1:256" s="47" customFormat="1" ht="21.75" customHeight="1">
      <c r="A68" s="53"/>
      <c r="B68" s="57" t="s">
        <v>37</v>
      </c>
      <c r="C68" s="92">
        <v>1910512.04</v>
      </c>
      <c r="D68" s="91">
        <v>1761072</v>
      </c>
      <c r="E68" s="90">
        <f>C68-D68</f>
        <v>149440.04000000004</v>
      </c>
      <c r="F68" s="91">
        <v>503649</v>
      </c>
      <c r="G68" s="92">
        <v>0</v>
      </c>
      <c r="H68" s="64">
        <f>F68-G68</f>
        <v>503649</v>
      </c>
      <c r="I68" s="65">
        <f>H68-E68</f>
        <v>354208.95999999996</v>
      </c>
      <c r="J68" s="91">
        <v>228978</v>
      </c>
      <c r="K68" s="64">
        <f>I68-J68</f>
        <v>125230.95999999996</v>
      </c>
      <c r="L68" s="38">
        <f>ABS(K68/J68*100)</f>
        <v>54.69126291608799</v>
      </c>
      <c r="M68" s="53"/>
      <c r="N68" s="55"/>
      <c r="O68" s="53"/>
      <c r="P68" s="55"/>
      <c r="Q68" s="53"/>
      <c r="R68" s="55"/>
      <c r="S68" s="53"/>
      <c r="T68" s="55"/>
      <c r="U68" s="53"/>
      <c r="V68" s="55"/>
      <c r="W68" s="53"/>
      <c r="X68" s="55"/>
      <c r="Y68" s="53"/>
      <c r="Z68" s="55"/>
      <c r="AA68" s="53"/>
      <c r="AB68" s="55"/>
      <c r="AC68" s="53"/>
      <c r="AD68" s="55"/>
      <c r="AE68" s="53"/>
      <c r="AF68" s="55"/>
      <c r="AG68" s="53"/>
      <c r="AH68" s="55"/>
      <c r="AI68" s="53"/>
      <c r="AJ68" s="55"/>
      <c r="AK68" s="53"/>
      <c r="AL68" s="55"/>
      <c r="AM68" s="53"/>
      <c r="AN68" s="55"/>
      <c r="AO68" s="53"/>
      <c r="AP68" s="55"/>
      <c r="AQ68" s="53"/>
      <c r="AR68" s="55"/>
      <c r="AS68" s="53"/>
      <c r="AT68" s="55"/>
      <c r="AU68" s="53"/>
      <c r="AV68" s="55"/>
      <c r="AW68" s="53"/>
      <c r="AX68" s="55"/>
      <c r="AY68" s="53"/>
      <c r="AZ68" s="55"/>
      <c r="BA68" s="53"/>
      <c r="BB68" s="55"/>
      <c r="BC68" s="53"/>
      <c r="BD68" s="55"/>
      <c r="BE68" s="53"/>
      <c r="BF68" s="55"/>
      <c r="BG68" s="53"/>
      <c r="BH68" s="55"/>
      <c r="BI68" s="53"/>
      <c r="BJ68" s="55"/>
      <c r="BK68" s="53"/>
      <c r="BL68" s="55"/>
      <c r="BM68" s="53"/>
      <c r="BN68" s="55"/>
      <c r="BO68" s="53"/>
      <c r="BP68" s="55"/>
      <c r="BQ68" s="53"/>
      <c r="BR68" s="55"/>
      <c r="BS68" s="53"/>
      <c r="BT68" s="55"/>
      <c r="BU68" s="53"/>
      <c r="BV68" s="55"/>
      <c r="BW68" s="53"/>
      <c r="BX68" s="55"/>
      <c r="BY68" s="53"/>
      <c r="BZ68" s="55"/>
      <c r="CA68" s="53"/>
      <c r="CB68" s="55"/>
      <c r="CC68" s="53"/>
      <c r="CD68" s="55"/>
      <c r="CE68" s="53"/>
      <c r="CF68" s="55"/>
      <c r="CG68" s="53"/>
      <c r="CH68" s="55"/>
      <c r="CI68" s="53"/>
      <c r="CJ68" s="55"/>
      <c r="CK68" s="53"/>
      <c r="CL68" s="55"/>
      <c r="CM68" s="53"/>
      <c r="CN68" s="55"/>
      <c r="CO68" s="53"/>
      <c r="CP68" s="55"/>
      <c r="CQ68" s="53"/>
      <c r="CR68" s="55"/>
      <c r="CS68" s="53"/>
      <c r="CT68" s="55"/>
      <c r="CU68" s="53"/>
      <c r="CV68" s="55"/>
      <c r="CW68" s="53"/>
      <c r="CX68" s="55"/>
      <c r="CY68" s="53"/>
      <c r="CZ68" s="55"/>
      <c r="DA68" s="53"/>
      <c r="DB68" s="55"/>
      <c r="DC68" s="53"/>
      <c r="DD68" s="55"/>
      <c r="DE68" s="53"/>
      <c r="DF68" s="55"/>
      <c r="DG68" s="53"/>
      <c r="DH68" s="55"/>
      <c r="DI68" s="53"/>
      <c r="DJ68" s="55"/>
      <c r="DK68" s="53"/>
      <c r="DL68" s="55"/>
      <c r="DM68" s="53"/>
      <c r="DN68" s="55"/>
      <c r="DO68" s="53"/>
      <c r="DP68" s="55"/>
      <c r="DQ68" s="53"/>
      <c r="DR68" s="55"/>
      <c r="DS68" s="53"/>
      <c r="DT68" s="55"/>
      <c r="DU68" s="53"/>
      <c r="DV68" s="55"/>
      <c r="DW68" s="53"/>
      <c r="DX68" s="55"/>
      <c r="DY68" s="53"/>
      <c r="DZ68" s="55"/>
      <c r="EA68" s="53"/>
      <c r="EB68" s="55"/>
      <c r="EC68" s="53"/>
      <c r="ED68" s="55"/>
      <c r="EE68" s="53"/>
      <c r="EF68" s="55"/>
      <c r="EG68" s="53"/>
      <c r="EH68" s="55"/>
      <c r="EI68" s="53"/>
      <c r="EJ68" s="55"/>
      <c r="EK68" s="53"/>
      <c r="EL68" s="55"/>
      <c r="EM68" s="53"/>
      <c r="EN68" s="55"/>
      <c r="EO68" s="53"/>
      <c r="EP68" s="55"/>
      <c r="EQ68" s="53"/>
      <c r="ER68" s="55"/>
      <c r="ES68" s="53"/>
      <c r="ET68" s="55"/>
      <c r="EU68" s="53"/>
      <c r="EV68" s="55"/>
      <c r="EW68" s="53"/>
      <c r="EX68" s="55"/>
      <c r="EY68" s="53"/>
      <c r="EZ68" s="55"/>
      <c r="FA68" s="53"/>
      <c r="FB68" s="55"/>
      <c r="FC68" s="53"/>
      <c r="FD68" s="55"/>
      <c r="FE68" s="53"/>
      <c r="FF68" s="55"/>
      <c r="FG68" s="53"/>
      <c r="FH68" s="55"/>
      <c r="FI68" s="53"/>
      <c r="FJ68" s="55"/>
      <c r="FK68" s="53"/>
      <c r="FL68" s="55"/>
      <c r="FM68" s="53"/>
      <c r="FN68" s="55"/>
      <c r="FO68" s="53"/>
      <c r="FP68" s="55"/>
      <c r="FQ68" s="53"/>
      <c r="FR68" s="55"/>
      <c r="FS68" s="53"/>
      <c r="FT68" s="55"/>
      <c r="FU68" s="53"/>
      <c r="FV68" s="55"/>
      <c r="FW68" s="53"/>
      <c r="FX68" s="55"/>
      <c r="FY68" s="53"/>
      <c r="FZ68" s="55"/>
      <c r="GA68" s="53"/>
      <c r="GB68" s="55"/>
      <c r="GC68" s="53"/>
      <c r="GD68" s="55"/>
      <c r="GE68" s="53"/>
      <c r="GF68" s="55"/>
      <c r="GG68" s="53"/>
      <c r="GH68" s="55"/>
      <c r="GI68" s="53"/>
      <c r="GJ68" s="55"/>
      <c r="GK68" s="53"/>
      <c r="GL68" s="55"/>
      <c r="GM68" s="53"/>
      <c r="GN68" s="55"/>
      <c r="GO68" s="53"/>
      <c r="GP68" s="55"/>
      <c r="GQ68" s="53"/>
      <c r="GR68" s="55"/>
      <c r="GS68" s="53"/>
      <c r="GT68" s="55"/>
      <c r="GU68" s="53"/>
      <c r="GV68" s="55"/>
      <c r="GW68" s="53"/>
      <c r="GX68" s="55"/>
      <c r="GY68" s="53"/>
      <c r="GZ68" s="55"/>
      <c r="HA68" s="53"/>
      <c r="HB68" s="55"/>
      <c r="HC68" s="53"/>
      <c r="HD68" s="55"/>
      <c r="HE68" s="53"/>
      <c r="HF68" s="55"/>
      <c r="HG68" s="53"/>
      <c r="HH68" s="55"/>
      <c r="HI68" s="53"/>
      <c r="HJ68" s="55"/>
      <c r="HK68" s="53"/>
      <c r="HL68" s="55"/>
      <c r="HM68" s="53"/>
      <c r="HN68" s="55"/>
      <c r="HO68" s="53"/>
      <c r="HP68" s="55"/>
      <c r="HQ68" s="53"/>
      <c r="HR68" s="55"/>
      <c r="HS68" s="53"/>
      <c r="HT68" s="55"/>
      <c r="HU68" s="53"/>
      <c r="HV68" s="55"/>
      <c r="HW68" s="53"/>
      <c r="HX68" s="55"/>
      <c r="HY68" s="53"/>
      <c r="HZ68" s="55"/>
      <c r="IA68" s="53"/>
      <c r="IB68" s="55"/>
      <c r="IC68" s="53"/>
      <c r="ID68" s="55"/>
      <c r="IE68" s="53"/>
      <c r="IF68" s="55"/>
      <c r="IG68" s="53"/>
      <c r="IH68" s="55"/>
      <c r="II68" s="53"/>
      <c r="IJ68" s="55"/>
      <c r="IK68" s="53"/>
      <c r="IL68" s="55"/>
      <c r="IM68" s="53"/>
      <c r="IN68" s="55"/>
      <c r="IO68" s="53"/>
      <c r="IP68" s="55"/>
      <c r="IQ68" s="53"/>
      <c r="IR68" s="55"/>
      <c r="IS68" s="53"/>
      <c r="IT68" s="55"/>
      <c r="IU68" s="53"/>
      <c r="IV68" s="55"/>
    </row>
    <row r="69" spans="1:256" s="47" customFormat="1" ht="21.75" customHeight="1">
      <c r="A69" s="61"/>
      <c r="B69" s="57" t="s">
        <v>30</v>
      </c>
      <c r="C69" s="92">
        <v>978184.47</v>
      </c>
      <c r="D69" s="91">
        <v>558290.09</v>
      </c>
      <c r="E69" s="90">
        <f>C69-D69</f>
        <v>419894.38</v>
      </c>
      <c r="F69" s="91">
        <v>503250.44</v>
      </c>
      <c r="G69" s="92">
        <v>0</v>
      </c>
      <c r="H69" s="64">
        <f>F69-G69</f>
        <v>503250.44</v>
      </c>
      <c r="I69" s="65">
        <f>H69-E69</f>
        <v>83356.06</v>
      </c>
      <c r="J69" s="91">
        <v>21000</v>
      </c>
      <c r="K69" s="64">
        <f>I69-J69</f>
        <v>62356.06</v>
      </c>
      <c r="L69" s="38">
        <f>ABS(K69/J69*100)</f>
        <v>296.93361904761906</v>
      </c>
      <c r="M69" s="61"/>
      <c r="N69" s="55"/>
      <c r="O69" s="61"/>
      <c r="P69" s="55"/>
      <c r="Q69" s="61"/>
      <c r="R69" s="55"/>
      <c r="S69" s="61"/>
      <c r="T69" s="55"/>
      <c r="U69" s="61"/>
      <c r="V69" s="55"/>
      <c r="W69" s="61"/>
      <c r="X69" s="55"/>
      <c r="Y69" s="61"/>
      <c r="Z69" s="55"/>
      <c r="AA69" s="61"/>
      <c r="AB69" s="55"/>
      <c r="AC69" s="61"/>
      <c r="AD69" s="55"/>
      <c r="AE69" s="61"/>
      <c r="AF69" s="55"/>
      <c r="AG69" s="61"/>
      <c r="AH69" s="55"/>
      <c r="AI69" s="61"/>
      <c r="AJ69" s="55"/>
      <c r="AK69" s="61"/>
      <c r="AL69" s="55"/>
      <c r="AM69" s="61"/>
      <c r="AN69" s="55"/>
      <c r="AO69" s="61"/>
      <c r="AP69" s="55"/>
      <c r="AQ69" s="61"/>
      <c r="AR69" s="55"/>
      <c r="AS69" s="61"/>
      <c r="AT69" s="55"/>
      <c r="AU69" s="61"/>
      <c r="AV69" s="55"/>
      <c r="AW69" s="61"/>
      <c r="AX69" s="55"/>
      <c r="AY69" s="61"/>
      <c r="AZ69" s="55"/>
      <c r="BA69" s="61"/>
      <c r="BB69" s="55"/>
      <c r="BC69" s="61"/>
      <c r="BD69" s="55"/>
      <c r="BE69" s="61"/>
      <c r="BF69" s="55"/>
      <c r="BG69" s="61"/>
      <c r="BH69" s="55"/>
      <c r="BI69" s="61"/>
      <c r="BJ69" s="55"/>
      <c r="BK69" s="61"/>
      <c r="BL69" s="55"/>
      <c r="BM69" s="61"/>
      <c r="BN69" s="55"/>
      <c r="BO69" s="61"/>
      <c r="BP69" s="55"/>
      <c r="BQ69" s="61"/>
      <c r="BR69" s="55"/>
      <c r="BS69" s="61"/>
      <c r="BT69" s="55"/>
      <c r="BU69" s="61"/>
      <c r="BV69" s="55"/>
      <c r="BW69" s="61"/>
      <c r="BX69" s="55"/>
      <c r="BY69" s="61"/>
      <c r="BZ69" s="55"/>
      <c r="CA69" s="61"/>
      <c r="CB69" s="55"/>
      <c r="CC69" s="61"/>
      <c r="CD69" s="55"/>
      <c r="CE69" s="61"/>
      <c r="CF69" s="55"/>
      <c r="CG69" s="61"/>
      <c r="CH69" s="55"/>
      <c r="CI69" s="61"/>
      <c r="CJ69" s="55"/>
      <c r="CK69" s="61"/>
      <c r="CL69" s="55"/>
      <c r="CM69" s="61"/>
      <c r="CN69" s="55"/>
      <c r="CO69" s="61"/>
      <c r="CP69" s="55"/>
      <c r="CQ69" s="61"/>
      <c r="CR69" s="55"/>
      <c r="CS69" s="61"/>
      <c r="CT69" s="55"/>
      <c r="CU69" s="61"/>
      <c r="CV69" s="55"/>
      <c r="CW69" s="61"/>
      <c r="CX69" s="55"/>
      <c r="CY69" s="61"/>
      <c r="CZ69" s="55"/>
      <c r="DA69" s="61"/>
      <c r="DB69" s="55"/>
      <c r="DC69" s="61"/>
      <c r="DD69" s="55"/>
      <c r="DE69" s="61"/>
      <c r="DF69" s="55"/>
      <c r="DG69" s="61"/>
      <c r="DH69" s="55"/>
      <c r="DI69" s="61"/>
      <c r="DJ69" s="55"/>
      <c r="DK69" s="61"/>
      <c r="DL69" s="55"/>
      <c r="DM69" s="61"/>
      <c r="DN69" s="55"/>
      <c r="DO69" s="61"/>
      <c r="DP69" s="55"/>
      <c r="DQ69" s="61"/>
      <c r="DR69" s="55"/>
      <c r="DS69" s="61"/>
      <c r="DT69" s="55"/>
      <c r="DU69" s="61"/>
      <c r="DV69" s="55"/>
      <c r="DW69" s="61"/>
      <c r="DX69" s="55"/>
      <c r="DY69" s="61"/>
      <c r="DZ69" s="55"/>
      <c r="EA69" s="61"/>
      <c r="EB69" s="55"/>
      <c r="EC69" s="61"/>
      <c r="ED69" s="55"/>
      <c r="EE69" s="61"/>
      <c r="EF69" s="55"/>
      <c r="EG69" s="61"/>
      <c r="EH69" s="55"/>
      <c r="EI69" s="61"/>
      <c r="EJ69" s="55"/>
      <c r="EK69" s="61"/>
      <c r="EL69" s="55"/>
      <c r="EM69" s="61"/>
      <c r="EN69" s="55"/>
      <c r="EO69" s="61"/>
      <c r="EP69" s="55"/>
      <c r="EQ69" s="61"/>
      <c r="ER69" s="55"/>
      <c r="ES69" s="61"/>
      <c r="ET69" s="55"/>
      <c r="EU69" s="61"/>
      <c r="EV69" s="55"/>
      <c r="EW69" s="61"/>
      <c r="EX69" s="55"/>
      <c r="EY69" s="61"/>
      <c r="EZ69" s="55"/>
      <c r="FA69" s="61"/>
      <c r="FB69" s="55"/>
      <c r="FC69" s="61"/>
      <c r="FD69" s="55"/>
      <c r="FE69" s="61"/>
      <c r="FF69" s="55"/>
      <c r="FG69" s="61"/>
      <c r="FH69" s="55"/>
      <c r="FI69" s="61"/>
      <c r="FJ69" s="55"/>
      <c r="FK69" s="61"/>
      <c r="FL69" s="55"/>
      <c r="FM69" s="61"/>
      <c r="FN69" s="55"/>
      <c r="FO69" s="61"/>
      <c r="FP69" s="55"/>
      <c r="FQ69" s="61"/>
      <c r="FR69" s="55"/>
      <c r="FS69" s="61"/>
      <c r="FT69" s="55"/>
      <c r="FU69" s="61"/>
      <c r="FV69" s="55"/>
      <c r="FW69" s="61"/>
      <c r="FX69" s="55"/>
      <c r="FY69" s="61"/>
      <c r="FZ69" s="55"/>
      <c r="GA69" s="61"/>
      <c r="GB69" s="55"/>
      <c r="GC69" s="61"/>
      <c r="GD69" s="55"/>
      <c r="GE69" s="61"/>
      <c r="GF69" s="55"/>
      <c r="GG69" s="61"/>
      <c r="GH69" s="55"/>
      <c r="GI69" s="61"/>
      <c r="GJ69" s="55"/>
      <c r="GK69" s="61"/>
      <c r="GL69" s="55"/>
      <c r="GM69" s="61"/>
      <c r="GN69" s="55"/>
      <c r="GO69" s="61"/>
      <c r="GP69" s="55"/>
      <c r="GQ69" s="61"/>
      <c r="GR69" s="55"/>
      <c r="GS69" s="61"/>
      <c r="GT69" s="55"/>
      <c r="GU69" s="61"/>
      <c r="GV69" s="55"/>
      <c r="GW69" s="61"/>
      <c r="GX69" s="55"/>
      <c r="GY69" s="61"/>
      <c r="GZ69" s="55"/>
      <c r="HA69" s="61"/>
      <c r="HB69" s="55"/>
      <c r="HC69" s="61"/>
      <c r="HD69" s="55"/>
      <c r="HE69" s="61"/>
      <c r="HF69" s="55"/>
      <c r="HG69" s="61"/>
      <c r="HH69" s="55"/>
      <c r="HI69" s="61"/>
      <c r="HJ69" s="55"/>
      <c r="HK69" s="61"/>
      <c r="HL69" s="55"/>
      <c r="HM69" s="61"/>
      <c r="HN69" s="55"/>
      <c r="HO69" s="61"/>
      <c r="HP69" s="55"/>
      <c r="HQ69" s="61"/>
      <c r="HR69" s="55"/>
      <c r="HS69" s="61"/>
      <c r="HT69" s="55"/>
      <c r="HU69" s="61"/>
      <c r="HV69" s="55"/>
      <c r="HW69" s="61"/>
      <c r="HX69" s="55"/>
      <c r="HY69" s="61"/>
      <c r="HZ69" s="55"/>
      <c r="IA69" s="61"/>
      <c r="IB69" s="55"/>
      <c r="IC69" s="61"/>
      <c r="ID69" s="55"/>
      <c r="IE69" s="61"/>
      <c r="IF69" s="55"/>
      <c r="IG69" s="61"/>
      <c r="IH69" s="55"/>
      <c r="II69" s="61"/>
      <c r="IJ69" s="55"/>
      <c r="IK69" s="61"/>
      <c r="IL69" s="55"/>
      <c r="IM69" s="61"/>
      <c r="IN69" s="55"/>
      <c r="IO69" s="61"/>
      <c r="IP69" s="55"/>
      <c r="IQ69" s="61"/>
      <c r="IR69" s="55"/>
      <c r="IS69" s="61"/>
      <c r="IT69" s="55"/>
      <c r="IU69" s="61"/>
      <c r="IV69" s="55"/>
    </row>
    <row r="70" spans="1:256" s="47" customFormat="1" ht="21.75" customHeight="1">
      <c r="A70" s="61"/>
      <c r="B70" s="39" t="s">
        <v>54</v>
      </c>
      <c r="C70" s="92">
        <v>10080454.56</v>
      </c>
      <c r="D70" s="91">
        <v>7285127.56</v>
      </c>
      <c r="E70" s="90">
        <f>C70-D70</f>
        <v>2795327.000000001</v>
      </c>
      <c r="F70" s="91">
        <v>9550937.56</v>
      </c>
      <c r="G70" s="92">
        <v>0</v>
      </c>
      <c r="H70" s="64">
        <f>F70-G70</f>
        <v>9550937.56</v>
      </c>
      <c r="I70" s="65">
        <f>H70-E70</f>
        <v>6755610.56</v>
      </c>
      <c r="J70" s="91">
        <v>6146000</v>
      </c>
      <c r="K70" s="64">
        <f>I70-J70</f>
        <v>609610.5599999996</v>
      </c>
      <c r="L70" s="38">
        <f>ABS(K70/J70*100)</f>
        <v>9.918818093068655</v>
      </c>
      <c r="M70" s="61"/>
      <c r="N70" s="55"/>
      <c r="O70" s="61"/>
      <c r="P70" s="55"/>
      <c r="Q70" s="61"/>
      <c r="R70" s="55"/>
      <c r="S70" s="61"/>
      <c r="T70" s="55"/>
      <c r="U70" s="61"/>
      <c r="V70" s="55"/>
      <c r="W70" s="61"/>
      <c r="X70" s="55"/>
      <c r="Y70" s="61"/>
      <c r="Z70" s="55"/>
      <c r="AA70" s="61"/>
      <c r="AB70" s="55"/>
      <c r="AC70" s="61"/>
      <c r="AD70" s="55"/>
      <c r="AE70" s="61"/>
      <c r="AF70" s="55"/>
      <c r="AG70" s="61"/>
      <c r="AH70" s="55"/>
      <c r="AI70" s="61"/>
      <c r="AJ70" s="55"/>
      <c r="AK70" s="61"/>
      <c r="AL70" s="55"/>
      <c r="AM70" s="61"/>
      <c r="AN70" s="55"/>
      <c r="AO70" s="61"/>
      <c r="AP70" s="55"/>
      <c r="AQ70" s="61"/>
      <c r="AR70" s="55"/>
      <c r="AS70" s="61"/>
      <c r="AT70" s="55"/>
      <c r="AU70" s="61"/>
      <c r="AV70" s="55"/>
      <c r="AW70" s="61"/>
      <c r="AX70" s="55"/>
      <c r="AY70" s="61"/>
      <c r="AZ70" s="55"/>
      <c r="BA70" s="61"/>
      <c r="BB70" s="55"/>
      <c r="BC70" s="61"/>
      <c r="BD70" s="55"/>
      <c r="BE70" s="61"/>
      <c r="BF70" s="55"/>
      <c r="BG70" s="61"/>
      <c r="BH70" s="55"/>
      <c r="BI70" s="61"/>
      <c r="BJ70" s="55"/>
      <c r="BK70" s="61"/>
      <c r="BL70" s="55"/>
      <c r="BM70" s="61"/>
      <c r="BN70" s="55"/>
      <c r="BO70" s="61"/>
      <c r="BP70" s="55"/>
      <c r="BQ70" s="61"/>
      <c r="BR70" s="55"/>
      <c r="BS70" s="61"/>
      <c r="BT70" s="55"/>
      <c r="BU70" s="61"/>
      <c r="BV70" s="55"/>
      <c r="BW70" s="61"/>
      <c r="BX70" s="55"/>
      <c r="BY70" s="61"/>
      <c r="BZ70" s="55"/>
      <c r="CA70" s="61"/>
      <c r="CB70" s="55"/>
      <c r="CC70" s="61"/>
      <c r="CD70" s="55"/>
      <c r="CE70" s="61"/>
      <c r="CF70" s="55"/>
      <c r="CG70" s="61"/>
      <c r="CH70" s="55"/>
      <c r="CI70" s="61"/>
      <c r="CJ70" s="55"/>
      <c r="CK70" s="61"/>
      <c r="CL70" s="55"/>
      <c r="CM70" s="61"/>
      <c r="CN70" s="55"/>
      <c r="CO70" s="61"/>
      <c r="CP70" s="55"/>
      <c r="CQ70" s="61"/>
      <c r="CR70" s="55"/>
      <c r="CS70" s="61"/>
      <c r="CT70" s="55"/>
      <c r="CU70" s="61"/>
      <c r="CV70" s="55"/>
      <c r="CW70" s="61"/>
      <c r="CX70" s="55"/>
      <c r="CY70" s="61"/>
      <c r="CZ70" s="55"/>
      <c r="DA70" s="61"/>
      <c r="DB70" s="55"/>
      <c r="DC70" s="61"/>
      <c r="DD70" s="55"/>
      <c r="DE70" s="61"/>
      <c r="DF70" s="55"/>
      <c r="DG70" s="61"/>
      <c r="DH70" s="55"/>
      <c r="DI70" s="61"/>
      <c r="DJ70" s="55"/>
      <c r="DK70" s="61"/>
      <c r="DL70" s="55"/>
      <c r="DM70" s="61"/>
      <c r="DN70" s="55"/>
      <c r="DO70" s="61"/>
      <c r="DP70" s="55"/>
      <c r="DQ70" s="61"/>
      <c r="DR70" s="55"/>
      <c r="DS70" s="61"/>
      <c r="DT70" s="55"/>
      <c r="DU70" s="61"/>
      <c r="DV70" s="55"/>
      <c r="DW70" s="61"/>
      <c r="DX70" s="55"/>
      <c r="DY70" s="61"/>
      <c r="DZ70" s="55"/>
      <c r="EA70" s="61"/>
      <c r="EB70" s="55"/>
      <c r="EC70" s="61"/>
      <c r="ED70" s="55"/>
      <c r="EE70" s="61"/>
      <c r="EF70" s="55"/>
      <c r="EG70" s="61"/>
      <c r="EH70" s="55"/>
      <c r="EI70" s="61"/>
      <c r="EJ70" s="55"/>
      <c r="EK70" s="61"/>
      <c r="EL70" s="55"/>
      <c r="EM70" s="61"/>
      <c r="EN70" s="55"/>
      <c r="EO70" s="61"/>
      <c r="EP70" s="55"/>
      <c r="EQ70" s="61"/>
      <c r="ER70" s="55"/>
      <c r="ES70" s="61"/>
      <c r="ET70" s="55"/>
      <c r="EU70" s="61"/>
      <c r="EV70" s="55"/>
      <c r="EW70" s="61"/>
      <c r="EX70" s="55"/>
      <c r="EY70" s="61"/>
      <c r="EZ70" s="55"/>
      <c r="FA70" s="61"/>
      <c r="FB70" s="55"/>
      <c r="FC70" s="61"/>
      <c r="FD70" s="55"/>
      <c r="FE70" s="61"/>
      <c r="FF70" s="55"/>
      <c r="FG70" s="61"/>
      <c r="FH70" s="55"/>
      <c r="FI70" s="61"/>
      <c r="FJ70" s="55"/>
      <c r="FK70" s="61"/>
      <c r="FL70" s="55"/>
      <c r="FM70" s="61"/>
      <c r="FN70" s="55"/>
      <c r="FO70" s="61"/>
      <c r="FP70" s="55"/>
      <c r="FQ70" s="61"/>
      <c r="FR70" s="55"/>
      <c r="FS70" s="61"/>
      <c r="FT70" s="55"/>
      <c r="FU70" s="61"/>
      <c r="FV70" s="55"/>
      <c r="FW70" s="61"/>
      <c r="FX70" s="55"/>
      <c r="FY70" s="61"/>
      <c r="FZ70" s="55"/>
      <c r="GA70" s="61"/>
      <c r="GB70" s="55"/>
      <c r="GC70" s="61"/>
      <c r="GD70" s="55"/>
      <c r="GE70" s="61"/>
      <c r="GF70" s="55"/>
      <c r="GG70" s="61"/>
      <c r="GH70" s="55"/>
      <c r="GI70" s="61"/>
      <c r="GJ70" s="55"/>
      <c r="GK70" s="61"/>
      <c r="GL70" s="55"/>
      <c r="GM70" s="61"/>
      <c r="GN70" s="55"/>
      <c r="GO70" s="61"/>
      <c r="GP70" s="55"/>
      <c r="GQ70" s="61"/>
      <c r="GR70" s="55"/>
      <c r="GS70" s="61"/>
      <c r="GT70" s="55"/>
      <c r="GU70" s="61"/>
      <c r="GV70" s="55"/>
      <c r="GW70" s="61"/>
      <c r="GX70" s="55"/>
      <c r="GY70" s="61"/>
      <c r="GZ70" s="55"/>
      <c r="HA70" s="61"/>
      <c r="HB70" s="55"/>
      <c r="HC70" s="61"/>
      <c r="HD70" s="55"/>
      <c r="HE70" s="61"/>
      <c r="HF70" s="55"/>
      <c r="HG70" s="61"/>
      <c r="HH70" s="55"/>
      <c r="HI70" s="61"/>
      <c r="HJ70" s="55"/>
      <c r="HK70" s="61"/>
      <c r="HL70" s="55"/>
      <c r="HM70" s="61"/>
      <c r="HN70" s="55"/>
      <c r="HO70" s="61"/>
      <c r="HP70" s="55"/>
      <c r="HQ70" s="61"/>
      <c r="HR70" s="55"/>
      <c r="HS70" s="61"/>
      <c r="HT70" s="55"/>
      <c r="HU70" s="61"/>
      <c r="HV70" s="55"/>
      <c r="HW70" s="61"/>
      <c r="HX70" s="55"/>
      <c r="HY70" s="61"/>
      <c r="HZ70" s="55"/>
      <c r="IA70" s="61"/>
      <c r="IB70" s="55"/>
      <c r="IC70" s="61"/>
      <c r="ID70" s="55"/>
      <c r="IE70" s="61"/>
      <c r="IF70" s="55"/>
      <c r="IG70" s="61"/>
      <c r="IH70" s="55"/>
      <c r="II70" s="61"/>
      <c r="IJ70" s="55"/>
      <c r="IK70" s="61"/>
      <c r="IL70" s="55"/>
      <c r="IM70" s="61"/>
      <c r="IN70" s="55"/>
      <c r="IO70" s="61"/>
      <c r="IP70" s="55"/>
      <c r="IQ70" s="61"/>
      <c r="IR70" s="55"/>
      <c r="IS70" s="61"/>
      <c r="IT70" s="55"/>
      <c r="IU70" s="61"/>
      <c r="IV70" s="55"/>
    </row>
    <row r="71" spans="1:256" s="47" customFormat="1" ht="21.75" customHeight="1">
      <c r="A71" s="61"/>
      <c r="B71" s="57" t="s">
        <v>56</v>
      </c>
      <c r="C71" s="92">
        <v>1014738.92</v>
      </c>
      <c r="D71" s="91"/>
      <c r="E71" s="90">
        <f>C71-D71</f>
        <v>1014738.92</v>
      </c>
      <c r="F71" s="91">
        <v>2112990</v>
      </c>
      <c r="G71" s="92"/>
      <c r="H71" s="64">
        <f>F71-G71</f>
        <v>2112990</v>
      </c>
      <c r="I71" s="65">
        <f>H71-E71</f>
        <v>1098251.08</v>
      </c>
      <c r="J71" s="91">
        <v>0</v>
      </c>
      <c r="K71" s="64">
        <f>I71-J71</f>
        <v>1098251.08</v>
      </c>
      <c r="L71" s="38"/>
      <c r="M71" s="61"/>
      <c r="N71" s="55"/>
      <c r="O71" s="61"/>
      <c r="P71" s="55"/>
      <c r="Q71" s="61"/>
      <c r="R71" s="55"/>
      <c r="S71" s="61"/>
      <c r="T71" s="55"/>
      <c r="U71" s="61"/>
      <c r="V71" s="55"/>
      <c r="W71" s="61"/>
      <c r="X71" s="55"/>
      <c r="Y71" s="61"/>
      <c r="Z71" s="55"/>
      <c r="AA71" s="61"/>
      <c r="AB71" s="55"/>
      <c r="AC71" s="61"/>
      <c r="AD71" s="55"/>
      <c r="AE71" s="61"/>
      <c r="AF71" s="55"/>
      <c r="AG71" s="61"/>
      <c r="AH71" s="55"/>
      <c r="AI71" s="61"/>
      <c r="AJ71" s="55"/>
      <c r="AK71" s="61"/>
      <c r="AL71" s="55"/>
      <c r="AM71" s="61"/>
      <c r="AN71" s="55"/>
      <c r="AO71" s="61"/>
      <c r="AP71" s="55"/>
      <c r="AQ71" s="61"/>
      <c r="AR71" s="55"/>
      <c r="AS71" s="61"/>
      <c r="AT71" s="55"/>
      <c r="AU71" s="61"/>
      <c r="AV71" s="55"/>
      <c r="AW71" s="61"/>
      <c r="AX71" s="55"/>
      <c r="AY71" s="61"/>
      <c r="AZ71" s="55"/>
      <c r="BA71" s="61"/>
      <c r="BB71" s="55"/>
      <c r="BC71" s="61"/>
      <c r="BD71" s="55"/>
      <c r="BE71" s="61"/>
      <c r="BF71" s="55"/>
      <c r="BG71" s="61"/>
      <c r="BH71" s="55"/>
      <c r="BI71" s="61"/>
      <c r="BJ71" s="55"/>
      <c r="BK71" s="61"/>
      <c r="BL71" s="55"/>
      <c r="BM71" s="61"/>
      <c r="BN71" s="55"/>
      <c r="BO71" s="61"/>
      <c r="BP71" s="55"/>
      <c r="BQ71" s="61"/>
      <c r="BR71" s="55"/>
      <c r="BS71" s="61"/>
      <c r="BT71" s="55"/>
      <c r="BU71" s="61"/>
      <c r="BV71" s="55"/>
      <c r="BW71" s="61"/>
      <c r="BX71" s="55"/>
      <c r="BY71" s="61"/>
      <c r="BZ71" s="55"/>
      <c r="CA71" s="61"/>
      <c r="CB71" s="55"/>
      <c r="CC71" s="61"/>
      <c r="CD71" s="55"/>
      <c r="CE71" s="61"/>
      <c r="CF71" s="55"/>
      <c r="CG71" s="61"/>
      <c r="CH71" s="55"/>
      <c r="CI71" s="61"/>
      <c r="CJ71" s="55"/>
      <c r="CK71" s="61"/>
      <c r="CL71" s="55"/>
      <c r="CM71" s="61"/>
      <c r="CN71" s="55"/>
      <c r="CO71" s="61"/>
      <c r="CP71" s="55"/>
      <c r="CQ71" s="61"/>
      <c r="CR71" s="55"/>
      <c r="CS71" s="61"/>
      <c r="CT71" s="55"/>
      <c r="CU71" s="61"/>
      <c r="CV71" s="55"/>
      <c r="CW71" s="61"/>
      <c r="CX71" s="55"/>
      <c r="CY71" s="61"/>
      <c r="CZ71" s="55"/>
      <c r="DA71" s="61"/>
      <c r="DB71" s="55"/>
      <c r="DC71" s="61"/>
      <c r="DD71" s="55"/>
      <c r="DE71" s="61"/>
      <c r="DF71" s="55"/>
      <c r="DG71" s="61"/>
      <c r="DH71" s="55"/>
      <c r="DI71" s="61"/>
      <c r="DJ71" s="55"/>
      <c r="DK71" s="61"/>
      <c r="DL71" s="55"/>
      <c r="DM71" s="61"/>
      <c r="DN71" s="55"/>
      <c r="DO71" s="61"/>
      <c r="DP71" s="55"/>
      <c r="DQ71" s="61"/>
      <c r="DR71" s="55"/>
      <c r="DS71" s="61"/>
      <c r="DT71" s="55"/>
      <c r="DU71" s="61"/>
      <c r="DV71" s="55"/>
      <c r="DW71" s="61"/>
      <c r="DX71" s="55"/>
      <c r="DY71" s="61"/>
      <c r="DZ71" s="55"/>
      <c r="EA71" s="61"/>
      <c r="EB71" s="55"/>
      <c r="EC71" s="61"/>
      <c r="ED71" s="55"/>
      <c r="EE71" s="61"/>
      <c r="EF71" s="55"/>
      <c r="EG71" s="61"/>
      <c r="EH71" s="55"/>
      <c r="EI71" s="61"/>
      <c r="EJ71" s="55"/>
      <c r="EK71" s="61"/>
      <c r="EL71" s="55"/>
      <c r="EM71" s="61"/>
      <c r="EN71" s="55"/>
      <c r="EO71" s="61"/>
      <c r="EP71" s="55"/>
      <c r="EQ71" s="61"/>
      <c r="ER71" s="55"/>
      <c r="ES71" s="61"/>
      <c r="ET71" s="55"/>
      <c r="EU71" s="61"/>
      <c r="EV71" s="55"/>
      <c r="EW71" s="61"/>
      <c r="EX71" s="55"/>
      <c r="EY71" s="61"/>
      <c r="EZ71" s="55"/>
      <c r="FA71" s="61"/>
      <c r="FB71" s="55"/>
      <c r="FC71" s="61"/>
      <c r="FD71" s="55"/>
      <c r="FE71" s="61"/>
      <c r="FF71" s="55"/>
      <c r="FG71" s="61"/>
      <c r="FH71" s="55"/>
      <c r="FI71" s="61"/>
      <c r="FJ71" s="55"/>
      <c r="FK71" s="61"/>
      <c r="FL71" s="55"/>
      <c r="FM71" s="61"/>
      <c r="FN71" s="55"/>
      <c r="FO71" s="61"/>
      <c r="FP71" s="55"/>
      <c r="FQ71" s="61"/>
      <c r="FR71" s="55"/>
      <c r="FS71" s="61"/>
      <c r="FT71" s="55"/>
      <c r="FU71" s="61"/>
      <c r="FV71" s="55"/>
      <c r="FW71" s="61"/>
      <c r="FX71" s="55"/>
      <c r="FY71" s="61"/>
      <c r="FZ71" s="55"/>
      <c r="GA71" s="61"/>
      <c r="GB71" s="55"/>
      <c r="GC71" s="61"/>
      <c r="GD71" s="55"/>
      <c r="GE71" s="61"/>
      <c r="GF71" s="55"/>
      <c r="GG71" s="61"/>
      <c r="GH71" s="55"/>
      <c r="GI71" s="61"/>
      <c r="GJ71" s="55"/>
      <c r="GK71" s="61"/>
      <c r="GL71" s="55"/>
      <c r="GM71" s="61"/>
      <c r="GN71" s="55"/>
      <c r="GO71" s="61"/>
      <c r="GP71" s="55"/>
      <c r="GQ71" s="61"/>
      <c r="GR71" s="55"/>
      <c r="GS71" s="61"/>
      <c r="GT71" s="55"/>
      <c r="GU71" s="61"/>
      <c r="GV71" s="55"/>
      <c r="GW71" s="61"/>
      <c r="GX71" s="55"/>
      <c r="GY71" s="61"/>
      <c r="GZ71" s="55"/>
      <c r="HA71" s="61"/>
      <c r="HB71" s="55"/>
      <c r="HC71" s="61"/>
      <c r="HD71" s="55"/>
      <c r="HE71" s="61"/>
      <c r="HF71" s="55"/>
      <c r="HG71" s="61"/>
      <c r="HH71" s="55"/>
      <c r="HI71" s="61"/>
      <c r="HJ71" s="55"/>
      <c r="HK71" s="61"/>
      <c r="HL71" s="55"/>
      <c r="HM71" s="61"/>
      <c r="HN71" s="55"/>
      <c r="HO71" s="61"/>
      <c r="HP71" s="55"/>
      <c r="HQ71" s="61"/>
      <c r="HR71" s="55"/>
      <c r="HS71" s="61"/>
      <c r="HT71" s="55"/>
      <c r="HU71" s="61"/>
      <c r="HV71" s="55"/>
      <c r="HW71" s="61"/>
      <c r="HX71" s="55"/>
      <c r="HY71" s="61"/>
      <c r="HZ71" s="55"/>
      <c r="IA71" s="61"/>
      <c r="IB71" s="55"/>
      <c r="IC71" s="61"/>
      <c r="ID71" s="55"/>
      <c r="IE71" s="61"/>
      <c r="IF71" s="55"/>
      <c r="IG71" s="61"/>
      <c r="IH71" s="55"/>
      <c r="II71" s="61"/>
      <c r="IJ71" s="55"/>
      <c r="IK71" s="61"/>
      <c r="IL71" s="55"/>
      <c r="IM71" s="61"/>
      <c r="IN71" s="55"/>
      <c r="IO71" s="61"/>
      <c r="IP71" s="55"/>
      <c r="IQ71" s="61"/>
      <c r="IR71" s="55"/>
      <c r="IS71" s="61"/>
      <c r="IT71" s="55"/>
      <c r="IU71" s="61"/>
      <c r="IV71" s="55"/>
    </row>
    <row r="72" spans="1:256" s="47" customFormat="1" ht="30" customHeight="1">
      <c r="A72" s="61"/>
      <c r="B72" s="55"/>
      <c r="C72" s="92"/>
      <c r="D72" s="91"/>
      <c r="E72" s="90"/>
      <c r="F72" s="91"/>
      <c r="G72" s="92"/>
      <c r="H72" s="64"/>
      <c r="I72" s="65"/>
      <c r="J72" s="91"/>
      <c r="K72" s="64"/>
      <c r="L72" s="38"/>
      <c r="M72" s="61"/>
      <c r="N72" s="55"/>
      <c r="O72" s="61"/>
      <c r="P72" s="55"/>
      <c r="Q72" s="61"/>
      <c r="R72" s="55"/>
      <c r="S72" s="61"/>
      <c r="T72" s="55"/>
      <c r="U72" s="61"/>
      <c r="V72" s="55"/>
      <c r="W72" s="61"/>
      <c r="X72" s="55"/>
      <c r="Y72" s="61"/>
      <c r="Z72" s="55"/>
      <c r="AA72" s="61"/>
      <c r="AB72" s="55"/>
      <c r="AC72" s="61"/>
      <c r="AD72" s="55"/>
      <c r="AE72" s="61"/>
      <c r="AF72" s="55"/>
      <c r="AG72" s="61"/>
      <c r="AH72" s="55"/>
      <c r="AI72" s="61"/>
      <c r="AJ72" s="55"/>
      <c r="AK72" s="61"/>
      <c r="AL72" s="55"/>
      <c r="AM72" s="61"/>
      <c r="AN72" s="55"/>
      <c r="AO72" s="61"/>
      <c r="AP72" s="55"/>
      <c r="AQ72" s="61"/>
      <c r="AR72" s="55"/>
      <c r="AS72" s="61"/>
      <c r="AT72" s="55"/>
      <c r="AU72" s="61"/>
      <c r="AV72" s="55"/>
      <c r="AW72" s="61"/>
      <c r="AX72" s="55"/>
      <c r="AY72" s="61"/>
      <c r="AZ72" s="55"/>
      <c r="BA72" s="61"/>
      <c r="BB72" s="55"/>
      <c r="BC72" s="61"/>
      <c r="BD72" s="55"/>
      <c r="BE72" s="61"/>
      <c r="BF72" s="55"/>
      <c r="BG72" s="61"/>
      <c r="BH72" s="55"/>
      <c r="BI72" s="61"/>
      <c r="BJ72" s="55"/>
      <c r="BK72" s="61"/>
      <c r="BL72" s="55"/>
      <c r="BM72" s="61"/>
      <c r="BN72" s="55"/>
      <c r="BO72" s="61"/>
      <c r="BP72" s="55"/>
      <c r="BQ72" s="61"/>
      <c r="BR72" s="55"/>
      <c r="BS72" s="61"/>
      <c r="BT72" s="55"/>
      <c r="BU72" s="61"/>
      <c r="BV72" s="55"/>
      <c r="BW72" s="61"/>
      <c r="BX72" s="55"/>
      <c r="BY72" s="61"/>
      <c r="BZ72" s="55"/>
      <c r="CA72" s="61"/>
      <c r="CB72" s="55"/>
      <c r="CC72" s="61"/>
      <c r="CD72" s="55"/>
      <c r="CE72" s="61"/>
      <c r="CF72" s="55"/>
      <c r="CG72" s="61"/>
      <c r="CH72" s="55"/>
      <c r="CI72" s="61"/>
      <c r="CJ72" s="55"/>
      <c r="CK72" s="61"/>
      <c r="CL72" s="55"/>
      <c r="CM72" s="61"/>
      <c r="CN72" s="55"/>
      <c r="CO72" s="61"/>
      <c r="CP72" s="55"/>
      <c r="CQ72" s="61"/>
      <c r="CR72" s="55"/>
      <c r="CS72" s="61"/>
      <c r="CT72" s="55"/>
      <c r="CU72" s="61"/>
      <c r="CV72" s="55"/>
      <c r="CW72" s="61"/>
      <c r="CX72" s="55"/>
      <c r="CY72" s="61"/>
      <c r="CZ72" s="55"/>
      <c r="DA72" s="61"/>
      <c r="DB72" s="55"/>
      <c r="DC72" s="61"/>
      <c r="DD72" s="55"/>
      <c r="DE72" s="61"/>
      <c r="DF72" s="55"/>
      <c r="DG72" s="61"/>
      <c r="DH72" s="55"/>
      <c r="DI72" s="61"/>
      <c r="DJ72" s="55"/>
      <c r="DK72" s="61"/>
      <c r="DL72" s="55"/>
      <c r="DM72" s="61"/>
      <c r="DN72" s="55"/>
      <c r="DO72" s="61"/>
      <c r="DP72" s="55"/>
      <c r="DQ72" s="61"/>
      <c r="DR72" s="55"/>
      <c r="DS72" s="61"/>
      <c r="DT72" s="55"/>
      <c r="DU72" s="61"/>
      <c r="DV72" s="55"/>
      <c r="DW72" s="61"/>
      <c r="DX72" s="55"/>
      <c r="DY72" s="61"/>
      <c r="DZ72" s="55"/>
      <c r="EA72" s="61"/>
      <c r="EB72" s="55"/>
      <c r="EC72" s="61"/>
      <c r="ED72" s="55"/>
      <c r="EE72" s="61"/>
      <c r="EF72" s="55"/>
      <c r="EG72" s="61"/>
      <c r="EH72" s="55"/>
      <c r="EI72" s="61"/>
      <c r="EJ72" s="55"/>
      <c r="EK72" s="61"/>
      <c r="EL72" s="55"/>
      <c r="EM72" s="61"/>
      <c r="EN72" s="55"/>
      <c r="EO72" s="61"/>
      <c r="EP72" s="55"/>
      <c r="EQ72" s="61"/>
      <c r="ER72" s="55"/>
      <c r="ES72" s="61"/>
      <c r="ET72" s="55"/>
      <c r="EU72" s="61"/>
      <c r="EV72" s="55"/>
      <c r="EW72" s="61"/>
      <c r="EX72" s="55"/>
      <c r="EY72" s="61"/>
      <c r="EZ72" s="55"/>
      <c r="FA72" s="61"/>
      <c r="FB72" s="55"/>
      <c r="FC72" s="61"/>
      <c r="FD72" s="55"/>
      <c r="FE72" s="61"/>
      <c r="FF72" s="55"/>
      <c r="FG72" s="61"/>
      <c r="FH72" s="55"/>
      <c r="FI72" s="61"/>
      <c r="FJ72" s="55"/>
      <c r="FK72" s="61"/>
      <c r="FL72" s="55"/>
      <c r="FM72" s="61"/>
      <c r="FN72" s="55"/>
      <c r="FO72" s="61"/>
      <c r="FP72" s="55"/>
      <c r="FQ72" s="61"/>
      <c r="FR72" s="55"/>
      <c r="FS72" s="61"/>
      <c r="FT72" s="55"/>
      <c r="FU72" s="61"/>
      <c r="FV72" s="55"/>
      <c r="FW72" s="61"/>
      <c r="FX72" s="55"/>
      <c r="FY72" s="61"/>
      <c r="FZ72" s="55"/>
      <c r="GA72" s="61"/>
      <c r="GB72" s="55"/>
      <c r="GC72" s="61"/>
      <c r="GD72" s="55"/>
      <c r="GE72" s="61"/>
      <c r="GF72" s="55"/>
      <c r="GG72" s="61"/>
      <c r="GH72" s="55"/>
      <c r="GI72" s="61"/>
      <c r="GJ72" s="55"/>
      <c r="GK72" s="61"/>
      <c r="GL72" s="55"/>
      <c r="GM72" s="61"/>
      <c r="GN72" s="55"/>
      <c r="GO72" s="61"/>
      <c r="GP72" s="55"/>
      <c r="GQ72" s="61"/>
      <c r="GR72" s="55"/>
      <c r="GS72" s="61"/>
      <c r="GT72" s="55"/>
      <c r="GU72" s="61"/>
      <c r="GV72" s="55"/>
      <c r="GW72" s="61"/>
      <c r="GX72" s="55"/>
      <c r="GY72" s="61"/>
      <c r="GZ72" s="55"/>
      <c r="HA72" s="61"/>
      <c r="HB72" s="55"/>
      <c r="HC72" s="61"/>
      <c r="HD72" s="55"/>
      <c r="HE72" s="61"/>
      <c r="HF72" s="55"/>
      <c r="HG72" s="61"/>
      <c r="HH72" s="55"/>
      <c r="HI72" s="61"/>
      <c r="HJ72" s="55"/>
      <c r="HK72" s="61"/>
      <c r="HL72" s="55"/>
      <c r="HM72" s="61"/>
      <c r="HN72" s="55"/>
      <c r="HO72" s="61"/>
      <c r="HP72" s="55"/>
      <c r="HQ72" s="61"/>
      <c r="HR72" s="55"/>
      <c r="HS72" s="61"/>
      <c r="HT72" s="55"/>
      <c r="HU72" s="61"/>
      <c r="HV72" s="55"/>
      <c r="HW72" s="61"/>
      <c r="HX72" s="55"/>
      <c r="HY72" s="61"/>
      <c r="HZ72" s="55"/>
      <c r="IA72" s="61"/>
      <c r="IB72" s="55"/>
      <c r="IC72" s="61"/>
      <c r="ID72" s="55"/>
      <c r="IE72" s="61"/>
      <c r="IF72" s="55"/>
      <c r="IG72" s="61"/>
      <c r="IH72" s="55"/>
      <c r="II72" s="61"/>
      <c r="IJ72" s="55"/>
      <c r="IK72" s="61"/>
      <c r="IL72" s="55"/>
      <c r="IM72" s="61"/>
      <c r="IN72" s="55"/>
      <c r="IO72" s="61"/>
      <c r="IP72" s="55"/>
      <c r="IQ72" s="61"/>
      <c r="IR72" s="55"/>
      <c r="IS72" s="61"/>
      <c r="IT72" s="55"/>
      <c r="IU72" s="61"/>
      <c r="IV72" s="55"/>
    </row>
    <row r="73" spans="1:12" s="66" customFormat="1" ht="21.75" customHeight="1">
      <c r="A73" s="34" t="s">
        <v>26</v>
      </c>
      <c r="B73" s="35"/>
      <c r="C73" s="36">
        <f aca="true" t="shared" si="25" ref="C73:K73">C75+C83+C86+C92</f>
        <v>536013952.36</v>
      </c>
      <c r="D73" s="36">
        <f t="shared" si="25"/>
        <v>8155353</v>
      </c>
      <c r="E73" s="36">
        <f t="shared" si="25"/>
        <v>527858599.36</v>
      </c>
      <c r="F73" s="36">
        <f t="shared" si="25"/>
        <v>755471631</v>
      </c>
      <c r="G73" s="36">
        <f t="shared" si="25"/>
        <v>57189880</v>
      </c>
      <c r="H73" s="36">
        <f t="shared" si="25"/>
        <v>698281751</v>
      </c>
      <c r="I73" s="36">
        <f t="shared" si="25"/>
        <v>275010151.64</v>
      </c>
      <c r="J73" s="36">
        <f t="shared" si="25"/>
        <v>187711000</v>
      </c>
      <c r="K73" s="36">
        <f t="shared" si="25"/>
        <v>87299151.63999999</v>
      </c>
      <c r="L73" s="36">
        <f>ABS(K73/J73*100)</f>
        <v>46.50721142607519</v>
      </c>
    </row>
    <row r="74" spans="1:12" ht="21.75" customHeight="1">
      <c r="A74" s="37"/>
      <c r="B74" s="41"/>
      <c r="C74" s="38"/>
      <c r="D74" s="38"/>
      <c r="E74" s="40"/>
      <c r="F74" s="40"/>
      <c r="G74" s="40"/>
      <c r="H74" s="40"/>
      <c r="I74" s="38"/>
      <c r="J74" s="40"/>
      <c r="K74" s="40"/>
      <c r="L74" s="40"/>
    </row>
    <row r="75" spans="1:22" s="100" customFormat="1" ht="24" customHeight="1">
      <c r="A75" s="109" t="s">
        <v>78</v>
      </c>
      <c r="B75" s="74" t="s">
        <v>21</v>
      </c>
      <c r="C75" s="75">
        <f aca="true" t="shared" si="26" ref="C75:K75">SUM(C76:C81)</f>
        <v>7371390</v>
      </c>
      <c r="D75" s="75">
        <f t="shared" si="26"/>
        <v>5819304</v>
      </c>
      <c r="E75" s="75">
        <f t="shared" si="26"/>
        <v>1552086</v>
      </c>
      <c r="F75" s="75">
        <f t="shared" si="26"/>
        <v>4637535</v>
      </c>
      <c r="G75" s="75">
        <f t="shared" si="26"/>
        <v>28069</v>
      </c>
      <c r="H75" s="75">
        <f t="shared" si="26"/>
        <v>4609466</v>
      </c>
      <c r="I75" s="75">
        <f t="shared" si="26"/>
        <v>3057380</v>
      </c>
      <c r="J75" s="75">
        <f t="shared" si="26"/>
        <v>1657000</v>
      </c>
      <c r="K75" s="75">
        <f t="shared" si="26"/>
        <v>1400380</v>
      </c>
      <c r="L75" s="75">
        <f>ABS(K75/J75*100)</f>
        <v>84.51297525648764</v>
      </c>
      <c r="M75" s="110"/>
      <c r="N75" s="111"/>
      <c r="P75" s="111"/>
      <c r="Q75" s="111"/>
      <c r="R75" s="111"/>
      <c r="T75" s="111"/>
      <c r="U75" s="111"/>
      <c r="V75" s="111"/>
    </row>
    <row r="76" spans="1:22" s="47" customFormat="1" ht="21.75" customHeight="1">
      <c r="A76" s="85"/>
      <c r="B76" s="51" t="s">
        <v>18</v>
      </c>
      <c r="C76" s="49">
        <v>194249</v>
      </c>
      <c r="D76" s="49">
        <v>0</v>
      </c>
      <c r="E76" s="50">
        <f aca="true" t="shared" si="27" ref="E76:E81">C76-D76</f>
        <v>194249</v>
      </c>
      <c r="F76" s="49">
        <v>910783</v>
      </c>
      <c r="G76" s="49">
        <v>22750</v>
      </c>
      <c r="H76" s="49">
        <f>0+F76-G76</f>
        <v>888033</v>
      </c>
      <c r="I76" s="49">
        <f aca="true" t="shared" si="28" ref="I76:I81">H76-E76</f>
        <v>693784</v>
      </c>
      <c r="J76" s="49">
        <v>1657000</v>
      </c>
      <c r="K76" s="50">
        <f aca="true" t="shared" si="29" ref="K76:K81">I76-J76</f>
        <v>-963216</v>
      </c>
      <c r="L76" s="50">
        <f>ABS(K76/J76*100)</f>
        <v>58.130114665057334</v>
      </c>
      <c r="M76" s="81"/>
      <c r="N76" s="82"/>
      <c r="P76" s="82"/>
      <c r="Q76" s="82"/>
      <c r="R76" s="82"/>
      <c r="T76" s="82"/>
      <c r="U76" s="82"/>
      <c r="V76" s="82"/>
    </row>
    <row r="77" spans="1:22" s="47" customFormat="1" ht="21.75" customHeight="1">
      <c r="A77" s="85"/>
      <c r="B77" s="51" t="s">
        <v>31</v>
      </c>
      <c r="C77" s="49">
        <v>2486087</v>
      </c>
      <c r="D77" s="49">
        <v>1385716</v>
      </c>
      <c r="E77" s="50">
        <f t="shared" si="27"/>
        <v>1100371</v>
      </c>
      <c r="F77" s="49">
        <v>2289217</v>
      </c>
      <c r="G77" s="49">
        <v>5319</v>
      </c>
      <c r="H77" s="49">
        <f>F77-G77</f>
        <v>2283898</v>
      </c>
      <c r="I77" s="49">
        <f t="shared" si="28"/>
        <v>1183527</v>
      </c>
      <c r="J77" s="49">
        <v>0</v>
      </c>
      <c r="K77" s="50">
        <f t="shared" si="29"/>
        <v>1183527</v>
      </c>
      <c r="L77" s="50"/>
      <c r="M77" s="81"/>
      <c r="N77" s="82"/>
      <c r="P77" s="82"/>
      <c r="Q77" s="82"/>
      <c r="R77" s="82"/>
      <c r="T77" s="82"/>
      <c r="U77" s="82"/>
      <c r="V77" s="82"/>
    </row>
    <row r="78" spans="1:22" s="47" customFormat="1" ht="21.75" customHeight="1">
      <c r="A78" s="85"/>
      <c r="B78" s="51" t="s">
        <v>42</v>
      </c>
      <c r="C78" s="49">
        <v>110000</v>
      </c>
      <c r="D78" s="49">
        <v>62648</v>
      </c>
      <c r="E78" s="50">
        <f t="shared" si="27"/>
        <v>47352</v>
      </c>
      <c r="F78" s="49">
        <v>47352</v>
      </c>
      <c r="G78" s="49">
        <v>0</v>
      </c>
      <c r="H78" s="49">
        <f>F78-G78</f>
        <v>47352</v>
      </c>
      <c r="I78" s="49">
        <f t="shared" si="28"/>
        <v>0</v>
      </c>
      <c r="J78" s="49">
        <v>0</v>
      </c>
      <c r="K78" s="50">
        <f t="shared" si="29"/>
        <v>0</v>
      </c>
      <c r="L78" s="50"/>
      <c r="M78" s="81"/>
      <c r="N78" s="82"/>
      <c r="P78" s="82"/>
      <c r="Q78" s="82"/>
      <c r="R78" s="82"/>
      <c r="T78" s="82"/>
      <c r="U78" s="82"/>
      <c r="V78" s="82"/>
    </row>
    <row r="79" spans="1:22" s="47" customFormat="1" ht="21.75" customHeight="1">
      <c r="A79" s="85"/>
      <c r="B79" s="51" t="s">
        <v>55</v>
      </c>
      <c r="C79" s="49">
        <v>279500</v>
      </c>
      <c r="D79" s="49">
        <v>201412</v>
      </c>
      <c r="E79" s="50">
        <f t="shared" si="27"/>
        <v>78088</v>
      </c>
      <c r="F79" s="49">
        <v>119818</v>
      </c>
      <c r="G79" s="49">
        <v>0</v>
      </c>
      <c r="H79" s="49">
        <f>F79-G79</f>
        <v>119818</v>
      </c>
      <c r="I79" s="49">
        <f t="shared" si="28"/>
        <v>41730</v>
      </c>
      <c r="J79" s="49">
        <v>0</v>
      </c>
      <c r="K79" s="50">
        <f t="shared" si="29"/>
        <v>41730</v>
      </c>
      <c r="L79" s="50"/>
      <c r="M79" s="81"/>
      <c r="N79" s="82"/>
      <c r="P79" s="82"/>
      <c r="Q79" s="82"/>
      <c r="R79" s="82"/>
      <c r="T79" s="82"/>
      <c r="U79" s="82"/>
      <c r="V79" s="82"/>
    </row>
    <row r="80" spans="1:22" s="47" customFormat="1" ht="21.75" customHeight="1">
      <c r="A80" s="85"/>
      <c r="B80" s="51" t="s">
        <v>24</v>
      </c>
      <c r="C80" s="49">
        <v>2701678</v>
      </c>
      <c r="D80" s="49">
        <v>2569652</v>
      </c>
      <c r="E80" s="50">
        <f t="shared" si="27"/>
        <v>132026</v>
      </c>
      <c r="F80" s="49">
        <v>1270365</v>
      </c>
      <c r="G80" s="49">
        <v>0</v>
      </c>
      <c r="H80" s="49">
        <f>F80-G80</f>
        <v>1270365</v>
      </c>
      <c r="I80" s="49">
        <f t="shared" si="28"/>
        <v>1138339</v>
      </c>
      <c r="J80" s="49">
        <v>0</v>
      </c>
      <c r="K80" s="50">
        <f t="shared" si="29"/>
        <v>1138339</v>
      </c>
      <c r="L80" s="50"/>
      <c r="M80" s="81"/>
      <c r="N80" s="82"/>
      <c r="P80" s="82"/>
      <c r="Q80" s="82"/>
      <c r="R80" s="82"/>
      <c r="T80" s="82"/>
      <c r="U80" s="82"/>
      <c r="V80" s="82"/>
    </row>
    <row r="81" spans="1:22" s="47" customFormat="1" ht="21.75" customHeight="1">
      <c r="A81" s="85"/>
      <c r="B81" s="51" t="s">
        <v>50</v>
      </c>
      <c r="C81" s="49">
        <v>1599876</v>
      </c>
      <c r="D81" s="49">
        <v>1599876</v>
      </c>
      <c r="E81" s="50">
        <f t="shared" si="27"/>
        <v>0</v>
      </c>
      <c r="F81" s="49">
        <v>0</v>
      </c>
      <c r="G81" s="49">
        <v>0</v>
      </c>
      <c r="H81" s="49">
        <f>F81-G81</f>
        <v>0</v>
      </c>
      <c r="I81" s="49">
        <f t="shared" si="28"/>
        <v>0</v>
      </c>
      <c r="J81" s="49">
        <v>0</v>
      </c>
      <c r="K81" s="50">
        <f t="shared" si="29"/>
        <v>0</v>
      </c>
      <c r="L81" s="50"/>
      <c r="M81" s="81"/>
      <c r="N81" s="82"/>
      <c r="P81" s="82"/>
      <c r="Q81" s="82"/>
      <c r="R81" s="82"/>
      <c r="T81" s="82"/>
      <c r="U81" s="82"/>
      <c r="V81" s="82"/>
    </row>
    <row r="82" spans="1:22" s="47" customFormat="1" ht="21.75" customHeight="1">
      <c r="A82" s="85"/>
      <c r="B82" s="51"/>
      <c r="C82" s="49"/>
      <c r="D82" s="49"/>
      <c r="E82" s="49"/>
      <c r="F82" s="49"/>
      <c r="G82" s="49"/>
      <c r="H82" s="49"/>
      <c r="I82" s="49"/>
      <c r="J82" s="49"/>
      <c r="K82" s="50"/>
      <c r="L82" s="50"/>
      <c r="M82" s="81"/>
      <c r="N82" s="82"/>
      <c r="P82" s="82"/>
      <c r="Q82" s="82"/>
      <c r="R82" s="82"/>
      <c r="T82" s="82"/>
      <c r="U82" s="82"/>
      <c r="V82" s="82"/>
    </row>
    <row r="83" spans="1:22" s="100" customFormat="1" ht="21.75" customHeight="1">
      <c r="A83" s="122" t="s">
        <v>79</v>
      </c>
      <c r="B83" s="74" t="s">
        <v>21</v>
      </c>
      <c r="C83" s="75">
        <f aca="true" t="shared" si="30" ref="C83:K83">SUM(C84:C84)</f>
        <v>13359736</v>
      </c>
      <c r="D83" s="75">
        <f t="shared" si="30"/>
        <v>0</v>
      </c>
      <c r="E83" s="75">
        <f t="shared" si="30"/>
        <v>13359736</v>
      </c>
      <c r="F83" s="75">
        <f t="shared" si="30"/>
        <v>30128040</v>
      </c>
      <c r="G83" s="75">
        <f t="shared" si="30"/>
        <v>0</v>
      </c>
      <c r="H83" s="75">
        <f t="shared" si="30"/>
        <v>30128040</v>
      </c>
      <c r="I83" s="75">
        <f t="shared" si="30"/>
        <v>16768304</v>
      </c>
      <c r="J83" s="75">
        <f t="shared" si="30"/>
        <v>0</v>
      </c>
      <c r="K83" s="75">
        <f t="shared" si="30"/>
        <v>16768304</v>
      </c>
      <c r="L83" s="112"/>
      <c r="M83" s="110"/>
      <c r="N83" s="111"/>
      <c r="P83" s="111"/>
      <c r="Q83" s="111"/>
      <c r="R83" s="111"/>
      <c r="T83" s="111"/>
      <c r="U83" s="111"/>
      <c r="V83" s="111"/>
    </row>
    <row r="84" spans="1:22" s="47" customFormat="1" ht="21.75" customHeight="1">
      <c r="A84" s="63" t="s">
        <v>21</v>
      </c>
      <c r="B84" s="51" t="s">
        <v>18</v>
      </c>
      <c r="C84" s="49">
        <v>13359736</v>
      </c>
      <c r="D84" s="49">
        <v>0</v>
      </c>
      <c r="E84" s="49">
        <f>C84-D84</f>
        <v>13359736</v>
      </c>
      <c r="F84" s="49">
        <v>30128040</v>
      </c>
      <c r="G84" s="49">
        <v>0</v>
      </c>
      <c r="H84" s="49">
        <f>F84-G84</f>
        <v>30128040</v>
      </c>
      <c r="I84" s="49">
        <f>H84-E84</f>
        <v>16768304</v>
      </c>
      <c r="J84" s="49">
        <v>0</v>
      </c>
      <c r="K84" s="50">
        <f>I84-J84</f>
        <v>16768304</v>
      </c>
      <c r="L84" s="50"/>
      <c r="M84" s="81"/>
      <c r="N84" s="82"/>
      <c r="P84" s="82"/>
      <c r="Q84" s="82"/>
      <c r="R84" s="82"/>
      <c r="T84" s="82"/>
      <c r="U84" s="82"/>
      <c r="V84" s="82"/>
    </row>
    <row r="85" spans="1:22" s="47" customFormat="1" ht="21.75" customHeight="1">
      <c r="A85" s="63"/>
      <c r="B85" s="51"/>
      <c r="C85" s="49"/>
      <c r="D85" s="49"/>
      <c r="E85" s="49"/>
      <c r="F85" s="49"/>
      <c r="G85" s="49"/>
      <c r="H85" s="49"/>
      <c r="I85" s="49"/>
      <c r="J85" s="49"/>
      <c r="K85" s="50"/>
      <c r="L85" s="50"/>
      <c r="M85" s="81"/>
      <c r="N85" s="82"/>
      <c r="P85" s="82"/>
      <c r="Q85" s="82"/>
      <c r="R85" s="82"/>
      <c r="T85" s="82"/>
      <c r="U85" s="82"/>
      <c r="V85" s="82"/>
    </row>
    <row r="86" spans="1:22" s="116" customFormat="1" ht="21.75" customHeight="1" thickBot="1">
      <c r="A86" s="128" t="s">
        <v>80</v>
      </c>
      <c r="B86" s="129"/>
      <c r="C86" s="78">
        <f>SUM(C87:C90)</f>
        <v>410233826.36</v>
      </c>
      <c r="D86" s="78">
        <f aca="true" t="shared" si="31" ref="D86:K86">SUM(D87:D90)</f>
        <v>1874049</v>
      </c>
      <c r="E86" s="78">
        <f t="shared" si="31"/>
        <v>408359777.36</v>
      </c>
      <c r="F86" s="78">
        <f t="shared" si="31"/>
        <v>720706056</v>
      </c>
      <c r="G86" s="78">
        <f t="shared" si="31"/>
        <v>57161811</v>
      </c>
      <c r="H86" s="78">
        <f t="shared" si="31"/>
        <v>663544245</v>
      </c>
      <c r="I86" s="78">
        <f t="shared" si="31"/>
        <v>255184467.64</v>
      </c>
      <c r="J86" s="78">
        <f t="shared" si="31"/>
        <v>51591000</v>
      </c>
      <c r="K86" s="78">
        <f t="shared" si="31"/>
        <v>203593467.64</v>
      </c>
      <c r="L86" s="113">
        <f>ABS(K86/J86*100)</f>
        <v>394.6298145800624</v>
      </c>
      <c r="M86" s="114"/>
      <c r="N86" s="115"/>
      <c r="P86" s="115"/>
      <c r="Q86" s="115"/>
      <c r="R86" s="115"/>
      <c r="T86" s="115"/>
      <c r="U86" s="115"/>
      <c r="V86" s="115"/>
    </row>
    <row r="87" spans="1:22" ht="21.75" customHeight="1">
      <c r="A87" s="63" t="s">
        <v>21</v>
      </c>
      <c r="B87" s="39" t="s">
        <v>18</v>
      </c>
      <c r="C87" s="38">
        <v>405675490.36</v>
      </c>
      <c r="D87" s="38">
        <v>0</v>
      </c>
      <c r="E87" s="38">
        <f>C87-D87</f>
        <v>405675490.36</v>
      </c>
      <c r="F87" s="38">
        <v>717326428</v>
      </c>
      <c r="G87" s="38">
        <v>57148436</v>
      </c>
      <c r="H87" s="38">
        <f>F87-G87</f>
        <v>660177992</v>
      </c>
      <c r="I87" s="38">
        <f>H87-E87</f>
        <v>254502501.64</v>
      </c>
      <c r="J87" s="38">
        <v>51591000</v>
      </c>
      <c r="K87" s="40">
        <f>I87-J87</f>
        <v>202911501.64</v>
      </c>
      <c r="L87" s="40">
        <f>ABS(K87/J87*100)</f>
        <v>393.3079444864414</v>
      </c>
      <c r="M87" s="67"/>
      <c r="N87" s="68"/>
      <c r="P87" s="68"/>
      <c r="Q87" s="68"/>
      <c r="R87" s="68"/>
      <c r="T87" s="68"/>
      <c r="U87" s="68"/>
      <c r="V87" s="68"/>
    </row>
    <row r="88" spans="1:22" ht="21.75" customHeight="1">
      <c r="A88" s="63"/>
      <c r="B88" s="39" t="s">
        <v>49</v>
      </c>
      <c r="C88" s="38">
        <v>4445671</v>
      </c>
      <c r="D88" s="38">
        <v>1792501</v>
      </c>
      <c r="E88" s="38">
        <f>C88-D88</f>
        <v>2653170</v>
      </c>
      <c r="F88" s="38">
        <v>3343573</v>
      </c>
      <c r="G88" s="38">
        <v>13375</v>
      </c>
      <c r="H88" s="38">
        <f>F88-G88</f>
        <v>3330198</v>
      </c>
      <c r="I88" s="38">
        <f>H88-E88</f>
        <v>677028</v>
      </c>
      <c r="J88" s="38">
        <v>0</v>
      </c>
      <c r="K88" s="40">
        <f>I88-J88</f>
        <v>677028</v>
      </c>
      <c r="L88" s="40"/>
      <c r="M88" s="67"/>
      <c r="N88" s="68"/>
      <c r="P88" s="68"/>
      <c r="Q88" s="68"/>
      <c r="R88" s="68"/>
      <c r="T88" s="68"/>
      <c r="U88" s="68"/>
      <c r="V88" s="68"/>
    </row>
    <row r="89" spans="1:22" ht="21.75" customHeight="1">
      <c r="A89" s="63"/>
      <c r="B89" s="39" t="s">
        <v>53</v>
      </c>
      <c r="C89" s="38">
        <v>42000</v>
      </c>
      <c r="D89" s="38">
        <v>17945</v>
      </c>
      <c r="E89" s="38">
        <f>C89-D89</f>
        <v>24055</v>
      </c>
      <c r="F89" s="38">
        <v>24055</v>
      </c>
      <c r="G89" s="38">
        <v>0</v>
      </c>
      <c r="H89" s="38">
        <f>F89-G89</f>
        <v>24055</v>
      </c>
      <c r="I89" s="38">
        <f>H89-E89</f>
        <v>0</v>
      </c>
      <c r="J89" s="38">
        <v>0</v>
      </c>
      <c r="K89" s="40">
        <f>I89-J89</f>
        <v>0</v>
      </c>
      <c r="L89" s="40"/>
      <c r="M89" s="67"/>
      <c r="N89" s="68"/>
      <c r="P89" s="68"/>
      <c r="Q89" s="68"/>
      <c r="R89" s="68"/>
      <c r="T89" s="68"/>
      <c r="U89" s="68"/>
      <c r="V89" s="68"/>
    </row>
    <row r="90" spans="1:22" ht="21.75" customHeight="1">
      <c r="A90" s="63"/>
      <c r="B90" s="39" t="s">
        <v>50</v>
      </c>
      <c r="C90" s="38">
        <v>70665</v>
      </c>
      <c r="D90" s="38">
        <v>63603</v>
      </c>
      <c r="E90" s="38">
        <f>C90-D90</f>
        <v>7062</v>
      </c>
      <c r="F90" s="38">
        <v>12000</v>
      </c>
      <c r="G90" s="38">
        <v>0</v>
      </c>
      <c r="H90" s="38">
        <f>F90-G90</f>
        <v>12000</v>
      </c>
      <c r="I90" s="38">
        <f>H90-E90</f>
        <v>4938</v>
      </c>
      <c r="J90" s="38">
        <v>0</v>
      </c>
      <c r="K90" s="40">
        <f>I90-J90</f>
        <v>4938</v>
      </c>
      <c r="L90" s="40"/>
      <c r="M90" s="67"/>
      <c r="N90" s="68"/>
      <c r="P90" s="68"/>
      <c r="Q90" s="68"/>
      <c r="R90" s="68"/>
      <c r="T90" s="68"/>
      <c r="U90" s="68"/>
      <c r="V90" s="68"/>
    </row>
    <row r="91" spans="1:22" ht="21.75" customHeight="1">
      <c r="A91" s="63"/>
      <c r="B91" s="39"/>
      <c r="C91" s="38"/>
      <c r="D91" s="38"/>
      <c r="E91" s="38"/>
      <c r="F91" s="38"/>
      <c r="G91" s="38"/>
      <c r="H91" s="38"/>
      <c r="I91" s="38"/>
      <c r="J91" s="38"/>
      <c r="K91" s="40"/>
      <c r="L91" s="40"/>
      <c r="M91" s="67"/>
      <c r="N91" s="68"/>
      <c r="P91" s="68"/>
      <c r="Q91" s="68"/>
      <c r="R91" s="68"/>
      <c r="T91" s="68"/>
      <c r="U91" s="68"/>
      <c r="V91" s="68"/>
    </row>
    <row r="92" spans="1:22" s="66" customFormat="1" ht="21.75" customHeight="1">
      <c r="A92" s="118" t="s">
        <v>81</v>
      </c>
      <c r="B92" s="35" t="s">
        <v>21</v>
      </c>
      <c r="C92" s="36">
        <f>C93+C94</f>
        <v>105049000</v>
      </c>
      <c r="D92" s="36">
        <f aca="true" t="shared" si="32" ref="D92:K92">D93+D94</f>
        <v>462000</v>
      </c>
      <c r="E92" s="36">
        <f t="shared" si="32"/>
        <v>104587000</v>
      </c>
      <c r="F92" s="36">
        <f t="shared" si="32"/>
        <v>0</v>
      </c>
      <c r="G92" s="36">
        <f t="shared" si="32"/>
        <v>0</v>
      </c>
      <c r="H92" s="36">
        <f t="shared" si="32"/>
        <v>0</v>
      </c>
      <c r="I92" s="36">
        <v>0</v>
      </c>
      <c r="J92" s="36">
        <f t="shared" si="32"/>
        <v>134463000</v>
      </c>
      <c r="K92" s="36">
        <f t="shared" si="32"/>
        <v>-134463000</v>
      </c>
      <c r="L92" s="36">
        <f>ABS(K92/J92*100)</f>
        <v>100</v>
      </c>
      <c r="M92" s="117"/>
      <c r="N92" s="76"/>
      <c r="P92" s="76"/>
      <c r="Q92" s="76"/>
      <c r="R92" s="76"/>
      <c r="T92" s="76"/>
      <c r="U92" s="76"/>
      <c r="V92" s="76"/>
    </row>
    <row r="93" spans="1:22" ht="21.75" customHeight="1">
      <c r="A93" s="69"/>
      <c r="B93" s="39" t="s">
        <v>18</v>
      </c>
      <c r="C93" s="38">
        <v>104587000</v>
      </c>
      <c r="D93" s="38">
        <v>0</v>
      </c>
      <c r="E93" s="40">
        <f>C93-D93</f>
        <v>104587000</v>
      </c>
      <c r="F93" s="38"/>
      <c r="G93" s="38"/>
      <c r="H93" s="38">
        <f>F93-G93</f>
        <v>0</v>
      </c>
      <c r="I93" s="38">
        <v>0</v>
      </c>
      <c r="J93" s="38">
        <v>134463000</v>
      </c>
      <c r="K93" s="40">
        <f>I93-J93</f>
        <v>-134463000</v>
      </c>
      <c r="L93" s="40">
        <f>ABS(K93/J93*100)</f>
        <v>100</v>
      </c>
      <c r="M93" s="67"/>
      <c r="N93" s="68"/>
      <c r="P93" s="68"/>
      <c r="Q93" s="68"/>
      <c r="R93" s="68"/>
      <c r="T93" s="68"/>
      <c r="U93" s="68"/>
      <c r="V93" s="68"/>
    </row>
    <row r="94" spans="1:22" ht="21.75" customHeight="1">
      <c r="A94" s="69"/>
      <c r="B94" s="39" t="s">
        <v>30</v>
      </c>
      <c r="C94" s="38">
        <v>462000</v>
      </c>
      <c r="D94" s="38">
        <v>462000</v>
      </c>
      <c r="E94" s="40">
        <f>C94-D94</f>
        <v>0</v>
      </c>
      <c r="F94" s="38"/>
      <c r="G94" s="38"/>
      <c r="H94" s="38"/>
      <c r="I94" s="38"/>
      <c r="J94" s="38"/>
      <c r="K94" s="40"/>
      <c r="L94" s="40"/>
      <c r="M94" s="67"/>
      <c r="N94" s="68"/>
      <c r="P94" s="68"/>
      <c r="Q94" s="68"/>
      <c r="R94" s="68"/>
      <c r="T94" s="68"/>
      <c r="U94" s="68"/>
      <c r="V94" s="68"/>
    </row>
    <row r="95" spans="1:22" ht="28.5" customHeight="1">
      <c r="A95" s="69"/>
      <c r="B95" s="39"/>
      <c r="C95" s="38"/>
      <c r="D95" s="38"/>
      <c r="E95" s="40"/>
      <c r="F95" s="38"/>
      <c r="G95" s="38"/>
      <c r="H95" s="38"/>
      <c r="I95" s="38"/>
      <c r="J95" s="38"/>
      <c r="K95" s="40"/>
      <c r="L95" s="40"/>
      <c r="M95" s="67"/>
      <c r="N95" s="68"/>
      <c r="P95" s="68"/>
      <c r="Q95" s="68"/>
      <c r="R95" s="68"/>
      <c r="T95" s="68"/>
      <c r="U95" s="68"/>
      <c r="V95" s="68"/>
    </row>
    <row r="96" spans="1:12" s="66" customFormat="1" ht="27" customHeight="1">
      <c r="A96" s="34" t="s">
        <v>27</v>
      </c>
      <c r="B96" s="35"/>
      <c r="C96" s="36">
        <f aca="true" t="shared" si="33" ref="C96:K96">C98+C102+C109+C117+C125+C128</f>
        <v>8251687708.89</v>
      </c>
      <c r="D96" s="36">
        <f t="shared" si="33"/>
        <v>6069053751.1</v>
      </c>
      <c r="E96" s="36">
        <f t="shared" si="33"/>
        <v>2182633957.79</v>
      </c>
      <c r="F96" s="36">
        <f t="shared" si="33"/>
        <v>4861194742.3</v>
      </c>
      <c r="G96" s="36">
        <f t="shared" si="33"/>
        <v>3055516</v>
      </c>
      <c r="H96" s="36">
        <f t="shared" si="33"/>
        <v>4858139226.3</v>
      </c>
      <c r="I96" s="36">
        <f t="shared" si="33"/>
        <v>2675505268.5099998</v>
      </c>
      <c r="J96" s="36">
        <f t="shared" si="33"/>
        <v>1758612000</v>
      </c>
      <c r="K96" s="36">
        <f t="shared" si="33"/>
        <v>916893268.51</v>
      </c>
      <c r="L96" s="40">
        <f>ABS(K96/J96*100)</f>
        <v>52.13732582911979</v>
      </c>
    </row>
    <row r="97" spans="1:12" s="66" customFormat="1" ht="18.7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40"/>
    </row>
    <row r="98" spans="1:22" s="66" customFormat="1" ht="20.25" customHeight="1">
      <c r="A98" s="127" t="s">
        <v>82</v>
      </c>
      <c r="B98" s="35" t="s">
        <v>21</v>
      </c>
      <c r="C98" s="36">
        <f aca="true" t="shared" si="34" ref="C98:K98">SUM(C99:C100)</f>
        <v>45259452</v>
      </c>
      <c r="D98" s="36">
        <f t="shared" si="34"/>
        <v>0</v>
      </c>
      <c r="E98" s="36">
        <f t="shared" si="34"/>
        <v>45259452</v>
      </c>
      <c r="F98" s="36">
        <f t="shared" si="34"/>
        <v>53765715</v>
      </c>
      <c r="G98" s="36">
        <f t="shared" si="34"/>
        <v>0</v>
      </c>
      <c r="H98" s="36">
        <f t="shared" si="34"/>
        <v>53765715</v>
      </c>
      <c r="I98" s="36">
        <f t="shared" si="34"/>
        <v>8506263</v>
      </c>
      <c r="J98" s="36">
        <f t="shared" si="34"/>
        <v>54228000</v>
      </c>
      <c r="K98" s="36">
        <f t="shared" si="34"/>
        <v>-45721737</v>
      </c>
      <c r="L98" s="70">
        <f>ABS(K98/J98*100)</f>
        <v>84.31389134764329</v>
      </c>
      <c r="M98" s="76"/>
      <c r="N98" s="76"/>
      <c r="P98" s="76"/>
      <c r="Q98" s="76"/>
      <c r="R98" s="76"/>
      <c r="T98" s="76"/>
      <c r="U98" s="76"/>
      <c r="V98" s="76"/>
    </row>
    <row r="99" spans="1:22" ht="21.75" customHeight="1">
      <c r="A99" s="69"/>
      <c r="B99" s="39" t="s">
        <v>18</v>
      </c>
      <c r="C99" s="38">
        <v>45241554</v>
      </c>
      <c r="D99" s="38">
        <v>0</v>
      </c>
      <c r="E99" s="40">
        <f>C99-D99</f>
        <v>45241554</v>
      </c>
      <c r="F99" s="40">
        <v>53047331</v>
      </c>
      <c r="G99" s="40">
        <v>0</v>
      </c>
      <c r="H99" s="40">
        <f>F99-G99</f>
        <v>53047331</v>
      </c>
      <c r="I99" s="38">
        <f>H99-E99</f>
        <v>7805777</v>
      </c>
      <c r="J99" s="40">
        <v>53675000</v>
      </c>
      <c r="K99" s="40">
        <f>I99-J99</f>
        <v>-45869223</v>
      </c>
      <c r="L99" s="40">
        <f>ABS(K99/J99*100)</f>
        <v>85.45733209129017</v>
      </c>
      <c r="M99" s="67"/>
      <c r="N99" s="68"/>
      <c r="P99" s="68"/>
      <c r="Q99" s="68"/>
      <c r="R99" s="68"/>
      <c r="T99" s="68"/>
      <c r="U99" s="68"/>
      <c r="V99" s="68"/>
    </row>
    <row r="100" spans="1:22" ht="21.75" customHeight="1">
      <c r="A100" s="69"/>
      <c r="B100" s="39" t="s">
        <v>63</v>
      </c>
      <c r="C100" s="38">
        <v>17898</v>
      </c>
      <c r="D100" s="38">
        <v>0</v>
      </c>
      <c r="E100" s="40">
        <f>C100-D100</f>
        <v>17898</v>
      </c>
      <c r="F100" s="40">
        <v>718384</v>
      </c>
      <c r="G100" s="40">
        <v>0</v>
      </c>
      <c r="H100" s="40">
        <f>F100-G100</f>
        <v>718384</v>
      </c>
      <c r="I100" s="38">
        <f>H100-E100</f>
        <v>700486</v>
      </c>
      <c r="J100" s="40">
        <v>553000</v>
      </c>
      <c r="K100" s="40">
        <f>I100-J100</f>
        <v>147486</v>
      </c>
      <c r="L100" s="40">
        <f>ABS(K100/J100*100)</f>
        <v>26.67016274864376</v>
      </c>
      <c r="M100" s="67"/>
      <c r="N100" s="68"/>
      <c r="P100" s="68"/>
      <c r="Q100" s="68"/>
      <c r="R100" s="68"/>
      <c r="T100" s="68"/>
      <c r="U100" s="68"/>
      <c r="V100" s="68"/>
    </row>
    <row r="101" spans="1:22" ht="21.75" customHeight="1">
      <c r="A101" s="69"/>
      <c r="B101" s="39"/>
      <c r="C101" s="38"/>
      <c r="D101" s="38"/>
      <c r="E101" s="40"/>
      <c r="F101" s="38"/>
      <c r="G101" s="38"/>
      <c r="H101" s="38"/>
      <c r="I101" s="38"/>
      <c r="J101" s="38"/>
      <c r="K101" s="40"/>
      <c r="L101" s="40"/>
      <c r="M101" s="67"/>
      <c r="N101" s="68"/>
      <c r="P101" s="68"/>
      <c r="Q101" s="68"/>
      <c r="R101" s="68"/>
      <c r="T101" s="68"/>
      <c r="U101" s="68"/>
      <c r="V101" s="68"/>
    </row>
    <row r="102" spans="1:22" s="66" customFormat="1" ht="21.75" customHeight="1">
      <c r="A102" s="118" t="s">
        <v>83</v>
      </c>
      <c r="B102" s="35"/>
      <c r="C102" s="36">
        <f>SUM(C103:C107)</f>
        <v>5946260450.78</v>
      </c>
      <c r="D102" s="36">
        <f>SUM(D103:D107)</f>
        <v>5639835320</v>
      </c>
      <c r="E102" s="36">
        <f>SUM(E103:E107)</f>
        <v>306425130.78</v>
      </c>
      <c r="F102" s="36">
        <f>SUM(F103:F107)</f>
        <v>293798040</v>
      </c>
      <c r="G102" s="36">
        <f>SUM(G103:G106)</f>
        <v>0</v>
      </c>
      <c r="H102" s="36">
        <f>SUM(H103:H107)</f>
        <v>293798040</v>
      </c>
      <c r="I102" s="36">
        <f>SUM(I103:I107)</f>
        <v>-12627090.78</v>
      </c>
      <c r="J102" s="36">
        <f>SUM(J103:J107)</f>
        <v>4458000</v>
      </c>
      <c r="K102" s="36">
        <f>SUM(K103:K107)</f>
        <v>-17085090.78</v>
      </c>
      <c r="L102" s="36">
        <f>ABS(K102/J102*100)</f>
        <v>383.2456433378197</v>
      </c>
      <c r="M102" s="117"/>
      <c r="N102" s="76"/>
      <c r="P102" s="76"/>
      <c r="Q102" s="76"/>
      <c r="R102" s="76"/>
      <c r="T102" s="76"/>
      <c r="U102" s="76"/>
      <c r="V102" s="76"/>
    </row>
    <row r="103" spans="1:22" ht="21.75" customHeight="1">
      <c r="A103" s="69"/>
      <c r="B103" s="39" t="s">
        <v>18</v>
      </c>
      <c r="C103" s="38">
        <v>52280118</v>
      </c>
      <c r="D103" s="38">
        <v>0</v>
      </c>
      <c r="E103" s="40">
        <f>C103-D103</f>
        <v>52280118</v>
      </c>
      <c r="F103" s="40">
        <v>79473255</v>
      </c>
      <c r="G103" s="40">
        <v>0</v>
      </c>
      <c r="H103" s="40">
        <f>F103-G103</f>
        <v>79473255</v>
      </c>
      <c r="I103" s="38">
        <f>H103-E103</f>
        <v>27193137</v>
      </c>
      <c r="J103" s="40">
        <v>0</v>
      </c>
      <c r="K103" s="40">
        <f>I103-J103</f>
        <v>27193137</v>
      </c>
      <c r="L103" s="38"/>
      <c r="M103" s="67"/>
      <c r="N103" s="68"/>
      <c r="P103" s="68"/>
      <c r="Q103" s="68"/>
      <c r="R103" s="68"/>
      <c r="T103" s="68"/>
      <c r="U103" s="68"/>
      <c r="V103" s="68"/>
    </row>
    <row r="104" spans="1:22" ht="21.75" customHeight="1">
      <c r="A104" s="69"/>
      <c r="B104" s="39" t="s">
        <v>47</v>
      </c>
      <c r="C104" s="38">
        <v>3459417</v>
      </c>
      <c r="D104" s="38">
        <v>2392087</v>
      </c>
      <c r="E104" s="40">
        <f>C104-D104</f>
        <v>1067330</v>
      </c>
      <c r="F104" s="40">
        <v>1676489</v>
      </c>
      <c r="G104" s="40">
        <v>0</v>
      </c>
      <c r="H104" s="40">
        <f>F104-G104</f>
        <v>1676489</v>
      </c>
      <c r="I104" s="38">
        <f>H104-E104</f>
        <v>609159</v>
      </c>
      <c r="J104" s="40">
        <v>0</v>
      </c>
      <c r="K104" s="40">
        <f>I104-J104</f>
        <v>609159</v>
      </c>
      <c r="L104" s="38"/>
      <c r="M104" s="67"/>
      <c r="N104" s="68"/>
      <c r="P104" s="68"/>
      <c r="Q104" s="68"/>
      <c r="R104" s="68"/>
      <c r="T104" s="68"/>
      <c r="U104" s="68"/>
      <c r="V104" s="68"/>
    </row>
    <row r="105" spans="1:22" ht="21.75" customHeight="1">
      <c r="A105" s="69"/>
      <c r="B105" s="39" t="s">
        <v>49</v>
      </c>
      <c r="C105" s="38">
        <v>16006007</v>
      </c>
      <c r="D105" s="38">
        <v>11439025</v>
      </c>
      <c r="E105" s="40">
        <f>C105-D105</f>
        <v>4566982</v>
      </c>
      <c r="F105" s="40">
        <v>17833207</v>
      </c>
      <c r="G105" s="40">
        <v>0</v>
      </c>
      <c r="H105" s="40">
        <f>F105-G105</f>
        <v>17833207</v>
      </c>
      <c r="I105" s="38">
        <f>H105-E105</f>
        <v>13266225</v>
      </c>
      <c r="J105" s="40">
        <v>15749000</v>
      </c>
      <c r="K105" s="40">
        <f>I105-J105</f>
        <v>-2482775</v>
      </c>
      <c r="L105" s="38">
        <f>ABS(K105/J105*100)</f>
        <v>15.764651723918979</v>
      </c>
      <c r="M105" s="67"/>
      <c r="N105" s="68"/>
      <c r="P105" s="68"/>
      <c r="Q105" s="68"/>
      <c r="R105" s="68"/>
      <c r="T105" s="68"/>
      <c r="U105" s="68"/>
      <c r="V105" s="68"/>
    </row>
    <row r="106" spans="1:22" ht="21.75" customHeight="1">
      <c r="A106" s="69"/>
      <c r="B106" s="39" t="s">
        <v>64</v>
      </c>
      <c r="C106" s="38">
        <v>5874109559</v>
      </c>
      <c r="D106" s="38">
        <v>5626004208</v>
      </c>
      <c r="E106" s="40">
        <f>C106-D106</f>
        <v>248105351</v>
      </c>
      <c r="F106" s="40">
        <v>194761905</v>
      </c>
      <c r="G106" s="40">
        <v>0</v>
      </c>
      <c r="H106" s="40">
        <f>F106-G106</f>
        <v>194761905</v>
      </c>
      <c r="I106" s="38">
        <f>H106-E106</f>
        <v>-53343446</v>
      </c>
      <c r="J106" s="40"/>
      <c r="K106" s="40">
        <f>I106-J106</f>
        <v>-53343446</v>
      </c>
      <c r="L106" s="40"/>
      <c r="M106" s="67"/>
      <c r="N106" s="68"/>
      <c r="P106" s="68"/>
      <c r="Q106" s="68"/>
      <c r="R106" s="68"/>
      <c r="T106" s="68"/>
      <c r="U106" s="68"/>
      <c r="V106" s="68"/>
    </row>
    <row r="107" spans="1:22" ht="21.75" customHeight="1">
      <c r="A107" s="69"/>
      <c r="B107" s="39" t="s">
        <v>66</v>
      </c>
      <c r="C107" s="38">
        <v>405349.78</v>
      </c>
      <c r="D107" s="38"/>
      <c r="E107" s="40">
        <f>C107-D107</f>
        <v>405349.78</v>
      </c>
      <c r="F107" s="40">
        <v>53184</v>
      </c>
      <c r="G107" s="40"/>
      <c r="H107" s="40">
        <f>F107-G107</f>
        <v>53184</v>
      </c>
      <c r="I107" s="38">
        <f>H107-E107</f>
        <v>-352165.78</v>
      </c>
      <c r="J107" s="40">
        <v>-11291000</v>
      </c>
      <c r="K107" s="40">
        <f>I107-J107</f>
        <v>10938834.22</v>
      </c>
      <c r="L107" s="40">
        <f>ABS(K107/J107*100)</f>
        <v>96.88100451687185</v>
      </c>
      <c r="M107" s="67"/>
      <c r="N107" s="68"/>
      <c r="P107" s="68"/>
      <c r="Q107" s="68"/>
      <c r="R107" s="68"/>
      <c r="T107" s="68"/>
      <c r="U107" s="68"/>
      <c r="V107" s="68"/>
    </row>
    <row r="108" spans="1:22" ht="21.75" customHeight="1">
      <c r="A108" s="69"/>
      <c r="B108" s="39"/>
      <c r="C108" s="38"/>
      <c r="D108" s="38"/>
      <c r="E108" s="40"/>
      <c r="F108" s="40"/>
      <c r="G108" s="40"/>
      <c r="H108" s="40"/>
      <c r="I108" s="38"/>
      <c r="J108" s="40"/>
      <c r="K108" s="40"/>
      <c r="L108" s="40"/>
      <c r="M108" s="67"/>
      <c r="N108" s="68"/>
      <c r="P108" s="68"/>
      <c r="Q108" s="68"/>
      <c r="R108" s="68"/>
      <c r="T108" s="68"/>
      <c r="U108" s="68"/>
      <c r="V108" s="68"/>
    </row>
    <row r="109" spans="1:22" s="66" customFormat="1" ht="21.75" customHeight="1">
      <c r="A109" s="118" t="s">
        <v>84</v>
      </c>
      <c r="B109" s="35"/>
      <c r="C109" s="36">
        <f aca="true" t="shared" si="35" ref="C109:K109">SUM(C110:C115)</f>
        <v>1199407703.3</v>
      </c>
      <c r="D109" s="36">
        <f t="shared" si="35"/>
        <v>1355915</v>
      </c>
      <c r="E109" s="36">
        <f t="shared" si="35"/>
        <v>1198051788.3</v>
      </c>
      <c r="F109" s="36">
        <f t="shared" si="35"/>
        <v>3718194441.3</v>
      </c>
      <c r="G109" s="36">
        <f t="shared" si="35"/>
        <v>3052666</v>
      </c>
      <c r="H109" s="36">
        <f t="shared" si="35"/>
        <v>3715141775.3</v>
      </c>
      <c r="I109" s="36">
        <f t="shared" si="35"/>
        <v>2517089987</v>
      </c>
      <c r="J109" s="36">
        <f t="shared" si="35"/>
        <v>1523940000</v>
      </c>
      <c r="K109" s="36">
        <f t="shared" si="35"/>
        <v>993149987</v>
      </c>
      <c r="L109" s="36">
        <f>ABS(K109/J109*100)</f>
        <v>65.16988772523852</v>
      </c>
      <c r="M109" s="117"/>
      <c r="N109" s="76"/>
      <c r="P109" s="76"/>
      <c r="Q109" s="76"/>
      <c r="R109" s="76"/>
      <c r="T109" s="76"/>
      <c r="U109" s="76"/>
      <c r="V109" s="76"/>
    </row>
    <row r="110" spans="1:22" s="47" customFormat="1" ht="21.75" customHeight="1">
      <c r="A110" s="85"/>
      <c r="B110" s="51" t="s">
        <v>18</v>
      </c>
      <c r="C110" s="49">
        <v>1131841483.3</v>
      </c>
      <c r="D110" s="49">
        <v>0</v>
      </c>
      <c r="E110" s="50">
        <f aca="true" t="shared" si="36" ref="E110:E115">C110-D110</f>
        <v>1131841483.3</v>
      </c>
      <c r="F110" s="50">
        <v>3570412420.3</v>
      </c>
      <c r="G110" s="50">
        <v>3052666</v>
      </c>
      <c r="H110" s="50">
        <f aca="true" t="shared" si="37" ref="H110:H115">F110-G110</f>
        <v>3567359754.3</v>
      </c>
      <c r="I110" s="49">
        <f aca="true" t="shared" si="38" ref="I110:I115">H110-E110</f>
        <v>2435518271</v>
      </c>
      <c r="J110" s="50">
        <v>353031000</v>
      </c>
      <c r="K110" s="50">
        <f aca="true" t="shared" si="39" ref="K110:K115">I110-J110</f>
        <v>2082487271</v>
      </c>
      <c r="L110" s="49">
        <f>ABS(K110/J110*100)</f>
        <v>589.887933637556</v>
      </c>
      <c r="M110" s="81"/>
      <c r="N110" s="82"/>
      <c r="P110" s="82"/>
      <c r="Q110" s="82"/>
      <c r="R110" s="82"/>
      <c r="T110" s="82"/>
      <c r="U110" s="82"/>
      <c r="V110" s="82"/>
    </row>
    <row r="111" spans="1:22" s="47" customFormat="1" ht="21.75" customHeight="1">
      <c r="A111" s="85"/>
      <c r="B111" s="51" t="s">
        <v>48</v>
      </c>
      <c r="C111" s="49">
        <v>0</v>
      </c>
      <c r="D111" s="49">
        <v>0</v>
      </c>
      <c r="E111" s="50">
        <f t="shared" si="36"/>
        <v>0</v>
      </c>
      <c r="F111" s="50">
        <v>0</v>
      </c>
      <c r="G111" s="50">
        <v>0</v>
      </c>
      <c r="H111" s="50">
        <f t="shared" si="37"/>
        <v>0</v>
      </c>
      <c r="I111" s="49">
        <f t="shared" si="38"/>
        <v>0</v>
      </c>
      <c r="J111" s="50">
        <v>3174000</v>
      </c>
      <c r="K111" s="50">
        <f t="shared" si="39"/>
        <v>-3174000</v>
      </c>
      <c r="L111" s="49">
        <f>ABS(K111/J111*100)</f>
        <v>100</v>
      </c>
      <c r="M111" s="81"/>
      <c r="N111" s="82"/>
      <c r="P111" s="82"/>
      <c r="Q111" s="82"/>
      <c r="R111" s="82"/>
      <c r="T111" s="82"/>
      <c r="U111" s="82"/>
      <c r="V111" s="82"/>
    </row>
    <row r="112" spans="1:22" s="47" customFormat="1" ht="21.75" customHeight="1">
      <c r="A112" s="85"/>
      <c r="B112" s="51" t="s">
        <v>51</v>
      </c>
      <c r="C112" s="49">
        <v>1538456</v>
      </c>
      <c r="D112" s="49">
        <v>476715</v>
      </c>
      <c r="E112" s="50">
        <f t="shared" si="36"/>
        <v>1061741</v>
      </c>
      <c r="F112" s="50">
        <v>1538456</v>
      </c>
      <c r="G112" s="50">
        <v>0</v>
      </c>
      <c r="H112" s="50">
        <f t="shared" si="37"/>
        <v>1538456</v>
      </c>
      <c r="I112" s="49">
        <f t="shared" si="38"/>
        <v>476715</v>
      </c>
      <c r="J112" s="50">
        <v>0</v>
      </c>
      <c r="K112" s="50">
        <f t="shared" si="39"/>
        <v>476715</v>
      </c>
      <c r="L112" s="49"/>
      <c r="M112" s="81"/>
      <c r="N112" s="82"/>
      <c r="P112" s="82"/>
      <c r="Q112" s="82"/>
      <c r="R112" s="82"/>
      <c r="T112" s="82"/>
      <c r="U112" s="82"/>
      <c r="V112" s="82"/>
    </row>
    <row r="113" spans="1:22" s="47" customFormat="1" ht="21.75" customHeight="1">
      <c r="A113" s="85"/>
      <c r="B113" s="51" t="s">
        <v>52</v>
      </c>
      <c r="C113" s="49">
        <v>744224</v>
      </c>
      <c r="D113" s="49">
        <v>392117</v>
      </c>
      <c r="E113" s="50">
        <f t="shared" si="36"/>
        <v>352107</v>
      </c>
      <c r="F113" s="50">
        <v>0</v>
      </c>
      <c r="G113" s="50">
        <v>0</v>
      </c>
      <c r="H113" s="50">
        <f t="shared" si="37"/>
        <v>0</v>
      </c>
      <c r="I113" s="49">
        <f t="shared" si="38"/>
        <v>-352107</v>
      </c>
      <c r="J113" s="50">
        <v>0</v>
      </c>
      <c r="K113" s="50">
        <f t="shared" si="39"/>
        <v>-352107</v>
      </c>
      <c r="L113" s="49"/>
      <c r="M113" s="81"/>
      <c r="N113" s="82"/>
      <c r="P113" s="82"/>
      <c r="Q113" s="82"/>
      <c r="R113" s="82"/>
      <c r="T113" s="82"/>
      <c r="U113" s="82"/>
      <c r="V113" s="82"/>
    </row>
    <row r="114" spans="1:22" s="47" customFormat="1" ht="21.75" customHeight="1">
      <c r="A114" s="85"/>
      <c r="B114" s="51" t="s">
        <v>45</v>
      </c>
      <c r="C114" s="49">
        <v>1298587</v>
      </c>
      <c r="D114" s="49">
        <v>487083</v>
      </c>
      <c r="E114" s="50">
        <f t="shared" si="36"/>
        <v>811504</v>
      </c>
      <c r="F114" s="50">
        <v>461544</v>
      </c>
      <c r="G114" s="50">
        <v>0</v>
      </c>
      <c r="H114" s="50">
        <f t="shared" si="37"/>
        <v>461544</v>
      </c>
      <c r="I114" s="49">
        <f t="shared" si="38"/>
        <v>-349960</v>
      </c>
      <c r="J114" s="50">
        <v>0</v>
      </c>
      <c r="K114" s="50">
        <f t="shared" si="39"/>
        <v>-349960</v>
      </c>
      <c r="L114" s="49"/>
      <c r="M114" s="81"/>
      <c r="N114" s="82"/>
      <c r="P114" s="82"/>
      <c r="Q114" s="82"/>
      <c r="R114" s="82"/>
      <c r="T114" s="82"/>
      <c r="U114" s="82"/>
      <c r="V114" s="82"/>
    </row>
    <row r="115" spans="1:22" s="47" customFormat="1" ht="21.75" customHeight="1">
      <c r="A115" s="85"/>
      <c r="B115" s="51" t="s">
        <v>64</v>
      </c>
      <c r="C115" s="49">
        <v>63984953</v>
      </c>
      <c r="D115" s="49">
        <v>0</v>
      </c>
      <c r="E115" s="50">
        <f t="shared" si="36"/>
        <v>63984953</v>
      </c>
      <c r="F115" s="50">
        <v>145782021</v>
      </c>
      <c r="G115" s="50">
        <v>0</v>
      </c>
      <c r="H115" s="50">
        <f t="shared" si="37"/>
        <v>145782021</v>
      </c>
      <c r="I115" s="49">
        <f t="shared" si="38"/>
        <v>81797068</v>
      </c>
      <c r="J115" s="50">
        <v>1167735000</v>
      </c>
      <c r="K115" s="50">
        <f t="shared" si="39"/>
        <v>-1085937932</v>
      </c>
      <c r="L115" s="49">
        <f>ABS(K115/J115*100)</f>
        <v>92.99523710430877</v>
      </c>
      <c r="M115" s="81"/>
      <c r="N115" s="82"/>
      <c r="P115" s="82"/>
      <c r="Q115" s="82"/>
      <c r="R115" s="82"/>
      <c r="T115" s="82"/>
      <c r="U115" s="82"/>
      <c r="V115" s="82"/>
    </row>
    <row r="116" spans="1:22" ht="21.75" customHeight="1">
      <c r="A116" s="69"/>
      <c r="B116" s="39"/>
      <c r="C116" s="38"/>
      <c r="D116" s="38"/>
      <c r="E116" s="40"/>
      <c r="F116" s="40"/>
      <c r="G116" s="40"/>
      <c r="H116" s="40"/>
      <c r="I116" s="38"/>
      <c r="J116" s="40"/>
      <c r="K116" s="40"/>
      <c r="L116" s="40"/>
      <c r="M116" s="67"/>
      <c r="N116" s="68"/>
      <c r="P116" s="68"/>
      <c r="Q116" s="68"/>
      <c r="R116" s="68"/>
      <c r="T116" s="68"/>
      <c r="U116" s="68"/>
      <c r="V116" s="68"/>
    </row>
    <row r="117" spans="1:22" s="66" customFormat="1" ht="21.75" customHeight="1">
      <c r="A117" s="118" t="s">
        <v>85</v>
      </c>
      <c r="B117" s="35"/>
      <c r="C117" s="36">
        <f aca="true" t="shared" si="40" ref="C117:K117">SUM(C118:C123)</f>
        <v>773740015.1</v>
      </c>
      <c r="D117" s="36">
        <f t="shared" si="40"/>
        <v>239894243.1</v>
      </c>
      <c r="E117" s="36">
        <f t="shared" si="40"/>
        <v>533845772</v>
      </c>
      <c r="F117" s="36">
        <f t="shared" si="40"/>
        <v>706855173</v>
      </c>
      <c r="G117" s="36">
        <f t="shared" si="40"/>
        <v>0</v>
      </c>
      <c r="H117" s="36">
        <f t="shared" si="40"/>
        <v>706855173</v>
      </c>
      <c r="I117" s="36">
        <f t="shared" si="40"/>
        <v>173009401</v>
      </c>
      <c r="J117" s="36">
        <f t="shared" si="40"/>
        <v>175986000</v>
      </c>
      <c r="K117" s="36">
        <f t="shared" si="40"/>
        <v>-2976598.9999999925</v>
      </c>
      <c r="L117" s="36">
        <f>ABS(K117/J117*100)</f>
        <v>1.6913839737251783</v>
      </c>
      <c r="M117" s="117"/>
      <c r="N117" s="76"/>
      <c r="P117" s="76"/>
      <c r="Q117" s="76"/>
      <c r="R117" s="76"/>
      <c r="T117" s="76"/>
      <c r="U117" s="76"/>
      <c r="V117" s="76"/>
    </row>
    <row r="118" spans="1:22" ht="21.75" customHeight="1">
      <c r="A118" s="69"/>
      <c r="B118" s="39" t="s">
        <v>18</v>
      </c>
      <c r="C118" s="38">
        <v>317978450</v>
      </c>
      <c r="D118" s="38">
        <v>0</v>
      </c>
      <c r="E118" s="40">
        <f aca="true" t="shared" si="41" ref="E118:E123">C118-D118</f>
        <v>317978450</v>
      </c>
      <c r="F118" s="40">
        <v>317978450</v>
      </c>
      <c r="G118" s="40">
        <v>0</v>
      </c>
      <c r="H118" s="40">
        <f aca="true" t="shared" si="42" ref="H118:H123">F118-G118</f>
        <v>317978450</v>
      </c>
      <c r="I118" s="38">
        <f aca="true" t="shared" si="43" ref="I118:I123">H118-E118</f>
        <v>0</v>
      </c>
      <c r="J118" s="40">
        <v>0</v>
      </c>
      <c r="K118" s="40">
        <f aca="true" t="shared" si="44" ref="K118:K123">I118-J118</f>
        <v>0</v>
      </c>
      <c r="L118" s="38"/>
      <c r="M118" s="67"/>
      <c r="N118" s="68"/>
      <c r="P118" s="68"/>
      <c r="Q118" s="68"/>
      <c r="R118" s="68"/>
      <c r="T118" s="68"/>
      <c r="U118" s="68"/>
      <c r="V118" s="68"/>
    </row>
    <row r="119" spans="1:22" ht="21.75" customHeight="1">
      <c r="A119" s="69"/>
      <c r="B119" s="39" t="s">
        <v>46</v>
      </c>
      <c r="C119" s="38">
        <v>2652483</v>
      </c>
      <c r="D119" s="38">
        <v>1667314</v>
      </c>
      <c r="E119" s="40">
        <f>C119-D119</f>
        <v>985169</v>
      </c>
      <c r="F119" s="40">
        <v>2652483</v>
      </c>
      <c r="G119" s="40">
        <v>0</v>
      </c>
      <c r="H119" s="40">
        <f t="shared" si="42"/>
        <v>2652483</v>
      </c>
      <c r="I119" s="38">
        <f t="shared" si="43"/>
        <v>1667314</v>
      </c>
      <c r="J119" s="40">
        <v>1663000</v>
      </c>
      <c r="K119" s="40">
        <f t="shared" si="44"/>
        <v>4314</v>
      </c>
      <c r="L119" s="38">
        <f>ABS(K119/J119*100)</f>
        <v>0.2594107035478052</v>
      </c>
      <c r="M119" s="67"/>
      <c r="N119" s="68"/>
      <c r="P119" s="68"/>
      <c r="Q119" s="68"/>
      <c r="R119" s="68"/>
      <c r="T119" s="68"/>
      <c r="U119" s="68"/>
      <c r="V119" s="68"/>
    </row>
    <row r="120" spans="1:22" ht="21.75" customHeight="1">
      <c r="A120" s="69"/>
      <c r="B120" s="39" t="s">
        <v>31</v>
      </c>
      <c r="C120" s="38">
        <v>374496603</v>
      </c>
      <c r="D120" s="38">
        <v>173329213</v>
      </c>
      <c r="E120" s="40">
        <f t="shared" si="41"/>
        <v>201167390</v>
      </c>
      <c r="F120" s="40">
        <v>374496603</v>
      </c>
      <c r="G120" s="40">
        <v>0</v>
      </c>
      <c r="H120" s="40">
        <f t="shared" si="42"/>
        <v>374496603</v>
      </c>
      <c r="I120" s="38">
        <f t="shared" si="43"/>
        <v>173329213</v>
      </c>
      <c r="J120" s="40">
        <v>174323000</v>
      </c>
      <c r="K120" s="40">
        <f t="shared" si="44"/>
        <v>-993787</v>
      </c>
      <c r="L120" s="38">
        <f>ABS(K120/J120*100)</f>
        <v>0.5700836952094674</v>
      </c>
      <c r="M120" s="67"/>
      <c r="N120" s="68"/>
      <c r="P120" s="68"/>
      <c r="Q120" s="68"/>
      <c r="R120" s="68"/>
      <c r="T120" s="68"/>
      <c r="U120" s="68"/>
      <c r="V120" s="68"/>
    </row>
    <row r="121" spans="1:22" s="47" customFormat="1" ht="21.75" customHeight="1">
      <c r="A121" s="85"/>
      <c r="B121" s="51" t="s">
        <v>41</v>
      </c>
      <c r="C121" s="49">
        <f>32434933.1+41209733.5</f>
        <v>73644666.6</v>
      </c>
      <c r="D121" s="49">
        <f>28019114.6+33276779</f>
        <v>61295893.6</v>
      </c>
      <c r="E121" s="50">
        <f t="shared" si="41"/>
        <v>12348772.999999993</v>
      </c>
      <c r="F121" s="50">
        <f>4884520+5517425</f>
        <v>10401945</v>
      </c>
      <c r="G121" s="50">
        <v>0</v>
      </c>
      <c r="H121" s="50">
        <f t="shared" si="42"/>
        <v>10401945</v>
      </c>
      <c r="I121" s="49">
        <f t="shared" si="43"/>
        <v>-1946827.9999999925</v>
      </c>
      <c r="J121" s="50">
        <v>0</v>
      </c>
      <c r="K121" s="50">
        <f t="shared" si="44"/>
        <v>-1946827.9999999925</v>
      </c>
      <c r="L121" s="49"/>
      <c r="M121" s="81"/>
      <c r="N121" s="82"/>
      <c r="P121" s="82"/>
      <c r="Q121" s="82"/>
      <c r="R121" s="82"/>
      <c r="T121" s="82"/>
      <c r="U121" s="82"/>
      <c r="V121" s="82"/>
    </row>
    <row r="122" spans="1:22" s="47" customFormat="1" ht="21.75" customHeight="1">
      <c r="A122" s="85"/>
      <c r="B122" s="51" t="s">
        <v>43</v>
      </c>
      <c r="C122" s="49">
        <f>3454750+483750</f>
        <v>3938500</v>
      </c>
      <c r="D122" s="49">
        <f>2594636+322500</f>
        <v>2917136</v>
      </c>
      <c r="E122" s="50">
        <f t="shared" si="41"/>
        <v>1021364</v>
      </c>
      <c r="F122" s="50">
        <f>860114+120952</f>
        <v>981066</v>
      </c>
      <c r="G122" s="50">
        <v>0</v>
      </c>
      <c r="H122" s="50">
        <f t="shared" si="42"/>
        <v>981066</v>
      </c>
      <c r="I122" s="49">
        <f t="shared" si="43"/>
        <v>-40298</v>
      </c>
      <c r="J122" s="50">
        <v>0</v>
      </c>
      <c r="K122" s="50">
        <f t="shared" si="44"/>
        <v>-40298</v>
      </c>
      <c r="L122" s="49"/>
      <c r="M122" s="81"/>
      <c r="N122" s="82"/>
      <c r="P122" s="82"/>
      <c r="Q122" s="82"/>
      <c r="R122" s="82"/>
      <c r="T122" s="82"/>
      <c r="U122" s="82"/>
      <c r="V122" s="82"/>
    </row>
    <row r="123" spans="1:22" s="47" customFormat="1" ht="21.75" customHeight="1">
      <c r="A123" s="85"/>
      <c r="B123" s="51" t="s">
        <v>44</v>
      </c>
      <c r="C123" s="49">
        <v>1029312.5</v>
      </c>
      <c r="D123" s="49">
        <v>684686.5</v>
      </c>
      <c r="E123" s="50">
        <f t="shared" si="41"/>
        <v>344626</v>
      </c>
      <c r="F123" s="50">
        <v>344626</v>
      </c>
      <c r="G123" s="50">
        <v>0</v>
      </c>
      <c r="H123" s="50">
        <f t="shared" si="42"/>
        <v>344626</v>
      </c>
      <c r="I123" s="49">
        <f t="shared" si="43"/>
        <v>0</v>
      </c>
      <c r="J123" s="50">
        <v>0</v>
      </c>
      <c r="K123" s="50">
        <f t="shared" si="44"/>
        <v>0</v>
      </c>
      <c r="L123" s="49"/>
      <c r="M123" s="81"/>
      <c r="N123" s="82"/>
      <c r="P123" s="82"/>
      <c r="Q123" s="82"/>
      <c r="R123" s="82"/>
      <c r="T123" s="82"/>
      <c r="U123" s="82"/>
      <c r="V123" s="82"/>
    </row>
    <row r="124" spans="1:22" s="47" customFormat="1" ht="21.75" customHeight="1">
      <c r="A124" s="85"/>
      <c r="B124" s="51"/>
      <c r="C124" s="49"/>
      <c r="D124" s="49"/>
      <c r="E124" s="50"/>
      <c r="F124" s="50"/>
      <c r="G124" s="50"/>
      <c r="H124" s="50"/>
      <c r="I124" s="49"/>
      <c r="J124" s="50"/>
      <c r="K124" s="50"/>
      <c r="L124" s="49"/>
      <c r="M124" s="81"/>
      <c r="N124" s="82"/>
      <c r="P124" s="82"/>
      <c r="Q124" s="82"/>
      <c r="R124" s="82"/>
      <c r="T124" s="82"/>
      <c r="U124" s="82"/>
      <c r="V124" s="82"/>
    </row>
    <row r="125" spans="1:22" s="66" customFormat="1" ht="21.75" customHeight="1">
      <c r="A125" s="123" t="s">
        <v>86</v>
      </c>
      <c r="B125" s="99"/>
      <c r="C125" s="36">
        <f aca="true" t="shared" si="45" ref="C125:K125">C126</f>
        <v>1233537</v>
      </c>
      <c r="D125" s="36">
        <f t="shared" si="45"/>
        <v>1121397</v>
      </c>
      <c r="E125" s="70">
        <f t="shared" si="45"/>
        <v>112140</v>
      </c>
      <c r="F125" s="70">
        <f t="shared" si="45"/>
        <v>90476</v>
      </c>
      <c r="G125" s="70">
        <f t="shared" si="45"/>
        <v>2850</v>
      </c>
      <c r="H125" s="70">
        <f t="shared" si="45"/>
        <v>87626</v>
      </c>
      <c r="I125" s="36">
        <f t="shared" si="45"/>
        <v>-24514</v>
      </c>
      <c r="J125" s="70">
        <f t="shared" si="45"/>
        <v>0</v>
      </c>
      <c r="K125" s="70">
        <f t="shared" si="45"/>
        <v>-24514</v>
      </c>
      <c r="L125" s="36"/>
      <c r="M125" s="117"/>
      <c r="N125" s="76"/>
      <c r="P125" s="76"/>
      <c r="Q125" s="76"/>
      <c r="R125" s="76"/>
      <c r="T125" s="76"/>
      <c r="U125" s="76"/>
      <c r="V125" s="76"/>
    </row>
    <row r="126" spans="1:22" s="9" customFormat="1" ht="21.75" customHeight="1" thickBot="1">
      <c r="A126" s="71"/>
      <c r="B126" s="44" t="s">
        <v>25</v>
      </c>
      <c r="C126" s="45">
        <v>1233537</v>
      </c>
      <c r="D126" s="45">
        <v>1121397</v>
      </c>
      <c r="E126" s="46">
        <f>C126-D126</f>
        <v>112140</v>
      </c>
      <c r="F126" s="46">
        <v>90476</v>
      </c>
      <c r="G126" s="46">
        <v>2850</v>
      </c>
      <c r="H126" s="46">
        <f>F126-G126</f>
        <v>87626</v>
      </c>
      <c r="I126" s="45">
        <f>H126-E126</f>
        <v>-24514</v>
      </c>
      <c r="J126" s="46">
        <v>0</v>
      </c>
      <c r="K126" s="46">
        <f>I126-J126</f>
        <v>-24514</v>
      </c>
      <c r="L126" s="45"/>
      <c r="M126" s="83"/>
      <c r="N126" s="84"/>
      <c r="P126" s="84"/>
      <c r="Q126" s="84"/>
      <c r="R126" s="84"/>
      <c r="T126" s="84"/>
      <c r="U126" s="84"/>
      <c r="V126" s="84"/>
    </row>
    <row r="127" spans="1:22" s="47" customFormat="1" ht="21.75" customHeight="1">
      <c r="A127" s="85"/>
      <c r="B127" s="51"/>
      <c r="C127" s="49"/>
      <c r="D127" s="49"/>
      <c r="E127" s="50"/>
      <c r="F127" s="50"/>
      <c r="G127" s="50"/>
      <c r="H127" s="50"/>
      <c r="I127" s="49"/>
      <c r="J127" s="50"/>
      <c r="K127" s="50"/>
      <c r="L127" s="50"/>
      <c r="M127" s="81"/>
      <c r="N127" s="82"/>
      <c r="P127" s="82"/>
      <c r="Q127" s="82"/>
      <c r="R127" s="82"/>
      <c r="T127" s="82"/>
      <c r="U127" s="82"/>
      <c r="V127" s="82"/>
    </row>
    <row r="128" spans="1:22" s="66" customFormat="1" ht="21.75" customHeight="1">
      <c r="A128" s="118" t="s">
        <v>87</v>
      </c>
      <c r="B128" s="35"/>
      <c r="C128" s="36">
        <f aca="true" t="shared" si="46" ref="C128:K128">SUM(C129:C131)</f>
        <v>285786550.71000004</v>
      </c>
      <c r="D128" s="36">
        <f t="shared" si="46"/>
        <v>186846876</v>
      </c>
      <c r="E128" s="36">
        <f t="shared" si="46"/>
        <v>98939674.71000001</v>
      </c>
      <c r="F128" s="36">
        <f t="shared" si="46"/>
        <v>88490897</v>
      </c>
      <c r="G128" s="36">
        <f t="shared" si="46"/>
        <v>0</v>
      </c>
      <c r="H128" s="36">
        <f t="shared" si="46"/>
        <v>88490897</v>
      </c>
      <c r="I128" s="36">
        <f t="shared" si="46"/>
        <v>-10448777.710000008</v>
      </c>
      <c r="J128" s="36">
        <f t="shared" si="46"/>
        <v>0</v>
      </c>
      <c r="K128" s="36">
        <f t="shared" si="46"/>
        <v>-10448777.710000008</v>
      </c>
      <c r="L128" s="36"/>
      <c r="M128" s="117"/>
      <c r="N128" s="76"/>
      <c r="P128" s="76"/>
      <c r="Q128" s="76"/>
      <c r="R128" s="76"/>
      <c r="T128" s="76"/>
      <c r="U128" s="76"/>
      <c r="V128" s="76"/>
    </row>
    <row r="129" spans="1:22" ht="21.75" customHeight="1">
      <c r="A129" s="69"/>
      <c r="B129" s="39" t="s">
        <v>28</v>
      </c>
      <c r="C129" s="38">
        <v>83752939</v>
      </c>
      <c r="D129" s="38">
        <v>0</v>
      </c>
      <c r="E129" s="40">
        <f>C129-D129</f>
        <v>83752939</v>
      </c>
      <c r="F129" s="40">
        <v>70925629</v>
      </c>
      <c r="G129" s="40">
        <v>0</v>
      </c>
      <c r="H129" s="40">
        <f>F129-G129</f>
        <v>70925629</v>
      </c>
      <c r="I129" s="38">
        <f>H129-E129</f>
        <v>-12827310</v>
      </c>
      <c r="J129" s="40"/>
      <c r="K129" s="40">
        <f>I129-J129</f>
        <v>-12827310</v>
      </c>
      <c r="L129" s="40"/>
      <c r="M129" s="67"/>
      <c r="N129" s="68"/>
      <c r="P129" s="68"/>
      <c r="Q129" s="68"/>
      <c r="R129" s="68"/>
      <c r="T129" s="68"/>
      <c r="U129" s="68"/>
      <c r="V129" s="68"/>
    </row>
    <row r="130" spans="1:22" ht="21.75" customHeight="1">
      <c r="A130" s="69"/>
      <c r="B130" s="39" t="s">
        <v>40</v>
      </c>
      <c r="C130" s="38">
        <v>3691468</v>
      </c>
      <c r="D130" s="38">
        <v>429717</v>
      </c>
      <c r="E130" s="40">
        <f>C130-D130</f>
        <v>3261751</v>
      </c>
      <c r="F130" s="40">
        <v>3453450</v>
      </c>
      <c r="G130" s="40">
        <v>0</v>
      </c>
      <c r="H130" s="40">
        <f>F130-G130</f>
        <v>3453450</v>
      </c>
      <c r="I130" s="38">
        <f>H130-E130</f>
        <v>191699</v>
      </c>
      <c r="J130" s="40"/>
      <c r="K130" s="40">
        <f>I130-J130</f>
        <v>191699</v>
      </c>
      <c r="L130" s="40"/>
      <c r="M130" s="67"/>
      <c r="N130" s="68"/>
      <c r="P130" s="68"/>
      <c r="Q130" s="68"/>
      <c r="R130" s="68"/>
      <c r="T130" s="68"/>
      <c r="U130" s="68"/>
      <c r="V130" s="68"/>
    </row>
    <row r="131" spans="1:22" ht="21.75" customHeight="1">
      <c r="A131" s="69"/>
      <c r="B131" s="39" t="s">
        <v>22</v>
      </c>
      <c r="C131" s="38">
        <v>198342143.71</v>
      </c>
      <c r="D131" s="38">
        <v>186417159</v>
      </c>
      <c r="E131" s="40">
        <f>C131-D131</f>
        <v>11924984.710000008</v>
      </c>
      <c r="F131" s="40">
        <v>14111818</v>
      </c>
      <c r="G131" s="40">
        <v>0</v>
      </c>
      <c r="H131" s="40">
        <f>F131-G131</f>
        <v>14111818</v>
      </c>
      <c r="I131" s="38">
        <f>H131-E131</f>
        <v>2186833.2899999917</v>
      </c>
      <c r="J131" s="40"/>
      <c r="K131" s="40">
        <f>I131-J131</f>
        <v>2186833.2899999917</v>
      </c>
      <c r="L131" s="40"/>
      <c r="M131" s="67"/>
      <c r="N131" s="68"/>
      <c r="P131" s="68"/>
      <c r="Q131" s="68"/>
      <c r="R131" s="68"/>
      <c r="T131" s="68"/>
      <c r="U131" s="68"/>
      <c r="V131" s="68"/>
    </row>
    <row r="132" spans="1:22" ht="21.75" customHeight="1">
      <c r="A132" s="69"/>
      <c r="B132" s="39"/>
      <c r="C132" s="38"/>
      <c r="D132" s="38"/>
      <c r="E132" s="40"/>
      <c r="F132" s="40"/>
      <c r="G132" s="40"/>
      <c r="H132" s="40"/>
      <c r="I132" s="38"/>
      <c r="J132" s="40"/>
      <c r="K132" s="40"/>
      <c r="L132" s="40"/>
      <c r="M132" s="67"/>
      <c r="N132" s="68"/>
      <c r="P132" s="68"/>
      <c r="Q132" s="68"/>
      <c r="R132" s="68"/>
      <c r="T132" s="68"/>
      <c r="U132" s="68"/>
      <c r="V132" s="68"/>
    </row>
    <row r="133" spans="1:22" ht="21.75" customHeight="1">
      <c r="A133" s="34" t="s">
        <v>38</v>
      </c>
      <c r="B133" s="35"/>
      <c r="C133" s="36">
        <f aca="true" t="shared" si="47" ref="C133:J133">C134</f>
        <v>1976882356</v>
      </c>
      <c r="D133" s="36">
        <f t="shared" si="47"/>
        <v>570967051</v>
      </c>
      <c r="E133" s="36">
        <f t="shared" si="47"/>
        <v>1405915305</v>
      </c>
      <c r="F133" s="36">
        <f t="shared" si="47"/>
        <v>2591539485</v>
      </c>
      <c r="G133" s="36">
        <f t="shared" si="47"/>
        <v>111412020</v>
      </c>
      <c r="H133" s="36">
        <f t="shared" si="47"/>
        <v>2480127465</v>
      </c>
      <c r="I133" s="36">
        <f t="shared" si="47"/>
        <v>1085636160</v>
      </c>
      <c r="J133" s="36">
        <f t="shared" si="47"/>
        <v>681500000</v>
      </c>
      <c r="K133" s="36">
        <f>K134</f>
        <v>404136160</v>
      </c>
      <c r="L133" s="70">
        <f>ABS(K133/J133*100)</f>
        <v>59.300977256052825</v>
      </c>
      <c r="M133" s="68"/>
      <c r="N133" s="68"/>
      <c r="P133" s="68"/>
      <c r="Q133" s="68"/>
      <c r="R133" s="68"/>
      <c r="T133" s="68"/>
      <c r="U133" s="68"/>
      <c r="V133" s="68"/>
    </row>
    <row r="134" spans="1:22" s="66" customFormat="1" ht="21.75" customHeight="1">
      <c r="A134" s="123" t="s">
        <v>88</v>
      </c>
      <c r="B134" s="35" t="s">
        <v>21</v>
      </c>
      <c r="C134" s="36">
        <f aca="true" t="shared" si="48" ref="C134:K134">SUM(C135:C138)</f>
        <v>1976882356</v>
      </c>
      <c r="D134" s="36">
        <f t="shared" si="48"/>
        <v>570967051</v>
      </c>
      <c r="E134" s="36">
        <f t="shared" si="48"/>
        <v>1405915305</v>
      </c>
      <c r="F134" s="36">
        <f t="shared" si="48"/>
        <v>2591539485</v>
      </c>
      <c r="G134" s="36">
        <f t="shared" si="48"/>
        <v>111412020</v>
      </c>
      <c r="H134" s="36">
        <f t="shared" si="48"/>
        <v>2480127465</v>
      </c>
      <c r="I134" s="36">
        <f t="shared" si="48"/>
        <v>1085636160</v>
      </c>
      <c r="J134" s="36">
        <f t="shared" si="48"/>
        <v>681500000</v>
      </c>
      <c r="K134" s="36">
        <f t="shared" si="48"/>
        <v>404136160</v>
      </c>
      <c r="L134" s="70">
        <f>ABS(K134/J134*100)</f>
        <v>59.300977256052825</v>
      </c>
      <c r="M134" s="76"/>
      <c r="N134" s="76"/>
      <c r="P134" s="76"/>
      <c r="Q134" s="76"/>
      <c r="R134" s="76"/>
      <c r="T134" s="76"/>
      <c r="U134" s="76"/>
      <c r="V134" s="76"/>
    </row>
    <row r="135" spans="1:22" ht="21.75" customHeight="1">
      <c r="A135" s="37"/>
      <c r="B135" s="86" t="s">
        <v>28</v>
      </c>
      <c r="C135" s="38">
        <f>1388727500+11424000</f>
        <v>1400151500</v>
      </c>
      <c r="D135" s="38">
        <v>0</v>
      </c>
      <c r="E135" s="38">
        <f>C135-D135</f>
        <v>1400151500</v>
      </c>
      <c r="F135" s="38">
        <v>2542408250</v>
      </c>
      <c r="G135" s="38">
        <v>111412020</v>
      </c>
      <c r="H135" s="40">
        <f>F135-G135</f>
        <v>2430996230</v>
      </c>
      <c r="I135" s="38">
        <f>H135-E135+1942080+9481920</f>
        <v>1042268730</v>
      </c>
      <c r="J135" s="38">
        <v>683600000</v>
      </c>
      <c r="K135" s="40">
        <f>I135-J135</f>
        <v>358668730</v>
      </c>
      <c r="L135" s="70">
        <f>ABS(K135/J135*100)</f>
        <v>52.46763165593915</v>
      </c>
      <c r="M135" s="68"/>
      <c r="N135" s="68"/>
      <c r="P135" s="68"/>
      <c r="Q135" s="68"/>
      <c r="R135" s="68"/>
      <c r="T135" s="68"/>
      <c r="U135" s="68"/>
      <c r="V135" s="68"/>
    </row>
    <row r="136" spans="1:22" ht="21.75" customHeight="1">
      <c r="A136" s="37"/>
      <c r="B136" s="86" t="s">
        <v>39</v>
      </c>
      <c r="C136" s="38">
        <v>299145</v>
      </c>
      <c r="D136" s="38">
        <v>299145</v>
      </c>
      <c r="E136" s="38">
        <f>C136-D136</f>
        <v>0</v>
      </c>
      <c r="F136" s="38"/>
      <c r="G136" s="38"/>
      <c r="H136" s="40"/>
      <c r="I136" s="38"/>
      <c r="J136" s="38"/>
      <c r="K136" s="40"/>
      <c r="L136" s="70"/>
      <c r="M136" s="68"/>
      <c r="N136" s="68"/>
      <c r="P136" s="68"/>
      <c r="Q136" s="68"/>
      <c r="R136" s="68"/>
      <c r="T136" s="68"/>
      <c r="U136" s="68"/>
      <c r="V136" s="68"/>
    </row>
    <row r="137" spans="1:22" ht="21.75" customHeight="1">
      <c r="A137" s="37"/>
      <c r="B137" s="42" t="s">
        <v>23</v>
      </c>
      <c r="C137" s="38">
        <v>576431711</v>
      </c>
      <c r="D137" s="38">
        <v>570667906</v>
      </c>
      <c r="E137" s="38">
        <f>C137-D137</f>
        <v>5763805</v>
      </c>
      <c r="F137" s="40">
        <v>49131235</v>
      </c>
      <c r="G137" s="40">
        <v>0</v>
      </c>
      <c r="H137" s="40">
        <f>F137-G137</f>
        <v>49131235</v>
      </c>
      <c r="I137" s="38">
        <f>H137-E137</f>
        <v>43367430</v>
      </c>
      <c r="J137" s="40"/>
      <c r="K137" s="40">
        <f>I137-J137</f>
        <v>43367430</v>
      </c>
      <c r="L137" s="70"/>
      <c r="M137" s="68"/>
      <c r="N137" s="68"/>
      <c r="P137" s="68"/>
      <c r="Q137" s="68"/>
      <c r="R137" s="68"/>
      <c r="T137" s="68"/>
      <c r="U137" s="68"/>
      <c r="V137" s="68"/>
    </row>
    <row r="138" spans="1:22" ht="21.75" customHeight="1">
      <c r="A138" s="37"/>
      <c r="B138" s="39" t="s">
        <v>65</v>
      </c>
      <c r="C138" s="38"/>
      <c r="D138" s="38"/>
      <c r="E138" s="40"/>
      <c r="F138" s="40"/>
      <c r="G138" s="40"/>
      <c r="H138" s="40"/>
      <c r="I138" s="38"/>
      <c r="J138" s="40">
        <v>-2100000</v>
      </c>
      <c r="K138" s="40">
        <f>I138-J138</f>
        <v>2100000</v>
      </c>
      <c r="L138" s="70">
        <f>ABS(K138/J138*100)</f>
        <v>100</v>
      </c>
      <c r="M138" s="68"/>
      <c r="N138" s="68"/>
      <c r="P138" s="68"/>
      <c r="Q138" s="68"/>
      <c r="R138" s="68"/>
      <c r="T138" s="68"/>
      <c r="U138" s="68"/>
      <c r="V138" s="68"/>
    </row>
    <row r="139" spans="1:22" ht="21.75" customHeight="1">
      <c r="A139" s="37"/>
      <c r="B139" s="39"/>
      <c r="C139" s="38"/>
      <c r="D139" s="38"/>
      <c r="E139" s="40"/>
      <c r="F139" s="40"/>
      <c r="G139" s="40"/>
      <c r="H139" s="40"/>
      <c r="I139" s="38"/>
      <c r="J139" s="40"/>
      <c r="K139" s="40"/>
      <c r="L139" s="40"/>
      <c r="M139" s="68"/>
      <c r="N139" s="68"/>
      <c r="P139" s="68"/>
      <c r="Q139" s="68"/>
      <c r="R139" s="68"/>
      <c r="T139" s="68"/>
      <c r="U139" s="68"/>
      <c r="V139" s="68"/>
    </row>
    <row r="140" spans="1:22" ht="21.75" customHeight="1">
      <c r="A140" s="37"/>
      <c r="B140" s="39"/>
      <c r="C140" s="38"/>
      <c r="D140" s="38"/>
      <c r="E140" s="40"/>
      <c r="F140" s="40"/>
      <c r="G140" s="40"/>
      <c r="H140" s="40"/>
      <c r="I140" s="38"/>
      <c r="J140" s="40"/>
      <c r="K140" s="40"/>
      <c r="L140" s="40"/>
      <c r="M140" s="68"/>
      <c r="N140" s="68"/>
      <c r="P140" s="68"/>
      <c r="Q140" s="68"/>
      <c r="R140" s="68"/>
      <c r="T140" s="68"/>
      <c r="U140" s="68"/>
      <c r="V140" s="68"/>
    </row>
    <row r="141" spans="1:22" ht="21.75" customHeight="1">
      <c r="A141" s="37"/>
      <c r="B141" s="39"/>
      <c r="C141" s="38"/>
      <c r="D141" s="38"/>
      <c r="E141" s="40"/>
      <c r="F141" s="40"/>
      <c r="G141" s="40"/>
      <c r="H141" s="40"/>
      <c r="I141" s="38"/>
      <c r="J141" s="40"/>
      <c r="K141" s="40"/>
      <c r="L141" s="40"/>
      <c r="M141" s="68"/>
      <c r="N141" s="68"/>
      <c r="P141" s="68"/>
      <c r="Q141" s="68"/>
      <c r="R141" s="68"/>
      <c r="T141" s="68"/>
      <c r="U141" s="68"/>
      <c r="V141" s="68"/>
    </row>
    <row r="142" spans="1:22" ht="21.75" customHeight="1">
      <c r="A142" s="37"/>
      <c r="B142" s="39"/>
      <c r="C142" s="38"/>
      <c r="D142" s="38"/>
      <c r="E142" s="40"/>
      <c r="F142" s="40"/>
      <c r="G142" s="40"/>
      <c r="H142" s="40"/>
      <c r="I142" s="38"/>
      <c r="J142" s="40"/>
      <c r="K142" s="40"/>
      <c r="L142" s="40"/>
      <c r="M142" s="68"/>
      <c r="N142" s="68"/>
      <c r="P142" s="68"/>
      <c r="Q142" s="68"/>
      <c r="R142" s="68"/>
      <c r="T142" s="68"/>
      <c r="U142" s="68"/>
      <c r="V142" s="68"/>
    </row>
    <row r="143" spans="1:22" ht="21.75" customHeight="1">
      <c r="A143" s="37"/>
      <c r="B143" s="39"/>
      <c r="C143" s="38"/>
      <c r="D143" s="38"/>
      <c r="E143" s="40"/>
      <c r="F143" s="40"/>
      <c r="G143" s="40"/>
      <c r="H143" s="40"/>
      <c r="I143" s="38"/>
      <c r="J143" s="40"/>
      <c r="K143" s="40"/>
      <c r="L143" s="40"/>
      <c r="M143" s="68"/>
      <c r="N143" s="68"/>
      <c r="P143" s="68"/>
      <c r="Q143" s="68"/>
      <c r="R143" s="68"/>
      <c r="T143" s="68"/>
      <c r="U143" s="68"/>
      <c r="V143" s="68"/>
    </row>
    <row r="144" spans="1:22" ht="21.75" customHeight="1">
      <c r="A144" s="37"/>
      <c r="B144" s="39"/>
      <c r="C144" s="38"/>
      <c r="D144" s="38"/>
      <c r="E144" s="40"/>
      <c r="F144" s="40"/>
      <c r="G144" s="40"/>
      <c r="H144" s="40"/>
      <c r="I144" s="38"/>
      <c r="J144" s="40"/>
      <c r="K144" s="40"/>
      <c r="L144" s="40"/>
      <c r="M144" s="68"/>
      <c r="N144" s="68"/>
      <c r="P144" s="68"/>
      <c r="Q144" s="68"/>
      <c r="R144" s="68"/>
      <c r="T144" s="68"/>
      <c r="U144" s="68"/>
      <c r="V144" s="68"/>
    </row>
    <row r="145" spans="1:22" ht="21.75" customHeight="1">
      <c r="A145" s="37"/>
      <c r="B145" s="39"/>
      <c r="C145" s="38"/>
      <c r="D145" s="38"/>
      <c r="E145" s="40"/>
      <c r="F145" s="40"/>
      <c r="G145" s="40"/>
      <c r="H145" s="40"/>
      <c r="I145" s="38"/>
      <c r="J145" s="40"/>
      <c r="K145" s="40"/>
      <c r="L145" s="40"/>
      <c r="M145" s="68"/>
      <c r="N145" s="68"/>
      <c r="P145" s="68"/>
      <c r="Q145" s="68"/>
      <c r="R145" s="68"/>
      <c r="T145" s="68"/>
      <c r="U145" s="68"/>
      <c r="V145" s="68"/>
    </row>
    <row r="146" spans="1:22" ht="21.75" customHeight="1">
      <c r="A146" s="37"/>
      <c r="B146" s="39"/>
      <c r="C146" s="38"/>
      <c r="D146" s="38"/>
      <c r="E146" s="40"/>
      <c r="F146" s="40"/>
      <c r="G146" s="40"/>
      <c r="H146" s="40"/>
      <c r="I146" s="38"/>
      <c r="J146" s="40"/>
      <c r="K146" s="40"/>
      <c r="L146" s="40"/>
      <c r="M146" s="68"/>
      <c r="N146" s="68"/>
      <c r="P146" s="68"/>
      <c r="Q146" s="68"/>
      <c r="R146" s="68"/>
      <c r="T146" s="68"/>
      <c r="U146" s="68"/>
      <c r="V146" s="68"/>
    </row>
    <row r="147" spans="1:22" ht="21.75" customHeight="1">
      <c r="A147" s="37"/>
      <c r="B147" s="39"/>
      <c r="C147" s="38"/>
      <c r="D147" s="38"/>
      <c r="E147" s="40"/>
      <c r="F147" s="40"/>
      <c r="G147" s="40"/>
      <c r="H147" s="40"/>
      <c r="I147" s="38"/>
      <c r="J147" s="40"/>
      <c r="K147" s="40"/>
      <c r="L147" s="40"/>
      <c r="M147" s="68"/>
      <c r="N147" s="68"/>
      <c r="P147" s="68"/>
      <c r="Q147" s="68"/>
      <c r="R147" s="68"/>
      <c r="T147" s="68"/>
      <c r="U147" s="68"/>
      <c r="V147" s="68"/>
    </row>
    <row r="148" spans="1:22" ht="21.75" customHeight="1">
      <c r="A148" s="37"/>
      <c r="B148" s="39"/>
      <c r="C148" s="38"/>
      <c r="D148" s="38"/>
      <c r="E148" s="40"/>
      <c r="F148" s="40"/>
      <c r="G148" s="40"/>
      <c r="H148" s="40"/>
      <c r="I148" s="38"/>
      <c r="J148" s="40"/>
      <c r="K148" s="40"/>
      <c r="L148" s="40"/>
      <c r="M148" s="68"/>
      <c r="N148" s="68"/>
      <c r="P148" s="68"/>
      <c r="Q148" s="68"/>
      <c r="R148" s="68"/>
      <c r="T148" s="68"/>
      <c r="U148" s="68"/>
      <c r="V148" s="68"/>
    </row>
    <row r="149" spans="1:22" ht="21.75" customHeight="1">
      <c r="A149" s="37"/>
      <c r="B149" s="39"/>
      <c r="C149" s="38"/>
      <c r="D149" s="38"/>
      <c r="E149" s="40"/>
      <c r="F149" s="40"/>
      <c r="G149" s="40"/>
      <c r="H149" s="40"/>
      <c r="I149" s="38"/>
      <c r="J149" s="40"/>
      <c r="K149" s="40"/>
      <c r="L149" s="40"/>
      <c r="M149" s="68"/>
      <c r="N149" s="68"/>
      <c r="P149" s="68"/>
      <c r="Q149" s="68"/>
      <c r="R149" s="68"/>
      <c r="T149" s="68"/>
      <c r="U149" s="68"/>
      <c r="V149" s="68"/>
    </row>
    <row r="150" spans="1:22" ht="21.75" customHeight="1">
      <c r="A150" s="37"/>
      <c r="B150" s="39"/>
      <c r="C150" s="38"/>
      <c r="D150" s="38"/>
      <c r="E150" s="40"/>
      <c r="F150" s="40"/>
      <c r="G150" s="40"/>
      <c r="H150" s="40"/>
      <c r="I150" s="38"/>
      <c r="J150" s="40"/>
      <c r="K150" s="40"/>
      <c r="L150" s="40"/>
      <c r="M150" s="68"/>
      <c r="N150" s="68"/>
      <c r="P150" s="68"/>
      <c r="Q150" s="68"/>
      <c r="R150" s="68"/>
      <c r="T150" s="68"/>
      <c r="U150" s="68"/>
      <c r="V150" s="68"/>
    </row>
    <row r="151" spans="1:22" ht="21.75" customHeight="1">
      <c r="A151" s="37"/>
      <c r="B151" s="39"/>
      <c r="C151" s="38"/>
      <c r="D151" s="38"/>
      <c r="E151" s="40"/>
      <c r="F151" s="40"/>
      <c r="G151" s="40"/>
      <c r="H151" s="40"/>
      <c r="I151" s="38"/>
      <c r="J151" s="40"/>
      <c r="K151" s="40"/>
      <c r="L151" s="40"/>
      <c r="M151" s="68"/>
      <c r="N151" s="68"/>
      <c r="P151" s="68"/>
      <c r="Q151" s="68"/>
      <c r="R151" s="68"/>
      <c r="T151" s="68"/>
      <c r="U151" s="68"/>
      <c r="V151" s="68"/>
    </row>
    <row r="152" spans="1:22" ht="21.75" customHeight="1">
      <c r="A152" s="37"/>
      <c r="B152" s="39"/>
      <c r="C152" s="38"/>
      <c r="D152" s="38"/>
      <c r="E152" s="40"/>
      <c r="F152" s="40"/>
      <c r="G152" s="40"/>
      <c r="H152" s="40"/>
      <c r="I152" s="38"/>
      <c r="J152" s="40"/>
      <c r="K152" s="40"/>
      <c r="L152" s="40"/>
      <c r="M152" s="68"/>
      <c r="N152" s="68"/>
      <c r="P152" s="68"/>
      <c r="Q152" s="68"/>
      <c r="R152" s="68"/>
      <c r="T152" s="68"/>
      <c r="U152" s="68"/>
      <c r="V152" s="68"/>
    </row>
    <row r="153" spans="1:22" ht="21.75" customHeight="1">
      <c r="A153" s="37"/>
      <c r="B153" s="39"/>
      <c r="C153" s="38"/>
      <c r="D153" s="38"/>
      <c r="E153" s="40"/>
      <c r="F153" s="40"/>
      <c r="G153" s="40"/>
      <c r="H153" s="40"/>
      <c r="I153" s="38"/>
      <c r="J153" s="40"/>
      <c r="K153" s="40"/>
      <c r="L153" s="40"/>
      <c r="M153" s="68"/>
      <c r="N153" s="68"/>
      <c r="P153" s="68"/>
      <c r="Q153" s="68"/>
      <c r="R153" s="68"/>
      <c r="T153" s="68"/>
      <c r="U153" s="68"/>
      <c r="V153" s="68"/>
    </row>
    <row r="154" spans="1:22" ht="21.75" customHeight="1">
      <c r="A154" s="37"/>
      <c r="B154" s="39"/>
      <c r="C154" s="38"/>
      <c r="D154" s="38"/>
      <c r="E154" s="40"/>
      <c r="F154" s="40"/>
      <c r="G154" s="40"/>
      <c r="H154" s="40"/>
      <c r="I154" s="38"/>
      <c r="J154" s="40"/>
      <c r="K154" s="40"/>
      <c r="L154" s="40"/>
      <c r="M154" s="68"/>
      <c r="N154" s="68"/>
      <c r="P154" s="68"/>
      <c r="Q154" s="68"/>
      <c r="R154" s="68"/>
      <c r="T154" s="68"/>
      <c r="U154" s="68"/>
      <c r="V154" s="68"/>
    </row>
    <row r="155" spans="1:22" ht="21.75" customHeight="1">
      <c r="A155" s="37"/>
      <c r="B155" s="39"/>
      <c r="C155" s="38"/>
      <c r="D155" s="38"/>
      <c r="E155" s="40"/>
      <c r="F155" s="40"/>
      <c r="G155" s="40"/>
      <c r="H155" s="40"/>
      <c r="I155" s="38"/>
      <c r="J155" s="40"/>
      <c r="K155" s="40"/>
      <c r="L155" s="40"/>
      <c r="M155" s="68"/>
      <c r="N155" s="68"/>
      <c r="P155" s="68"/>
      <c r="Q155" s="68"/>
      <c r="R155" s="68"/>
      <c r="T155" s="68"/>
      <c r="U155" s="68"/>
      <c r="V155" s="68"/>
    </row>
    <row r="156" spans="1:22" ht="21.75" customHeight="1">
      <c r="A156" s="37"/>
      <c r="B156" s="39"/>
      <c r="C156" s="38"/>
      <c r="D156" s="38"/>
      <c r="E156" s="40"/>
      <c r="F156" s="40"/>
      <c r="G156" s="40"/>
      <c r="H156" s="40"/>
      <c r="I156" s="38"/>
      <c r="J156" s="40"/>
      <c r="K156" s="40"/>
      <c r="L156" s="40"/>
      <c r="M156" s="68"/>
      <c r="N156" s="68"/>
      <c r="P156" s="68"/>
      <c r="Q156" s="68"/>
      <c r="R156" s="68"/>
      <c r="T156" s="68"/>
      <c r="U156" s="68"/>
      <c r="V156" s="68"/>
    </row>
    <row r="157" spans="1:22" ht="21.75" customHeight="1">
      <c r="A157" s="37"/>
      <c r="B157" s="39"/>
      <c r="C157" s="38"/>
      <c r="D157" s="38"/>
      <c r="E157" s="40"/>
      <c r="F157" s="40"/>
      <c r="G157" s="40"/>
      <c r="H157" s="40"/>
      <c r="I157" s="38"/>
      <c r="J157" s="40"/>
      <c r="K157" s="40"/>
      <c r="L157" s="40"/>
      <c r="M157" s="68"/>
      <c r="N157" s="68"/>
      <c r="P157" s="68"/>
      <c r="Q157" s="68"/>
      <c r="R157" s="68"/>
      <c r="T157" s="68"/>
      <c r="U157" s="68"/>
      <c r="V157" s="68"/>
    </row>
    <row r="158" spans="1:22" ht="21.75" customHeight="1">
      <c r="A158" s="37"/>
      <c r="B158" s="39"/>
      <c r="C158" s="38"/>
      <c r="D158" s="38"/>
      <c r="E158" s="40"/>
      <c r="F158" s="40"/>
      <c r="G158" s="40"/>
      <c r="H158" s="40"/>
      <c r="I158" s="38"/>
      <c r="J158" s="40"/>
      <c r="K158" s="40"/>
      <c r="L158" s="40"/>
      <c r="M158" s="68"/>
      <c r="N158" s="68"/>
      <c r="P158" s="68"/>
      <c r="Q158" s="68"/>
      <c r="R158" s="68"/>
      <c r="T158" s="68"/>
      <c r="U158" s="68"/>
      <c r="V158" s="68"/>
    </row>
    <row r="159" spans="1:22" ht="21.75" customHeight="1">
      <c r="A159" s="37"/>
      <c r="B159" s="39"/>
      <c r="C159" s="38"/>
      <c r="D159" s="38"/>
      <c r="E159" s="40"/>
      <c r="F159" s="40"/>
      <c r="G159" s="40"/>
      <c r="H159" s="40"/>
      <c r="I159" s="38"/>
      <c r="J159" s="40"/>
      <c r="K159" s="40"/>
      <c r="L159" s="40"/>
      <c r="M159" s="68"/>
      <c r="N159" s="68"/>
      <c r="P159" s="68"/>
      <c r="Q159" s="68"/>
      <c r="R159" s="68"/>
      <c r="T159" s="68"/>
      <c r="U159" s="68"/>
      <c r="V159" s="68"/>
    </row>
    <row r="160" spans="1:22" ht="21.75" customHeight="1">
      <c r="A160" s="37"/>
      <c r="B160" s="39"/>
      <c r="C160" s="38"/>
      <c r="D160" s="38"/>
      <c r="E160" s="40"/>
      <c r="F160" s="40"/>
      <c r="G160" s="40"/>
      <c r="H160" s="40"/>
      <c r="I160" s="38"/>
      <c r="J160" s="40"/>
      <c r="K160" s="40"/>
      <c r="L160" s="40"/>
      <c r="M160" s="68"/>
      <c r="N160" s="68"/>
      <c r="P160" s="68"/>
      <c r="Q160" s="68"/>
      <c r="R160" s="68"/>
      <c r="T160" s="68"/>
      <c r="U160" s="68"/>
      <c r="V160" s="68"/>
    </row>
    <row r="161" spans="1:22" ht="21.75" customHeight="1">
      <c r="A161" s="37"/>
      <c r="B161" s="39"/>
      <c r="C161" s="38"/>
      <c r="D161" s="38"/>
      <c r="E161" s="40"/>
      <c r="F161" s="40"/>
      <c r="G161" s="40"/>
      <c r="H161" s="40"/>
      <c r="I161" s="38"/>
      <c r="J161" s="40"/>
      <c r="K161" s="40"/>
      <c r="L161" s="40"/>
      <c r="M161" s="68"/>
      <c r="N161" s="68"/>
      <c r="P161" s="68"/>
      <c r="Q161" s="68"/>
      <c r="R161" s="68"/>
      <c r="T161" s="68"/>
      <c r="U161" s="68"/>
      <c r="V161" s="68"/>
    </row>
    <row r="162" spans="1:22" ht="21.75" customHeight="1">
      <c r="A162" s="72"/>
      <c r="B162" s="39"/>
      <c r="C162" s="38"/>
      <c r="D162" s="38"/>
      <c r="E162" s="40"/>
      <c r="F162" s="40"/>
      <c r="G162" s="40"/>
      <c r="H162" s="40"/>
      <c r="I162" s="38"/>
      <c r="J162" s="40"/>
      <c r="K162" s="40"/>
      <c r="L162" s="40"/>
      <c r="M162" s="68"/>
      <c r="N162" s="68"/>
      <c r="P162" s="68"/>
      <c r="Q162" s="68"/>
      <c r="R162" s="68"/>
      <c r="T162" s="68"/>
      <c r="U162" s="68"/>
      <c r="V162" s="68"/>
    </row>
    <row r="163" spans="1:22" ht="21.75" customHeight="1">
      <c r="A163" s="37"/>
      <c r="B163" s="42"/>
      <c r="C163" s="38"/>
      <c r="D163" s="38"/>
      <c r="E163" s="40"/>
      <c r="F163" s="40"/>
      <c r="G163" s="40"/>
      <c r="H163" s="40"/>
      <c r="I163" s="38"/>
      <c r="J163" s="40"/>
      <c r="K163" s="40"/>
      <c r="L163" s="40"/>
      <c r="M163" s="68"/>
      <c r="N163" s="68"/>
      <c r="P163" s="68"/>
      <c r="Q163" s="68"/>
      <c r="R163" s="68"/>
      <c r="T163" s="68"/>
      <c r="U163" s="68"/>
      <c r="V163" s="68"/>
    </row>
    <row r="164" spans="1:22" s="66" customFormat="1" ht="21.75" customHeight="1">
      <c r="A164" s="73" t="s">
        <v>29</v>
      </c>
      <c r="B164" s="74"/>
      <c r="C164" s="75">
        <f aca="true" t="shared" si="49" ref="C164:L164">C133+C96+C73+C9</f>
        <v>15491755307.03</v>
      </c>
      <c r="D164" s="75">
        <f t="shared" si="49"/>
        <v>7408516582.27</v>
      </c>
      <c r="E164" s="75">
        <f t="shared" si="49"/>
        <v>8083238724.76</v>
      </c>
      <c r="F164" s="75">
        <f t="shared" si="49"/>
        <v>18606208694.96</v>
      </c>
      <c r="G164" s="75">
        <f t="shared" si="49"/>
        <v>356532705</v>
      </c>
      <c r="H164" s="75">
        <f t="shared" si="49"/>
        <v>18249675989.96</v>
      </c>
      <c r="I164" s="75">
        <f t="shared" si="49"/>
        <v>10721900620.42</v>
      </c>
      <c r="J164" s="75">
        <f t="shared" si="49"/>
        <v>7969838258</v>
      </c>
      <c r="K164" s="75">
        <f t="shared" si="49"/>
        <v>2752062362.42</v>
      </c>
      <c r="L164" s="75">
        <f t="shared" si="49"/>
        <v>183.09957561688904</v>
      </c>
      <c r="M164" s="76"/>
      <c r="N164" s="76"/>
      <c r="P164" s="76"/>
      <c r="Q164" s="76"/>
      <c r="R164" s="76"/>
      <c r="T164" s="76"/>
      <c r="U164" s="76"/>
      <c r="V164" s="76"/>
    </row>
    <row r="165" spans="1:22" ht="16.5" customHeight="1" thickBot="1">
      <c r="A165" s="71"/>
      <c r="B165" s="77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68"/>
      <c r="N165" s="68"/>
      <c r="P165" s="68"/>
      <c r="Q165" s="68"/>
      <c r="R165" s="68"/>
      <c r="T165" s="68"/>
      <c r="U165" s="68"/>
      <c r="V165" s="68"/>
    </row>
    <row r="166" spans="1:10" ht="31.5" customHeight="1">
      <c r="A166" s="79"/>
      <c r="B166" s="79"/>
      <c r="C166" s="79"/>
      <c r="D166" s="80"/>
      <c r="E166" s="80"/>
      <c r="J166" s="75" t="s">
        <v>21</v>
      </c>
    </row>
    <row r="167" ht="16.5" hidden="1">
      <c r="A167" s="79"/>
    </row>
    <row r="168" ht="15.75">
      <c r="A168" s="67"/>
    </row>
    <row r="169" ht="15.75">
      <c r="A169" s="67"/>
    </row>
    <row r="170" spans="1:3" ht="15.75">
      <c r="A170" s="67"/>
      <c r="B170" s="52"/>
      <c r="C170" s="67"/>
    </row>
    <row r="171" ht="15.75">
      <c r="A171" s="67"/>
    </row>
    <row r="172" spans="1:2" ht="15.75">
      <c r="A172" s="67"/>
      <c r="B172" s="52"/>
    </row>
    <row r="173" ht="15.75">
      <c r="A173" s="67"/>
    </row>
    <row r="174" ht="15.75">
      <c r="A174" s="67"/>
    </row>
    <row r="175" ht="15.75">
      <c r="A175" s="67"/>
    </row>
    <row r="176" ht="15.75">
      <c r="A176" s="67"/>
    </row>
    <row r="177" ht="15.75">
      <c r="A177" s="67"/>
    </row>
    <row r="178" ht="15.75">
      <c r="A178" s="67"/>
    </row>
    <row r="179" ht="15.75">
      <c r="A179" s="67"/>
    </row>
    <row r="180" ht="15.75">
      <c r="A180" s="67"/>
    </row>
    <row r="181" ht="15.75">
      <c r="A181" s="67"/>
    </row>
    <row r="182" ht="15.75">
      <c r="A182" s="67"/>
    </row>
    <row r="183" ht="15.75">
      <c r="A183" s="67"/>
    </row>
    <row r="184" ht="15.75">
      <c r="A184" s="67"/>
    </row>
    <row r="185" ht="15.75">
      <c r="A185" s="67"/>
    </row>
    <row r="186" ht="15.75">
      <c r="A186" s="67"/>
    </row>
    <row r="187" ht="15.75">
      <c r="A187" s="67"/>
    </row>
    <row r="188" ht="15.75">
      <c r="A188" s="67"/>
    </row>
    <row r="189" ht="15.75">
      <c r="A189" s="67"/>
    </row>
    <row r="190" ht="15.75">
      <c r="A190" s="67"/>
    </row>
    <row r="191" ht="15.75">
      <c r="A191" s="67"/>
    </row>
    <row r="192" ht="15.75">
      <c r="A192" s="67"/>
    </row>
    <row r="193" ht="15.75">
      <c r="A193" s="67"/>
    </row>
    <row r="194" ht="15.75">
      <c r="A194" s="67"/>
    </row>
    <row r="195" ht="15.75">
      <c r="A195" s="67"/>
    </row>
    <row r="196" ht="15.75">
      <c r="A196" s="67"/>
    </row>
    <row r="197" ht="15.75">
      <c r="A197" s="67"/>
    </row>
    <row r="198" ht="15.75">
      <c r="A198" s="67"/>
    </row>
    <row r="199" ht="15.75">
      <c r="A199" s="67"/>
    </row>
    <row r="200" ht="15.75">
      <c r="A200" s="67"/>
    </row>
    <row r="201" ht="15.75">
      <c r="A201" s="67"/>
    </row>
  </sheetData>
  <mergeCells count="2">
    <mergeCell ref="A86:B86"/>
    <mergeCell ref="A2:L2"/>
  </mergeCells>
  <printOptions horizontalCentered="1"/>
  <pageMargins left="0" right="0" top="0.7874015748031497" bottom="0.7874015748031497" header="0.5118110236220472" footer="0.5118110236220472"/>
  <pageSetup fitToHeight="7" fitToWidth="2" horizontalDpi="360" verticalDpi="360" orientation="portrait" pageOrder="overThenDown" paperSize="9" scale="83" r:id="rId2"/>
  <colBreaks count="1" manualBreakCount="1">
    <brk id="5" max="2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135</dc:title>
  <dc:subject>135</dc:subject>
  <dc:creator>行政院主計處</dc:creator>
  <cp:keywords/>
  <dc:description> </dc:description>
  <cp:lastModifiedBy>Administrator</cp:lastModifiedBy>
  <cp:lastPrinted>2003-04-25T08:08:52Z</cp:lastPrinted>
  <dcterms:created xsi:type="dcterms:W3CDTF">1998-09-18T11:01:13Z</dcterms:created>
  <dcterms:modified xsi:type="dcterms:W3CDTF">2008-11-13T10:28:54Z</dcterms:modified>
  <cp:category>I14</cp:category>
  <cp:version/>
  <cp:contentType/>
  <cp:contentStatus/>
</cp:coreProperties>
</file>