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40" activeTab="0"/>
  </bookViews>
  <sheets>
    <sheet name="91乙136 (借)" sheetId="1" r:id="rId1"/>
    <sheet name="91乙136(還)" sheetId="2" r:id="rId2"/>
  </sheets>
  <definedNames>
    <definedName name="_xlnm.Print_Area" localSheetId="0">'91乙136 (借)'!$A$1:$U$76</definedName>
    <definedName name="_xlnm.Print_Area" localSheetId="1">'91乙136(還)'!$A$1:$U$54</definedName>
    <definedName name="_xlnm.Print_Titles" localSheetId="0">'91乙136 (借)'!$1:$9</definedName>
    <definedName name="_xlnm.Print_Titles" localSheetId="1">'91乙136(還)'!$1:$9</definedName>
  </definedNames>
  <calcPr fullCalcOnLoad="1"/>
</workbook>
</file>

<file path=xl/sharedStrings.xml><?xml version="1.0" encoding="utf-8"?>
<sst xmlns="http://schemas.openxmlformats.org/spreadsheetml/2006/main" count="160" uniqueCount="88">
  <si>
    <r>
      <t>乙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長期債務舉借</t>
    </r>
  </si>
  <si>
    <t>單位：新臺幣元</t>
  </si>
  <si>
    <t>舉</t>
  </si>
  <si>
    <t>借</t>
  </si>
  <si>
    <t>對</t>
  </si>
  <si>
    <t>象</t>
  </si>
  <si>
    <t>借款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</si>
  <si>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</si>
  <si>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</si>
  <si>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t>機關名稱</t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</si>
  <si>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</si>
  <si>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</si>
  <si>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</si>
  <si>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</si>
  <si>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國家行局</t>
  </si>
  <si>
    <t>公司債</t>
  </si>
  <si>
    <t>銀行</t>
  </si>
  <si>
    <t>比較增減</t>
  </si>
  <si>
    <t>用途</t>
  </si>
  <si>
    <t>小計</t>
  </si>
  <si>
    <t>廠商</t>
  </si>
  <si>
    <t>合計</t>
  </si>
  <si>
    <r>
      <t>*</t>
    </r>
    <r>
      <rPr>
        <sz val="11"/>
        <rFont val="新細明體"/>
        <family val="1"/>
      </rPr>
      <t>金融債券</t>
    </r>
  </si>
  <si>
    <r>
      <t>*</t>
    </r>
    <r>
      <rPr>
        <sz val="11"/>
        <rFont val="新細明體"/>
        <family val="1"/>
      </rPr>
      <t>金融債券</t>
    </r>
    <r>
      <rPr>
        <sz val="11"/>
        <rFont val="Times New Roman"/>
        <family val="1"/>
      </rPr>
      <t xml:space="preserve"> </t>
    </r>
  </si>
  <si>
    <t>擴充設備</t>
  </si>
  <si>
    <t>中國石油股份有限公司</t>
  </si>
  <si>
    <t>台灣電力股</t>
  </si>
  <si>
    <t>開發電源</t>
  </si>
  <si>
    <t>份有限公司</t>
  </si>
  <si>
    <r>
      <t>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國輸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</si>
  <si>
    <t>支援中長期融資</t>
  </si>
  <si>
    <t>總計</t>
  </si>
  <si>
    <r>
      <t>乙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長期債務償還</t>
    </r>
  </si>
  <si>
    <t>償</t>
  </si>
  <si>
    <t>還</t>
  </si>
  <si>
    <t>中國造船股份有限公司</t>
  </si>
  <si>
    <t/>
  </si>
  <si>
    <t>記帳關稅</t>
  </si>
  <si>
    <t xml:space="preserve"> </t>
  </si>
  <si>
    <t>漢 翔 航 空 工 業 股 份 有 限 公 司</t>
  </si>
  <si>
    <t>沙國基金</t>
  </si>
  <si>
    <t>建設工程</t>
  </si>
  <si>
    <t>榮民工程股份有限公司</t>
  </si>
  <si>
    <t>工程營運資金</t>
  </si>
  <si>
    <t>營運資金</t>
  </si>
  <si>
    <t>台灣省農工企業股份有限公司</t>
  </si>
  <si>
    <t>營運資金</t>
  </si>
  <si>
    <t>購買油氣權益及擴充設備</t>
  </si>
  <si>
    <t>台灣省農工企業股份有限公司</t>
  </si>
  <si>
    <t>台灣省自來水股份有限公司</t>
  </si>
  <si>
    <t xml:space="preserve">台灣銀行 </t>
  </si>
  <si>
    <t xml:space="preserve">台 灣 土 地銀行 </t>
  </si>
  <si>
    <t>台灣鐵路管理局</t>
  </si>
  <si>
    <r>
      <t>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品</t>
    </r>
  </si>
  <si>
    <t xml:space="preserve">      136   長   期   債   務   舉   借</t>
  </si>
  <si>
    <t>擴充設備及營運資金</t>
  </si>
  <si>
    <t>中華電信股份有限公司</t>
  </si>
  <si>
    <t>資本支出及營運資金</t>
  </si>
  <si>
    <r>
      <t>長期債務舉借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乙</t>
    </r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</si>
  <si>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</si>
  <si>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</si>
  <si>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榮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廠股份有限公司</t>
    </r>
  </si>
  <si>
    <t>營運資金及設備</t>
  </si>
  <si>
    <t>營運資金及擴充設備</t>
  </si>
  <si>
    <t>合作金庫銀行股份有限公司</t>
  </si>
  <si>
    <t>鐵路電氣化</t>
  </si>
  <si>
    <r>
      <t>長期債務償還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乙</t>
    </r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</si>
  <si>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</si>
  <si>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</si>
  <si>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經</t>
    </r>
    <r>
      <rPr>
        <b/>
        <sz val="11"/>
        <rFont val="Times New Roman"/>
        <family val="1"/>
      </rPr>
      <t xml:space="preserve">  </t>
    </r>
    <r>
      <rPr>
        <b/>
        <sz val="11"/>
        <rFont val="華康特粗明體"/>
        <family val="3"/>
      </rPr>
      <t>濟</t>
    </r>
    <r>
      <rPr>
        <b/>
        <sz val="11"/>
        <rFont val="Times New Roman"/>
        <family val="1"/>
      </rPr>
      <t xml:space="preserve">  </t>
    </r>
    <r>
      <rPr>
        <b/>
        <sz val="11"/>
        <rFont val="華康特粗明體"/>
        <family val="3"/>
      </rPr>
      <t>部</t>
    </r>
    <r>
      <rPr>
        <b/>
        <sz val="11"/>
        <rFont val="Times New Roman"/>
        <family val="1"/>
      </rPr>
      <t xml:space="preserve">     </t>
    </r>
    <r>
      <rPr>
        <b/>
        <sz val="11"/>
        <rFont val="華康特粗明體"/>
        <family val="3"/>
      </rPr>
      <t>主管</t>
    </r>
  </si>
  <si>
    <r>
      <t>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品</t>
    </r>
  </si>
  <si>
    <r>
      <t>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榮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廠股份有限公司</t>
    </r>
  </si>
  <si>
    <r>
      <t>財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政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部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管</t>
    </r>
  </si>
  <si>
    <r>
      <t>交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通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部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管</t>
    </r>
  </si>
  <si>
    <r>
      <t>退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輔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會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管</t>
    </r>
  </si>
  <si>
    <t>臺灣糖業股份有限公司</t>
  </si>
  <si>
    <t xml:space="preserve">漢 翔 航 空 工 業 股 份 有 限 公 司 </t>
  </si>
  <si>
    <t>經濟部
主  管</t>
  </si>
  <si>
    <r>
      <t>退輔會</t>
    </r>
    <r>
      <rPr>
        <b/>
        <sz val="11"/>
        <rFont val="Times New Roman"/>
        <family val="1"/>
      </rPr>
      <t xml:space="preserve">
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 </t>
    </r>
    <r>
      <rPr>
        <b/>
        <sz val="11"/>
        <rFont val="華康特粗明體"/>
        <family val="3"/>
      </rPr>
      <t>管</t>
    </r>
  </si>
  <si>
    <r>
      <t>交通部</t>
    </r>
    <r>
      <rPr>
        <b/>
        <sz val="11"/>
        <rFont val="Times New Roman"/>
        <family val="1"/>
      </rPr>
      <t xml:space="preserve">
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 </t>
    </r>
    <r>
      <rPr>
        <b/>
        <sz val="11"/>
        <rFont val="華康特粗明體"/>
        <family val="3"/>
      </rPr>
      <t>管</t>
    </r>
  </si>
  <si>
    <r>
      <t>財政部</t>
    </r>
    <r>
      <rPr>
        <b/>
        <sz val="11"/>
        <rFont val="Times New Roman"/>
        <family val="1"/>
      </rPr>
      <t xml:space="preserve">
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 </t>
    </r>
    <r>
      <rPr>
        <b/>
        <sz val="11"/>
        <rFont val="華康特粗明體"/>
        <family val="3"/>
      </rPr>
      <t>管</t>
    </r>
  </si>
  <si>
    <t>台灣省自來
水股份有限
公司</t>
  </si>
  <si>
    <t>合作金庫銀
行股份有限
公司</t>
  </si>
  <si>
    <t xml:space="preserve"> 與   償   還   綜   計   表 (續)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</si>
  <si>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</si>
  <si>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 xml:space="preserve"> 與   償   還   綜   計   表 (續)</t>
  </si>
  <si>
    <r>
      <t xml:space="preserve">                          </t>
    </r>
    <r>
      <rPr>
        <b/>
        <sz val="14"/>
        <rFont val="新細明體"/>
        <family val="1"/>
      </rPr>
      <t>（償還長期債務部分）</t>
    </r>
  </si>
  <si>
    <t xml:space="preserve">       136   長   期   債   務   舉   借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</si>
</sst>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 &quot;_);_(@_)"/>
    <numFmt numFmtId="185" formatCode="_(&quot;*&quot;\ #,##0.00_);_(&quot;*&quot;\ \(#,##0.00\);_(&quot;$&quot;* &quot; &quot;_);_(@_)"/>
    <numFmt numFmtId="186" formatCode="_(&quot;**&quot;\ #,##0.00_);_(&quot;**&quot;\ \(#,##0.00\);_(&quot;$&quot;* &quot; &quot;_);_(@_)"/>
    <numFmt numFmtId="187" formatCode="_(&quot;*&quot;\ #,##0.0_);_(&quot;*&quot;\ \(#,##0.0\);_(&quot;$&quot;* &quot; &quot;_);_(@_)"/>
    <numFmt numFmtId="188" formatCode="_(&quot;*&quot;\ #,##0_);_(&quot;*&quot;\ \(#,##0\);_(&quot;$&quot;* &quot; &quot;_);_(@_)"/>
    <numFmt numFmtId="189" formatCode="_(&quot;**&quot;\ #,##0.0_);_(&quot;**&quot;\ \(#,##0.0\);_(&quot;$&quot;* &quot; &quot;_);_(@_)"/>
    <numFmt numFmtId="190" formatCode="_(&quot;**&quot;\ #,##0_);_(&quot;**&quot;\ \(#,##0\);_(&quot;$&quot;* &quot; &quot;_);_(@_)"/>
    <numFmt numFmtId="191" formatCode="#,##0.00_);[Red]\(#,##0.00\)"/>
    <numFmt numFmtId="192" formatCode="0.00_);[Red]\(0.00\)"/>
    <numFmt numFmtId="193" formatCode="#,##0_);[Red]\(#,##0\)"/>
    <numFmt numFmtId="194" formatCode="#,##0.00_ "/>
    <numFmt numFmtId="195" formatCode="0.0_);[Red]\(0.0\)"/>
    <numFmt numFmtId="196" formatCode="_(&quot;*&quot;\ #,##0.000_);_(&quot;*&quot;\ \(#,##0.000\);_(&quot;$&quot;* &quot; &quot;_);_(@_)"/>
    <numFmt numFmtId="197" formatCode="#,##0.0"/>
    <numFmt numFmtId="198" formatCode="#,##0.000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華康特粗明體"/>
      <family val="3"/>
    </font>
    <font>
      <sz val="11"/>
      <name val="細明體"/>
      <family val="3"/>
    </font>
    <font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b/>
      <sz val="9"/>
      <name val="Times New Roman"/>
      <family val="1"/>
    </font>
    <font>
      <sz val="24"/>
      <name val="華康特粗明體"/>
      <family val="3"/>
    </font>
    <font>
      <sz val="14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1"/>
      <name val="華康特粗明體"/>
      <family val="3"/>
    </font>
    <font>
      <b/>
      <sz val="11"/>
      <name val="Times New Roman"/>
      <family val="1"/>
    </font>
    <font>
      <b/>
      <sz val="20"/>
      <name val="華康特粗明體"/>
      <family val="3"/>
    </font>
    <font>
      <b/>
      <sz val="22"/>
      <name val="華康特粗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" fontId="5" fillId="0" borderId="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Continuous" vertical="center" wrapText="1"/>
    </xf>
    <xf numFmtId="4" fontId="7" fillId="0" borderId="2" xfId="0" applyNumberFormat="1" applyFont="1" applyBorder="1" applyAlignment="1">
      <alignment horizontal="centerContinuous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distributed" vertical="center" wrapText="1"/>
    </xf>
    <xf numFmtId="4" fontId="6" fillId="0" borderId="4" xfId="0" applyNumberFormat="1" applyFont="1" applyBorder="1" applyAlignment="1">
      <alignment horizontal="centerContinuous" vertical="center" wrapText="1"/>
    </xf>
    <xf numFmtId="4" fontId="7" fillId="0" borderId="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Continuous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Continuous" vertical="center" wrapText="1"/>
    </xf>
    <xf numFmtId="4" fontId="7" fillId="0" borderId="0" xfId="0" applyNumberFormat="1" applyFont="1" applyAlignment="1">
      <alignment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distributed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 quotePrefix="1">
      <alignment horizontal="distributed" vertical="center" wrapText="1"/>
    </xf>
    <xf numFmtId="4" fontId="6" fillId="0" borderId="0" xfId="0" applyNumberFormat="1" applyFont="1" applyAlignment="1">
      <alignment horizontal="distributed" vertical="center" wrapText="1"/>
    </xf>
    <xf numFmtId="4" fontId="6" fillId="0" borderId="7" xfId="0" applyNumberFormat="1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  <xf numFmtId="4" fontId="6" fillId="0" borderId="0" xfId="0" applyNumberFormat="1" applyFont="1" applyBorder="1" applyAlignment="1" quotePrefix="1">
      <alignment horizontal="distributed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left" wrapText="1"/>
    </xf>
    <xf numFmtId="4" fontId="6" fillId="0" borderId="0" xfId="0" applyNumberFormat="1" applyFont="1" applyAlignment="1" quotePrefix="1">
      <alignment horizontal="distributed" wrapText="1"/>
    </xf>
    <xf numFmtId="4" fontId="4" fillId="0" borderId="0" xfId="0" applyNumberFormat="1" applyFont="1" applyAlignment="1">
      <alignment horizontal="distributed" wrapText="1"/>
    </xf>
    <xf numFmtId="4" fontId="6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0" fillId="0" borderId="0" xfId="0" applyNumberFormat="1" applyFont="1" applyAlignment="1" quotePrefix="1">
      <alignment horizontal="left" vertical="center"/>
    </xf>
    <xf numFmtId="4" fontId="6" fillId="0" borderId="4" xfId="0" applyNumberFormat="1" applyFont="1" applyBorder="1" applyAlignment="1" quotePrefix="1">
      <alignment horizontal="centerContinuous" vertical="center"/>
    </xf>
    <xf numFmtId="4" fontId="6" fillId="0" borderId="6" xfId="0" applyNumberFormat="1" applyFont="1" applyBorder="1" applyAlignment="1" quotePrefix="1">
      <alignment horizontal="distributed" vertical="center" wrapText="1"/>
    </xf>
    <xf numFmtId="4" fontId="6" fillId="0" borderId="6" xfId="0" applyNumberFormat="1" applyFont="1" applyBorder="1" applyAlignment="1" quotePrefix="1">
      <alignment horizontal="distributed" vertical="distributed" wrapText="1"/>
    </xf>
    <xf numFmtId="0" fontId="0" fillId="0" borderId="3" xfId="0" applyBorder="1" applyAlignment="1">
      <alignment/>
    </xf>
    <xf numFmtId="4" fontId="11" fillId="0" borderId="0" xfId="0" applyNumberFormat="1" applyFont="1" applyAlignment="1" quotePrefix="1">
      <alignment horizontal="left" vertical="center"/>
    </xf>
    <xf numFmtId="4" fontId="6" fillId="0" borderId="6" xfId="0" applyNumberFormat="1" applyFont="1" applyBorder="1" applyAlignment="1">
      <alignment horizontal="distributed" vertical="center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4" fontId="6" fillId="0" borderId="3" xfId="0" applyNumberFormat="1" applyFont="1" applyBorder="1" applyAlignment="1" quotePrefix="1">
      <alignment horizontal="distributed" wrapText="1"/>
    </xf>
    <xf numFmtId="4" fontId="6" fillId="0" borderId="3" xfId="0" applyNumberFormat="1" applyFont="1" applyBorder="1" applyAlignment="1">
      <alignment/>
    </xf>
    <xf numFmtId="4" fontId="6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 quotePrefix="1">
      <alignment horizontal="left" vertical="center" wrapText="1"/>
    </xf>
    <xf numFmtId="4" fontId="6" fillId="0" borderId="0" xfId="0" applyNumberFormat="1" applyFont="1" applyAlignment="1" quotePrefix="1">
      <alignment horizontal="left" wrapText="1"/>
    </xf>
    <xf numFmtId="185" fontId="9" fillId="0" borderId="0" xfId="0" applyNumberFormat="1" applyFont="1" applyAlignment="1">
      <alignment horizontal="right" wrapText="1"/>
    </xf>
    <xf numFmtId="185" fontId="7" fillId="0" borderId="0" xfId="0" applyNumberFormat="1" applyFont="1" applyAlignment="1">
      <alignment horizontal="right" wrapText="1"/>
    </xf>
    <xf numFmtId="185" fontId="9" fillId="0" borderId="0" xfId="0" applyNumberFormat="1" applyFont="1" applyAlignment="1">
      <alignment horizontal="right" vertical="center" wrapText="1"/>
    </xf>
    <xf numFmtId="185" fontId="7" fillId="0" borderId="0" xfId="0" applyNumberFormat="1" applyFont="1" applyAlignment="1">
      <alignment horizontal="right" vertical="center" wrapText="1"/>
    </xf>
    <xf numFmtId="187" fontId="7" fillId="0" borderId="0" xfId="0" applyNumberFormat="1" applyFont="1" applyAlignment="1">
      <alignment horizontal="right" vertical="center" wrapText="1"/>
    </xf>
    <xf numFmtId="188" fontId="7" fillId="0" borderId="0" xfId="0" applyNumberFormat="1" applyFont="1" applyAlignment="1">
      <alignment horizontal="right" wrapText="1"/>
    </xf>
    <xf numFmtId="188" fontId="9" fillId="0" borderId="0" xfId="0" applyNumberFormat="1" applyFont="1" applyAlignment="1">
      <alignment horizontal="right" vertical="center" wrapText="1"/>
    </xf>
    <xf numFmtId="188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4" fontId="5" fillId="0" borderId="8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6" fillId="0" borderId="7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 quotePrefix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distributed" vertical="center" wrapText="1"/>
    </xf>
    <xf numFmtId="4" fontId="13" fillId="0" borderId="4" xfId="0" applyNumberFormat="1" applyFont="1" applyBorder="1" applyAlignment="1">
      <alignment horizontal="centerContinuous" vertical="center" wrapText="1"/>
    </xf>
    <xf numFmtId="4" fontId="13" fillId="0" borderId="0" xfId="0" applyNumberFormat="1" applyFont="1" applyBorder="1" applyAlignment="1" quotePrefix="1">
      <alignment horizontal="distributed" wrapText="1"/>
    </xf>
    <xf numFmtId="4" fontId="13" fillId="0" borderId="3" xfId="0" applyNumberFormat="1" applyFont="1" applyBorder="1" applyAlignment="1" quotePrefix="1">
      <alignment horizontal="distributed" vertical="center" wrapText="1"/>
    </xf>
    <xf numFmtId="4" fontId="13" fillId="0" borderId="0" xfId="0" applyNumberFormat="1" applyFont="1" applyBorder="1" applyAlignment="1" quotePrefix="1">
      <alignment horizontal="distributed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 quotePrefix="1">
      <alignment horizontal="distributed"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 quotePrefix="1">
      <alignment horizontal="left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 quotePrefix="1">
      <alignment horizontal="left" vertical="center" wrapText="1"/>
    </xf>
    <xf numFmtId="4" fontId="13" fillId="0" borderId="0" xfId="0" applyNumberFormat="1" applyFont="1" applyAlignment="1">
      <alignment horizontal="distributed" vertical="center" wrapText="1"/>
    </xf>
    <xf numFmtId="4" fontId="13" fillId="0" borderId="0" xfId="0" applyNumberFormat="1" applyFont="1" applyAlignment="1">
      <alignment horizontal="distributed" vertical="distributed" wrapText="1"/>
    </xf>
    <xf numFmtId="4" fontId="13" fillId="0" borderId="0" xfId="0" applyNumberFormat="1" applyFont="1" applyAlignment="1" quotePrefix="1">
      <alignment horizontal="distributed" wrapText="1"/>
    </xf>
    <xf numFmtId="4" fontId="13" fillId="0" borderId="0" xfId="0" applyNumberFormat="1" applyFont="1" applyAlignment="1" quotePrefix="1">
      <alignment horizontal="center" wrapText="1"/>
    </xf>
    <xf numFmtId="4" fontId="13" fillId="0" borderId="9" xfId="0" applyNumberFormat="1" applyFont="1" applyBorder="1" applyAlignment="1" quotePrefix="1">
      <alignment horizontal="distributed" vertical="center" wrapText="1"/>
    </xf>
    <xf numFmtId="4" fontId="15" fillId="0" borderId="0" xfId="0" applyNumberFormat="1" applyFont="1" applyAlignment="1">
      <alignment horizontal="distributed" vertical="center" wrapText="1"/>
    </xf>
    <xf numFmtId="4" fontId="15" fillId="0" borderId="0" xfId="0" applyNumberFormat="1" applyFont="1" applyAlignment="1">
      <alignment horizontal="distributed" wrapText="1"/>
    </xf>
    <xf numFmtId="4" fontId="15" fillId="0" borderId="0" xfId="0" applyNumberFormat="1" applyFont="1" applyAlignment="1" quotePrefix="1">
      <alignment horizontal="distributed" vertical="center" wrapText="1"/>
    </xf>
    <xf numFmtId="4" fontId="13" fillId="0" borderId="7" xfId="0" applyNumberFormat="1" applyFont="1" applyBorder="1" applyAlignment="1" quotePrefix="1">
      <alignment horizontal="distributed" vertical="center" wrapText="1"/>
    </xf>
    <xf numFmtId="4" fontId="6" fillId="0" borderId="7" xfId="0" applyNumberFormat="1" applyFont="1" applyBorder="1" applyAlignment="1" quotePrefix="1">
      <alignment horizontal="distributed" wrapText="1"/>
    </xf>
    <xf numFmtId="4" fontId="13" fillId="0" borderId="7" xfId="0" applyNumberFormat="1" applyFont="1" applyBorder="1" applyAlignment="1" quotePrefix="1">
      <alignment horizontal="center" wrapText="1"/>
    </xf>
    <xf numFmtId="4" fontId="7" fillId="0" borderId="7" xfId="0" applyNumberFormat="1" applyFont="1" applyBorder="1" applyAlignment="1">
      <alignment horizontal="right" vertical="center" wrapText="1"/>
    </xf>
    <xf numFmtId="185" fontId="7" fillId="0" borderId="7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 horizontal="distributed" vertical="distributed" wrapText="1"/>
    </xf>
    <xf numFmtId="4" fontId="7" fillId="0" borderId="0" xfId="0" applyNumberFormat="1" applyFont="1" applyBorder="1" applyAlignment="1">
      <alignment horizontal="right" vertical="center" wrapText="1"/>
    </xf>
    <xf numFmtId="185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Border="1" applyAlignment="1">
      <alignment horizontal="right" vertical="center" wrapText="1"/>
    </xf>
    <xf numFmtId="191" fontId="9" fillId="0" borderId="0" xfId="0" applyNumberFormat="1" applyFont="1" applyAlignment="1">
      <alignment horizontal="right" vertical="center" wrapText="1"/>
    </xf>
    <xf numFmtId="4" fontId="13" fillId="0" borderId="0" xfId="0" applyNumberFormat="1" applyFont="1" applyBorder="1" applyAlignment="1">
      <alignment horizontal="distributed" vertical="center" wrapText="1"/>
    </xf>
    <xf numFmtId="4" fontId="6" fillId="0" borderId="0" xfId="0" applyNumberFormat="1" applyFont="1" applyBorder="1" applyAlignment="1" quotePrefix="1">
      <alignment horizontal="distributed" wrapText="1"/>
    </xf>
    <xf numFmtId="4" fontId="13" fillId="0" borderId="0" xfId="0" applyNumberFormat="1" applyFont="1" applyBorder="1" applyAlignment="1" quotePrefix="1">
      <alignment horizontal="center" wrapText="1"/>
    </xf>
    <xf numFmtId="4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distributed" vertical="center" wrapText="1"/>
    </xf>
    <xf numFmtId="4" fontId="4" fillId="0" borderId="0" xfId="0" applyNumberFormat="1" applyFont="1" applyBorder="1" applyAlignment="1">
      <alignment horizontal="distributed" wrapText="1"/>
    </xf>
    <xf numFmtId="4" fontId="6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 vertical="center" wrapText="1"/>
    </xf>
    <xf numFmtId="185" fontId="9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188" fontId="9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distributed" vertical="center" wrapText="1"/>
    </xf>
    <xf numFmtId="4" fontId="4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top" wrapText="1"/>
    </xf>
    <xf numFmtId="4" fontId="13" fillId="0" borderId="0" xfId="0" applyNumberFormat="1" applyFont="1" applyFill="1" applyAlignment="1" quotePrefix="1">
      <alignment horizontal="distributed" vertical="center" wrapText="1"/>
    </xf>
    <xf numFmtId="43" fontId="9" fillId="0" borderId="0" xfId="0" applyNumberFormat="1" applyFont="1" applyAlignment="1">
      <alignment horizontal="right" vertical="center" wrapText="1"/>
    </xf>
    <xf numFmtId="43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vertical="top" wrapText="1"/>
    </xf>
    <xf numFmtId="43" fontId="0" fillId="0" borderId="0" xfId="0" applyNumberFormat="1" applyAlignment="1">
      <alignment vertical="top"/>
    </xf>
    <xf numFmtId="43" fontId="7" fillId="0" borderId="0" xfId="0" applyNumberFormat="1" applyFont="1" applyAlignment="1">
      <alignment horizontal="right" vertical="top" wrapText="1"/>
    </xf>
    <xf numFmtId="43" fontId="0" fillId="0" borderId="0" xfId="0" applyNumberFormat="1" applyFont="1" applyAlignment="1">
      <alignment vertical="top"/>
    </xf>
    <xf numFmtId="43" fontId="7" fillId="0" borderId="0" xfId="0" applyNumberFormat="1" applyFont="1" applyAlignment="1">
      <alignment horizontal="right" vertical="center" wrapText="1"/>
    </xf>
    <xf numFmtId="43" fontId="7" fillId="0" borderId="0" xfId="0" applyNumberFormat="1" applyFont="1" applyAlignment="1">
      <alignment horizontal="right" wrapText="1"/>
    </xf>
    <xf numFmtId="43" fontId="0" fillId="0" borderId="0" xfId="0" applyNumberFormat="1" applyAlignment="1">
      <alignment/>
    </xf>
    <xf numFmtId="43" fontId="7" fillId="0" borderId="0" xfId="0" applyNumberFormat="1" applyFont="1" applyBorder="1" applyAlignment="1">
      <alignment horizontal="right" vertical="center" wrapText="1"/>
    </xf>
    <xf numFmtId="43" fontId="7" fillId="0" borderId="0" xfId="0" applyNumberFormat="1" applyFont="1" applyBorder="1" applyAlignment="1">
      <alignment horizontal="right" wrapText="1"/>
    </xf>
    <xf numFmtId="43" fontId="7" fillId="0" borderId="7" xfId="0" applyNumberFormat="1" applyFont="1" applyBorder="1" applyAlignment="1">
      <alignment horizontal="right" vertical="center" wrapText="1"/>
    </xf>
    <xf numFmtId="43" fontId="7" fillId="0" borderId="7" xfId="0" applyNumberFormat="1" applyFont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distributed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 quotePrefix="1">
      <alignment horizontal="right" vertical="center"/>
    </xf>
    <xf numFmtId="4" fontId="16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18" fillId="0" borderId="0" xfId="0" applyNumberFormat="1" applyFont="1" applyAlignment="1" quotePrefix="1">
      <alignment horizontal="left" vertical="center"/>
    </xf>
    <xf numFmtId="4" fontId="19" fillId="0" borderId="0" xfId="0" applyNumberFormat="1" applyFont="1" applyAlignment="1" quotePrefix="1">
      <alignment horizontal="center" vertical="center"/>
    </xf>
    <xf numFmtId="4" fontId="21" fillId="0" borderId="0" xfId="0" applyNumberFormat="1" applyFont="1" applyAlignment="1" quotePrefix="1">
      <alignment horizontal="center" vertical="center"/>
    </xf>
    <xf numFmtId="4" fontId="17" fillId="0" borderId="0" xfId="0" applyNumberFormat="1" applyFont="1" applyAlignment="1" quotePrefix="1">
      <alignment horizontal="left" vertical="center"/>
    </xf>
    <xf numFmtId="4" fontId="13" fillId="0" borderId="9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6" fillId="0" borderId="12" xfId="0" applyNumberFormat="1" applyFont="1" applyBorder="1" applyAlignment="1" quotePrefix="1">
      <alignment horizontal="center" vertical="center"/>
    </xf>
    <xf numFmtId="4" fontId="6" fillId="0" borderId="13" xfId="0" applyNumberFormat="1" applyFont="1" applyBorder="1" applyAlignment="1" quotePrefix="1">
      <alignment horizontal="center" vertical="center"/>
    </xf>
    <xf numFmtId="4" fontId="6" fillId="0" borderId="14" xfId="0" applyNumberFormat="1" applyFont="1" applyBorder="1" applyAlignment="1" quotePrefix="1">
      <alignment horizontal="center" vertical="center"/>
    </xf>
    <xf numFmtId="4" fontId="12" fillId="0" borderId="0" xfId="0" applyNumberFormat="1" applyFont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7.75" customHeight="1"/>
  <cols>
    <col min="1" max="1" width="10.625" style="4" customWidth="1"/>
    <col min="2" max="2" width="1.37890625" style="4" customWidth="1"/>
    <col min="3" max="3" width="8.50390625" style="2" customWidth="1"/>
    <col min="4" max="4" width="14.375" style="3" customWidth="1"/>
    <col min="5" max="5" width="15.25390625" style="3" customWidth="1"/>
    <col min="6" max="6" width="14.625" style="3" customWidth="1"/>
    <col min="7" max="7" width="15.625" style="3" customWidth="1"/>
    <col min="8" max="8" width="12.75390625" style="3" customWidth="1"/>
    <col min="9" max="9" width="4.375" style="3" customWidth="1"/>
    <col min="10" max="10" width="4.875" style="3" customWidth="1"/>
    <col min="11" max="11" width="14.50390625" style="3" customWidth="1"/>
    <col min="12" max="12" width="14.125" style="3" customWidth="1"/>
    <col min="13" max="13" width="14.00390625" style="3" customWidth="1"/>
    <col min="14" max="14" width="15.00390625" style="3" customWidth="1"/>
    <col min="15" max="15" width="13.00390625" style="3" customWidth="1"/>
    <col min="16" max="16" width="13.25390625" style="3" customWidth="1"/>
    <col min="17" max="17" width="12.125" style="3" customWidth="1"/>
    <col min="18" max="18" width="5.25390625" style="3" customWidth="1"/>
    <col min="19" max="19" width="12.50390625" style="3" customWidth="1"/>
    <col min="20" max="20" width="13.50390625" style="3" customWidth="1"/>
    <col min="21" max="21" width="15.25390625" style="3" customWidth="1"/>
    <col min="22" max="16384" width="9.00390625" style="3" customWidth="1"/>
  </cols>
  <sheetData>
    <row r="1" spans="1:21" ht="18" customHeight="1">
      <c r="A1" s="75" t="s">
        <v>0</v>
      </c>
      <c r="B1" s="50"/>
      <c r="T1" s="157" t="s">
        <v>58</v>
      </c>
      <c r="U1" s="157"/>
    </row>
    <row r="2" spans="1:17" s="30" customFormat="1" ht="42" customHeight="1">
      <c r="A2" s="29"/>
      <c r="B2" s="29"/>
      <c r="E2" s="147" t="s">
        <v>54</v>
      </c>
      <c r="F2" s="31"/>
      <c r="G2" s="45"/>
      <c r="H2"/>
      <c r="L2" s="147" t="s">
        <v>83</v>
      </c>
      <c r="P2"/>
      <c r="Q2" s="148" t="s">
        <v>84</v>
      </c>
    </row>
    <row r="3" ht="24.75" customHeight="1" thickBot="1">
      <c r="U3" s="76" t="s">
        <v>1</v>
      </c>
    </row>
    <row r="4" spans="1:21" ht="21.75" customHeight="1">
      <c r="A4" s="71"/>
      <c r="B4" s="1"/>
      <c r="C4" s="5"/>
      <c r="D4" s="6"/>
      <c r="E4" s="7"/>
      <c r="F4" s="77" t="s">
        <v>2</v>
      </c>
      <c r="G4" s="7"/>
      <c r="H4" s="7"/>
      <c r="I4" s="7"/>
      <c r="J4" s="7"/>
      <c r="K4" s="77" t="s">
        <v>3</v>
      </c>
      <c r="L4" s="7"/>
      <c r="M4" s="7"/>
      <c r="N4" s="77" t="s">
        <v>4</v>
      </c>
      <c r="O4" s="7"/>
      <c r="P4" s="7"/>
      <c r="Q4" s="7"/>
      <c r="R4" s="7"/>
      <c r="S4" s="77" t="s">
        <v>5</v>
      </c>
      <c r="T4" s="7"/>
      <c r="U4" s="7"/>
    </row>
    <row r="5" spans="1:21" ht="19.5" customHeight="1">
      <c r="A5" s="72"/>
      <c r="B5" s="8"/>
      <c r="C5" s="78" t="s">
        <v>6</v>
      </c>
      <c r="D5" s="10" t="s">
        <v>7</v>
      </c>
      <c r="E5" s="11"/>
      <c r="F5" s="11"/>
      <c r="G5" s="11"/>
      <c r="H5" s="11"/>
      <c r="I5" s="11"/>
      <c r="J5" s="11"/>
      <c r="K5" s="11"/>
      <c r="L5" s="12"/>
      <c r="M5" s="79" t="s">
        <v>8</v>
      </c>
      <c r="N5" s="11"/>
      <c r="O5" s="11"/>
      <c r="P5" s="11"/>
      <c r="Q5" s="11"/>
      <c r="R5" s="11"/>
      <c r="S5" s="11"/>
      <c r="T5" s="12"/>
      <c r="U5" s="13"/>
    </row>
    <row r="6" spans="1:21" ht="19.5" customHeight="1">
      <c r="A6" s="80" t="s">
        <v>9</v>
      </c>
      <c r="B6" s="54"/>
      <c r="C6" s="9"/>
      <c r="D6" s="79" t="s">
        <v>10</v>
      </c>
      <c r="E6" s="10"/>
      <c r="F6" s="11"/>
      <c r="G6" s="12"/>
      <c r="H6" s="46" t="s">
        <v>11</v>
      </c>
      <c r="I6" s="11"/>
      <c r="J6" s="11"/>
      <c r="K6" s="12"/>
      <c r="L6" s="14"/>
      <c r="M6" s="79" t="s">
        <v>12</v>
      </c>
      <c r="N6" s="11"/>
      <c r="O6" s="11"/>
      <c r="P6" s="12"/>
      <c r="Q6" s="154" t="s">
        <v>13</v>
      </c>
      <c r="R6" s="155"/>
      <c r="S6" s="156"/>
      <c r="T6" s="15"/>
      <c r="U6" s="16"/>
    </row>
    <row r="7" spans="1:21" ht="19.5" customHeight="1">
      <c r="A7" s="73"/>
      <c r="B7" s="49"/>
      <c r="C7" s="9"/>
      <c r="E7" s="93" t="s">
        <v>15</v>
      </c>
      <c r="F7" s="81" t="s">
        <v>37</v>
      </c>
      <c r="G7" s="17"/>
      <c r="H7" s="78" t="s">
        <v>16</v>
      </c>
      <c r="I7" s="151" t="s">
        <v>40</v>
      </c>
      <c r="J7" s="17"/>
      <c r="K7" s="17"/>
      <c r="L7" s="17"/>
      <c r="N7" s="93" t="s">
        <v>15</v>
      </c>
      <c r="O7" s="81" t="s">
        <v>37</v>
      </c>
      <c r="P7" s="17"/>
      <c r="Q7" s="78" t="s">
        <v>16</v>
      </c>
      <c r="R7" s="17"/>
      <c r="S7" s="17"/>
      <c r="T7" s="55"/>
      <c r="U7" s="82" t="s">
        <v>17</v>
      </c>
    </row>
    <row r="8" spans="1:21" ht="19.5" customHeight="1">
      <c r="A8" s="72"/>
      <c r="B8" s="8"/>
      <c r="C8" s="78" t="s">
        <v>18</v>
      </c>
      <c r="D8" s="78" t="s">
        <v>14</v>
      </c>
      <c r="E8" s="9" t="s">
        <v>38</v>
      </c>
      <c r="F8" s="81"/>
      <c r="G8" s="78" t="s">
        <v>19</v>
      </c>
      <c r="H8" s="27"/>
      <c r="I8" s="152"/>
      <c r="J8" s="83" t="s">
        <v>20</v>
      </c>
      <c r="K8" s="78" t="s">
        <v>19</v>
      </c>
      <c r="L8" s="78" t="s">
        <v>21</v>
      </c>
      <c r="M8" s="78" t="s">
        <v>14</v>
      </c>
      <c r="N8" s="9" t="s">
        <v>38</v>
      </c>
      <c r="O8" s="81"/>
      <c r="P8" s="78" t="s">
        <v>19</v>
      </c>
      <c r="Q8" s="49"/>
      <c r="R8" s="78" t="s">
        <v>20</v>
      </c>
      <c r="S8" s="78" t="s">
        <v>19</v>
      </c>
      <c r="T8" s="78" t="s">
        <v>21</v>
      </c>
      <c r="U8" s="2"/>
    </row>
    <row r="9" spans="1:21" ht="26.25" customHeight="1" thickBot="1">
      <c r="A9" s="74"/>
      <c r="B9" s="18"/>
      <c r="C9" s="19"/>
      <c r="D9" s="51" t="s">
        <v>38</v>
      </c>
      <c r="E9" s="47" t="s">
        <v>59</v>
      </c>
      <c r="F9" s="47" t="s">
        <v>60</v>
      </c>
      <c r="G9" s="20"/>
      <c r="H9" s="47" t="s">
        <v>22</v>
      </c>
      <c r="I9" s="153"/>
      <c r="J9" s="20"/>
      <c r="K9" s="20"/>
      <c r="L9" s="20"/>
      <c r="M9" s="51" t="s">
        <v>38</v>
      </c>
      <c r="N9" s="47" t="s">
        <v>59</v>
      </c>
      <c r="O9" s="47" t="s">
        <v>60</v>
      </c>
      <c r="P9" s="20"/>
      <c r="Q9" s="48" t="s">
        <v>23</v>
      </c>
      <c r="R9" s="20"/>
      <c r="S9" s="20"/>
      <c r="T9" s="20"/>
      <c r="U9" s="21"/>
    </row>
    <row r="10" spans="1:26" ht="42" customHeight="1">
      <c r="A10" s="94" t="s">
        <v>77</v>
      </c>
      <c r="B10" s="126"/>
      <c r="D10" s="129">
        <f>SUM(D12:D25)</f>
        <v>51669749600</v>
      </c>
      <c r="E10" s="129">
        <f>E15+E16</f>
        <v>65000000000</v>
      </c>
      <c r="F10" s="129"/>
      <c r="G10" s="129">
        <f>SUM(D10:F11)</f>
        <v>132631774193</v>
      </c>
      <c r="H10" s="129"/>
      <c r="I10" s="129"/>
      <c r="J10" s="129"/>
      <c r="K10" s="129"/>
      <c r="L10" s="129">
        <f>SUM(G10+K10)</f>
        <v>132631774193</v>
      </c>
      <c r="M10" s="129">
        <f>SUM(M13:M25)</f>
        <v>79155219000</v>
      </c>
      <c r="N10" s="129">
        <f>N15+N16</f>
        <v>65000000000</v>
      </c>
      <c r="O10" s="129"/>
      <c r="P10" s="129">
        <f>SUM(M10:O11)</f>
        <v>157555219000</v>
      </c>
      <c r="Q10" s="129">
        <f>SUM(Q13:Q25)</f>
        <v>6800000000</v>
      </c>
      <c r="R10" s="129"/>
      <c r="S10" s="129">
        <f>SUM(Q10:R10)</f>
        <v>6800000000</v>
      </c>
      <c r="T10" s="129">
        <f>P10+S10</f>
        <v>164355219000</v>
      </c>
      <c r="U10" s="32">
        <f>SUM(L10-T10)</f>
        <v>-31723444807</v>
      </c>
      <c r="V10" s="22"/>
      <c r="W10" s="22"/>
      <c r="X10" s="22"/>
      <c r="Y10" s="22"/>
      <c r="Z10" s="22"/>
    </row>
    <row r="11" spans="1:26" ht="14.25" customHeight="1">
      <c r="A11" s="96"/>
      <c r="D11" s="129"/>
      <c r="E11" s="62">
        <f>E17+E25</f>
        <v>15600000000</v>
      </c>
      <c r="F11" s="62">
        <f>F19</f>
        <v>362024593</v>
      </c>
      <c r="G11" s="129"/>
      <c r="H11" s="129"/>
      <c r="I11" s="129"/>
      <c r="J11" s="129"/>
      <c r="K11" s="129"/>
      <c r="L11" s="129"/>
      <c r="M11" s="129"/>
      <c r="N11" s="62">
        <f>N17+N25</f>
        <v>13400000000</v>
      </c>
      <c r="O11" s="130"/>
      <c r="P11" s="129"/>
      <c r="Q11" s="129"/>
      <c r="R11" s="129"/>
      <c r="S11" s="129"/>
      <c r="T11" s="129"/>
      <c r="U11" s="129"/>
      <c r="V11" s="22"/>
      <c r="W11" s="22"/>
      <c r="X11" s="22"/>
      <c r="Y11" s="22"/>
      <c r="Z11" s="22"/>
    </row>
    <row r="12" spans="1:26" s="57" customFormat="1" ht="18.75" customHeight="1">
      <c r="A12" s="68"/>
      <c r="B12" s="68"/>
      <c r="C12" s="56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P12" s="131"/>
      <c r="Q12" s="131"/>
      <c r="R12" s="131"/>
      <c r="S12" s="131"/>
      <c r="T12" s="131"/>
      <c r="U12" s="131"/>
      <c r="V12" s="52"/>
      <c r="W12" s="52"/>
      <c r="X12" s="52"/>
      <c r="Y12" s="52"/>
      <c r="Z12" s="52"/>
    </row>
    <row r="13" spans="1:26" s="57" customFormat="1" ht="36" customHeight="1">
      <c r="A13" s="127" t="s">
        <v>75</v>
      </c>
      <c r="B13" s="68"/>
      <c r="C13" s="56"/>
      <c r="D13" s="133"/>
      <c r="E13" s="133"/>
      <c r="F13" s="133"/>
      <c r="G13" s="133"/>
      <c r="H13" s="133"/>
      <c r="I13" s="133"/>
      <c r="J13" s="133"/>
      <c r="K13" s="133"/>
      <c r="L13" s="129"/>
      <c r="M13" s="133">
        <v>81980000</v>
      </c>
      <c r="N13" s="133"/>
      <c r="O13" s="134"/>
      <c r="P13" s="133">
        <f>SUM(M13:O13)</f>
        <v>81980000</v>
      </c>
      <c r="Q13" s="133"/>
      <c r="R13" s="133"/>
      <c r="S13" s="133"/>
      <c r="T13" s="135">
        <f>P13+S13</f>
        <v>81980000</v>
      </c>
      <c r="U13" s="22">
        <f>SUM(L13-T13)</f>
        <v>-81980000</v>
      </c>
      <c r="V13" s="52"/>
      <c r="W13" s="52"/>
      <c r="X13" s="52"/>
      <c r="Y13" s="52"/>
      <c r="Z13" s="52"/>
    </row>
    <row r="14" spans="1:26" ht="48" customHeight="1">
      <c r="A14" s="84" t="s">
        <v>35</v>
      </c>
      <c r="B14" s="24"/>
      <c r="C14" s="85" t="s">
        <v>55</v>
      </c>
      <c r="D14" s="135">
        <v>5500000000</v>
      </c>
      <c r="E14" s="135"/>
      <c r="F14" s="135"/>
      <c r="G14" s="135">
        <f>SUM(D14:F14)</f>
        <v>5500000000</v>
      </c>
      <c r="H14" s="135"/>
      <c r="I14" s="135"/>
      <c r="J14" s="135"/>
      <c r="K14" s="135"/>
      <c r="L14" s="135">
        <f>SUM(G14+K14)</f>
        <v>5500000000</v>
      </c>
      <c r="M14" s="135">
        <v>7800000000</v>
      </c>
      <c r="N14" s="135"/>
      <c r="O14" s="135"/>
      <c r="P14" s="135">
        <f>SUM(M14:O14)</f>
        <v>7800000000</v>
      </c>
      <c r="Q14" s="135"/>
      <c r="R14" s="135"/>
      <c r="S14" s="135"/>
      <c r="T14" s="135">
        <f>SUM(P14)</f>
        <v>7800000000</v>
      </c>
      <c r="U14" s="22">
        <f>SUM(L14-T14)</f>
        <v>-2300000000</v>
      </c>
      <c r="V14" s="22"/>
      <c r="W14" s="22"/>
      <c r="X14" s="22"/>
      <c r="Y14" s="22"/>
      <c r="Z14" s="22"/>
    </row>
    <row r="15" spans="1:26" ht="48.75" customHeight="1">
      <c r="A15" s="84" t="s">
        <v>25</v>
      </c>
      <c r="B15" s="24"/>
      <c r="C15" s="85" t="s">
        <v>47</v>
      </c>
      <c r="D15" s="135">
        <v>11273000000</v>
      </c>
      <c r="E15" s="135">
        <v>5000000000</v>
      </c>
      <c r="F15" s="135"/>
      <c r="G15" s="135">
        <f>SUM(D15:F15)</f>
        <v>16273000000</v>
      </c>
      <c r="H15" s="135"/>
      <c r="I15" s="135"/>
      <c r="J15" s="135"/>
      <c r="K15" s="135"/>
      <c r="L15" s="135">
        <f>SUM(G15+K15)</f>
        <v>16273000000</v>
      </c>
      <c r="M15" s="135">
        <f>20855000000+80239000</f>
        <v>20935239000</v>
      </c>
      <c r="N15" s="135">
        <v>5000000000</v>
      </c>
      <c r="O15" s="135"/>
      <c r="P15" s="135">
        <f>SUM(M15:O15)</f>
        <v>25935239000</v>
      </c>
      <c r="Q15" s="135"/>
      <c r="R15" s="135"/>
      <c r="S15" s="135"/>
      <c r="T15" s="135">
        <f>SUM(P15)</f>
        <v>25935239000</v>
      </c>
      <c r="U15" s="22">
        <f>SUM(L15-T15)</f>
        <v>-9662239000</v>
      </c>
      <c r="V15" s="22"/>
      <c r="W15" s="22"/>
      <c r="X15" s="22"/>
      <c r="Y15" s="22"/>
      <c r="Z15" s="22"/>
    </row>
    <row r="16" spans="1:26" s="44" customFormat="1" ht="33" customHeight="1">
      <c r="A16" s="86" t="s">
        <v>26</v>
      </c>
      <c r="B16" s="59"/>
      <c r="C16" s="87" t="s">
        <v>27</v>
      </c>
      <c r="D16" s="136">
        <v>25000000000</v>
      </c>
      <c r="E16" s="136">
        <v>60000000000</v>
      </c>
      <c r="F16" s="136"/>
      <c r="G16" s="136">
        <f>SUM(D16:F17)</f>
        <v>99700000000</v>
      </c>
      <c r="H16" s="136"/>
      <c r="I16" s="136"/>
      <c r="J16" s="136"/>
      <c r="K16" s="136"/>
      <c r="L16" s="136">
        <f>SUM(G16+K16)</f>
        <v>99700000000</v>
      </c>
      <c r="M16" s="136">
        <v>35600000000</v>
      </c>
      <c r="N16" s="136">
        <v>60000000000</v>
      </c>
      <c r="O16" s="135"/>
      <c r="P16" s="136">
        <f>SUM(M16+N16+N17+O16+O17)</f>
        <v>108200000000</v>
      </c>
      <c r="Q16" s="136">
        <v>6800000000</v>
      </c>
      <c r="R16" s="136"/>
      <c r="S16" s="136">
        <f>SUM(Q16:R16)</f>
        <v>6800000000</v>
      </c>
      <c r="T16" s="136">
        <f>P16+S16</f>
        <v>115000000000</v>
      </c>
      <c r="U16" s="36">
        <f>SUM(L16-T16)</f>
        <v>-15300000000</v>
      </c>
      <c r="V16" s="36"/>
      <c r="W16" s="36"/>
      <c r="X16" s="36"/>
      <c r="Y16" s="36"/>
      <c r="Z16" s="36"/>
    </row>
    <row r="17" spans="1:26" ht="13.5" customHeight="1">
      <c r="A17" s="88" t="s">
        <v>28</v>
      </c>
      <c r="B17" s="58"/>
      <c r="C17" s="85" t="s">
        <v>41</v>
      </c>
      <c r="D17" s="135"/>
      <c r="E17" s="63">
        <v>14700000000</v>
      </c>
      <c r="F17" s="135"/>
      <c r="G17" s="135"/>
      <c r="H17" s="135"/>
      <c r="I17" s="135"/>
      <c r="J17" s="135"/>
      <c r="K17" s="135"/>
      <c r="L17" s="135"/>
      <c r="M17" s="135"/>
      <c r="N17" s="63">
        <v>12600000000</v>
      </c>
      <c r="O17" s="136"/>
      <c r="P17" s="135"/>
      <c r="Q17" s="135"/>
      <c r="R17" s="135"/>
      <c r="S17" s="135"/>
      <c r="T17" s="135"/>
      <c r="U17" s="135"/>
      <c r="V17" s="22"/>
      <c r="W17" s="22"/>
      <c r="X17" s="22"/>
      <c r="Y17" s="22"/>
      <c r="Z17" s="22"/>
    </row>
    <row r="18" spans="1:26" ht="13.5" customHeight="1">
      <c r="A18" s="88"/>
      <c r="B18" s="58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36"/>
      <c r="P18" s="135"/>
      <c r="Q18" s="135"/>
      <c r="R18" s="135"/>
      <c r="S18" s="135"/>
      <c r="T18" s="135"/>
      <c r="U18" s="135"/>
      <c r="V18" s="22"/>
      <c r="W18" s="22"/>
      <c r="X18" s="22"/>
      <c r="Y18" s="22"/>
      <c r="Z18" s="22"/>
    </row>
    <row r="19" spans="1:26" ht="48" customHeight="1">
      <c r="A19" s="91" t="s">
        <v>76</v>
      </c>
      <c r="B19" s="24"/>
      <c r="C19" s="89" t="s">
        <v>53</v>
      </c>
      <c r="D19" s="135">
        <v>1234019600</v>
      </c>
      <c r="E19" s="135"/>
      <c r="F19" s="63">
        <v>362024593</v>
      </c>
      <c r="G19" s="135">
        <f>SUM(D19:F19)</f>
        <v>1596044193</v>
      </c>
      <c r="H19" s="135"/>
      <c r="I19" s="135"/>
      <c r="J19" s="135"/>
      <c r="K19" s="135"/>
      <c r="L19" s="135">
        <f>SUM(G19+K19)</f>
        <v>1596044193</v>
      </c>
      <c r="M19" s="135">
        <v>1000000000</v>
      </c>
      <c r="N19" s="135"/>
      <c r="O19" s="135"/>
      <c r="P19" s="135">
        <f>SUM(M19:O19)</f>
        <v>1000000000</v>
      </c>
      <c r="Q19" s="135"/>
      <c r="R19" s="135"/>
      <c r="S19" s="135"/>
      <c r="T19" s="135">
        <f>SUM(P19+S19)</f>
        <v>1000000000</v>
      </c>
      <c r="U19" s="135">
        <f>SUM(L19-T19)</f>
        <v>596044193</v>
      </c>
      <c r="V19" s="22"/>
      <c r="W19" s="22"/>
      <c r="X19" s="22"/>
      <c r="Y19" s="22"/>
      <c r="Z19" s="22"/>
    </row>
    <row r="20" spans="1:26" ht="18" customHeight="1">
      <c r="A20" s="89"/>
      <c r="B20" s="24"/>
      <c r="C20" s="89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22"/>
      <c r="W20" s="22"/>
      <c r="X20" s="22"/>
      <c r="Y20" s="22"/>
      <c r="Z20" s="22"/>
    </row>
    <row r="21" spans="1:26" ht="48" customHeight="1">
      <c r="A21" s="84" t="s">
        <v>45</v>
      </c>
      <c r="B21" s="24"/>
      <c r="C21" s="89" t="s">
        <v>44</v>
      </c>
      <c r="D21" s="135">
        <v>500000000</v>
      </c>
      <c r="E21" s="135"/>
      <c r="F21" s="135"/>
      <c r="G21" s="135">
        <f>SUM(D21:F21)</f>
        <v>500000000</v>
      </c>
      <c r="H21" s="135"/>
      <c r="I21" s="135"/>
      <c r="J21" s="135"/>
      <c r="K21" s="135"/>
      <c r="L21" s="135">
        <f>G21+K21</f>
        <v>500000000</v>
      </c>
      <c r="M21" s="135"/>
      <c r="N21" s="135"/>
      <c r="O21" s="135"/>
      <c r="P21" s="135"/>
      <c r="Q21" s="135"/>
      <c r="R21" s="135"/>
      <c r="S21" s="135"/>
      <c r="T21" s="135"/>
      <c r="U21" s="135">
        <f>SUM(L21-T21)</f>
        <v>500000000</v>
      </c>
      <c r="V21" s="22"/>
      <c r="W21" s="22"/>
      <c r="X21" s="22"/>
      <c r="Y21" s="22"/>
      <c r="Z21" s="22"/>
    </row>
    <row r="22" spans="1:26" ht="15.75" customHeight="1">
      <c r="A22" s="89"/>
      <c r="B22" s="24"/>
      <c r="C22" s="89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22"/>
      <c r="W22" s="22"/>
      <c r="X22" s="22"/>
      <c r="Y22" s="22"/>
      <c r="Z22" s="22"/>
    </row>
    <row r="23" spans="1:26" ht="48" customHeight="1">
      <c r="A23" s="89" t="s">
        <v>61</v>
      </c>
      <c r="B23" s="24"/>
      <c r="C23" s="90" t="s">
        <v>44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>
        <v>3000000000</v>
      </c>
      <c r="N23" s="135"/>
      <c r="O23" s="135"/>
      <c r="P23" s="135">
        <f>SUM(M23:O23)</f>
        <v>3000000000</v>
      </c>
      <c r="Q23" s="135"/>
      <c r="R23" s="135"/>
      <c r="S23" s="135"/>
      <c r="T23" s="135">
        <f>SUM(P23+S23)</f>
        <v>3000000000</v>
      </c>
      <c r="U23" s="22">
        <f>SUM(L23-T23)</f>
        <v>-3000000000</v>
      </c>
      <c r="V23" s="22"/>
      <c r="W23" s="22"/>
      <c r="X23" s="22"/>
      <c r="Y23" s="22"/>
      <c r="Z23" s="22"/>
    </row>
    <row r="24" spans="1:26" ht="21" customHeight="1">
      <c r="A24" s="89"/>
      <c r="B24" s="24"/>
      <c r="C24" s="89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22"/>
      <c r="W24" s="22"/>
      <c r="X24" s="22"/>
      <c r="Y24" s="22"/>
      <c r="Z24" s="22"/>
    </row>
    <row r="25" spans="1:26" ht="48" customHeight="1">
      <c r="A25" s="89" t="s">
        <v>81</v>
      </c>
      <c r="B25" s="24"/>
      <c r="C25" s="90" t="s">
        <v>24</v>
      </c>
      <c r="D25" s="135">
        <v>8162730000</v>
      </c>
      <c r="E25" s="63">
        <v>900000000</v>
      </c>
      <c r="F25" s="135"/>
      <c r="G25" s="135">
        <f>SUM(D25:F25)</f>
        <v>9062730000</v>
      </c>
      <c r="H25" s="135"/>
      <c r="I25" s="135"/>
      <c r="J25" s="135"/>
      <c r="K25" s="135"/>
      <c r="L25" s="135">
        <f>SUM(G25+K25)</f>
        <v>9062730000</v>
      </c>
      <c r="M25" s="135">
        <v>10738000000</v>
      </c>
      <c r="N25" s="63">
        <v>800000000</v>
      </c>
      <c r="O25" s="135"/>
      <c r="P25" s="135">
        <f>SUM(M25:O25)</f>
        <v>11538000000</v>
      </c>
      <c r="Q25" s="135"/>
      <c r="R25" s="135"/>
      <c r="S25" s="135"/>
      <c r="T25" s="135">
        <f>SUM(P25+S25)</f>
        <v>11538000000</v>
      </c>
      <c r="U25" s="22">
        <f>SUM(L25-T25)</f>
        <v>-2475270000</v>
      </c>
      <c r="V25" s="22"/>
      <c r="W25" s="22"/>
      <c r="X25" s="22"/>
      <c r="Y25" s="22"/>
      <c r="Z25" s="22"/>
    </row>
    <row r="26" spans="1:26" ht="30" customHeight="1">
      <c r="A26" s="89"/>
      <c r="B26" s="24"/>
      <c r="C26" s="90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22"/>
      <c r="W26" s="22"/>
      <c r="X26" s="22"/>
      <c r="Y26" s="22"/>
      <c r="Z26" s="22"/>
    </row>
    <row r="27" spans="1:26" ht="45" customHeight="1">
      <c r="A27" s="94" t="s">
        <v>80</v>
      </c>
      <c r="B27" s="125"/>
      <c r="D27" s="129"/>
      <c r="E27" s="62">
        <f>SUM(E29:E35)</f>
        <v>1837624387.2</v>
      </c>
      <c r="F27" s="62">
        <f>F35</f>
        <v>175022.8</v>
      </c>
      <c r="G27" s="129">
        <f>SUM(G29:G35)</f>
        <v>1837799410</v>
      </c>
      <c r="H27" s="129"/>
      <c r="I27" s="129"/>
      <c r="J27" s="129"/>
      <c r="K27" s="129"/>
      <c r="L27" s="129">
        <f>SUM(L29:L35)</f>
        <v>1837799410</v>
      </c>
      <c r="M27" s="129"/>
      <c r="N27" s="62">
        <f>SUM(N29:N35)</f>
        <v>1836750000</v>
      </c>
      <c r="O27" s="129"/>
      <c r="P27" s="129">
        <f>SUM(P29:P35)</f>
        <v>1836750000</v>
      </c>
      <c r="Q27" s="129"/>
      <c r="R27" s="129"/>
      <c r="S27" s="129"/>
      <c r="T27" s="129">
        <f>SUM(T29:T35)</f>
        <v>1836750000</v>
      </c>
      <c r="U27" s="129">
        <f>SUM(L27-T27)</f>
        <v>1049410</v>
      </c>
      <c r="V27" s="22"/>
      <c r="W27" s="22"/>
      <c r="X27" s="22"/>
      <c r="Y27" s="22"/>
      <c r="Z27" s="22"/>
    </row>
    <row r="28" spans="1:26" ht="13.5" customHeight="1">
      <c r="A28" s="25"/>
      <c r="B28" s="25"/>
      <c r="D28" s="129"/>
      <c r="E28" s="137"/>
      <c r="F28" s="137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22"/>
      <c r="W28" s="22"/>
      <c r="X28" s="22"/>
      <c r="Y28" s="22"/>
      <c r="Z28" s="22"/>
    </row>
    <row r="29" spans="1:26" ht="48" customHeight="1">
      <c r="A29" s="84" t="s">
        <v>29</v>
      </c>
      <c r="B29" s="24"/>
      <c r="C29" s="89" t="s">
        <v>30</v>
      </c>
      <c r="D29" s="135"/>
      <c r="E29" s="63">
        <v>1271978242</v>
      </c>
      <c r="F29" s="135"/>
      <c r="G29" s="135">
        <f>SUM(E29:F29)</f>
        <v>1271978242</v>
      </c>
      <c r="H29" s="135"/>
      <c r="I29" s="135"/>
      <c r="J29" s="135"/>
      <c r="K29" s="135"/>
      <c r="L29" s="135">
        <f>SUM(G29+K29)</f>
        <v>1271978242</v>
      </c>
      <c r="M29" s="135"/>
      <c r="N29" s="63">
        <v>850000000</v>
      </c>
      <c r="O29" s="135"/>
      <c r="P29" s="135">
        <f>SUM(M29:O29)</f>
        <v>850000000</v>
      </c>
      <c r="Q29" s="135"/>
      <c r="R29" s="135"/>
      <c r="S29" s="135"/>
      <c r="T29" s="135">
        <f>SUM(P29+S29)</f>
        <v>850000000</v>
      </c>
      <c r="U29" s="135">
        <f>SUM(L29-T29)</f>
        <v>421978242</v>
      </c>
      <c r="V29" s="22"/>
      <c r="W29" s="22"/>
      <c r="X29" s="22"/>
      <c r="Y29" s="22"/>
      <c r="Z29" s="22"/>
    </row>
    <row r="30" spans="1:26" ht="18.75" customHeight="1">
      <c r="A30" s="84"/>
      <c r="B30" s="24"/>
      <c r="C30" s="89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22"/>
      <c r="W30" s="22"/>
      <c r="X30" s="22"/>
      <c r="Y30" s="22"/>
      <c r="Z30" s="22"/>
    </row>
    <row r="31" spans="1:26" s="13" customFormat="1" ht="44.25" customHeight="1">
      <c r="A31" s="82" t="s">
        <v>50</v>
      </c>
      <c r="B31" s="111"/>
      <c r="C31" s="112"/>
      <c r="D31" s="138"/>
      <c r="E31" s="63">
        <v>153680500</v>
      </c>
      <c r="F31" s="138"/>
      <c r="G31" s="138">
        <f>SUM(D31:F31)</f>
        <v>153680500</v>
      </c>
      <c r="H31" s="139"/>
      <c r="I31" s="139"/>
      <c r="J31" s="139"/>
      <c r="K31" s="139"/>
      <c r="L31" s="138">
        <f>SUM(G31+K31)</f>
        <v>153680500</v>
      </c>
      <c r="M31" s="139"/>
      <c r="N31" s="63">
        <v>351750000</v>
      </c>
      <c r="O31" s="139"/>
      <c r="P31" s="138">
        <f>SUM(M31:O31)</f>
        <v>351750000</v>
      </c>
      <c r="Q31" s="139"/>
      <c r="R31" s="139"/>
      <c r="S31" s="139"/>
      <c r="T31" s="138">
        <f>SUM(P31)</f>
        <v>351750000</v>
      </c>
      <c r="U31" s="22">
        <f>SUM(L31-T31)</f>
        <v>-198069500</v>
      </c>
      <c r="V31" s="105"/>
      <c r="W31" s="105"/>
      <c r="X31" s="105"/>
      <c r="Y31" s="105"/>
      <c r="Z31" s="105"/>
    </row>
    <row r="32" spans="1:26" s="13" customFormat="1" ht="24.75" customHeight="1">
      <c r="A32" s="82"/>
      <c r="B32" s="111"/>
      <c r="C32" s="112"/>
      <c r="D32" s="138"/>
      <c r="E32" s="138"/>
      <c r="F32" s="138"/>
      <c r="G32" s="138"/>
      <c r="H32" s="139"/>
      <c r="I32" s="139"/>
      <c r="J32" s="139"/>
      <c r="K32" s="139"/>
      <c r="L32" s="138"/>
      <c r="M32" s="139"/>
      <c r="N32" s="138"/>
      <c r="O32" s="139"/>
      <c r="P32" s="138"/>
      <c r="Q32" s="139"/>
      <c r="R32" s="139"/>
      <c r="S32" s="139"/>
      <c r="T32" s="138"/>
      <c r="U32" s="138"/>
      <c r="V32" s="105"/>
      <c r="W32" s="105"/>
      <c r="X32" s="105"/>
      <c r="Y32" s="105"/>
      <c r="Z32" s="105"/>
    </row>
    <row r="33" spans="1:26" ht="44.25" customHeight="1">
      <c r="A33" s="82" t="s">
        <v>51</v>
      </c>
      <c r="B33" s="111"/>
      <c r="C33" s="112"/>
      <c r="D33" s="138"/>
      <c r="E33" s="63">
        <v>149957527.2</v>
      </c>
      <c r="F33" s="138"/>
      <c r="G33" s="138">
        <f>SUM(D33:F33)</f>
        <v>149957527.2</v>
      </c>
      <c r="H33" s="139"/>
      <c r="I33" s="139"/>
      <c r="J33" s="139"/>
      <c r="K33" s="139"/>
      <c r="L33" s="138">
        <f>SUM(G33+K33)</f>
        <v>149957527.2</v>
      </c>
      <c r="M33" s="139"/>
      <c r="N33" s="63">
        <v>455000000</v>
      </c>
      <c r="O33" s="139"/>
      <c r="P33" s="138">
        <f>SUM(M33:O33)</f>
        <v>455000000</v>
      </c>
      <c r="Q33" s="139"/>
      <c r="R33" s="139"/>
      <c r="S33" s="139"/>
      <c r="T33" s="138">
        <f>SUM(P33)</f>
        <v>455000000</v>
      </c>
      <c r="U33" s="22">
        <f>SUM(L33-T33)</f>
        <v>-305042472.8</v>
      </c>
      <c r="V33" s="22"/>
      <c r="W33" s="22"/>
      <c r="X33" s="22"/>
      <c r="Y33" s="22"/>
      <c r="Z33" s="22"/>
    </row>
    <row r="34" spans="1:26" s="13" customFormat="1" ht="44.25" customHeight="1">
      <c r="A34" s="82"/>
      <c r="B34" s="111"/>
      <c r="C34" s="112"/>
      <c r="D34" s="138"/>
      <c r="E34" s="138"/>
      <c r="F34" s="138"/>
      <c r="G34" s="138"/>
      <c r="H34" s="139"/>
      <c r="I34" s="139"/>
      <c r="J34" s="139"/>
      <c r="K34" s="139"/>
      <c r="L34" s="138"/>
      <c r="M34" s="139"/>
      <c r="N34" s="138"/>
      <c r="O34" s="139"/>
      <c r="P34" s="138"/>
      <c r="Q34" s="139"/>
      <c r="R34" s="139"/>
      <c r="S34" s="139"/>
      <c r="T34" s="138"/>
      <c r="U34" s="138"/>
      <c r="V34" s="105"/>
      <c r="W34" s="105"/>
      <c r="X34" s="105"/>
      <c r="Y34" s="105"/>
      <c r="Z34" s="105"/>
    </row>
    <row r="35" spans="1:26" s="115" customFormat="1" ht="48" customHeight="1" thickBot="1">
      <c r="A35" s="97" t="s">
        <v>82</v>
      </c>
      <c r="B35" s="98"/>
      <c r="C35" s="99"/>
      <c r="D35" s="140"/>
      <c r="E35" s="101">
        <v>262008118</v>
      </c>
      <c r="F35" s="101">
        <v>175022.8</v>
      </c>
      <c r="G35" s="140">
        <f>SUM(D35:F35)</f>
        <v>262183140.8</v>
      </c>
      <c r="H35" s="141"/>
      <c r="I35" s="141"/>
      <c r="J35" s="141"/>
      <c r="K35" s="141"/>
      <c r="L35" s="140">
        <f>SUM(G35+K35)</f>
        <v>262183140.8</v>
      </c>
      <c r="M35" s="141"/>
      <c r="N35" s="101">
        <v>180000000</v>
      </c>
      <c r="O35" s="141"/>
      <c r="P35" s="140">
        <f>SUM(M35:O35)</f>
        <v>180000000</v>
      </c>
      <c r="Q35" s="141"/>
      <c r="R35" s="141"/>
      <c r="S35" s="141"/>
      <c r="T35" s="140">
        <f>SUM(P35)</f>
        <v>180000000</v>
      </c>
      <c r="U35" s="140">
        <f>SUM(L35-T35)</f>
        <v>82183140.80000001</v>
      </c>
      <c r="V35" s="100"/>
      <c r="W35" s="100"/>
      <c r="X35" s="100"/>
      <c r="Y35" s="100"/>
      <c r="Z35" s="100"/>
    </row>
    <row r="36" spans="1:26" s="13" customFormat="1" ht="30" customHeight="1">
      <c r="A36" s="82"/>
      <c r="B36" s="111"/>
      <c r="C36" s="112"/>
      <c r="D36" s="138"/>
      <c r="E36" s="138"/>
      <c r="F36" s="138"/>
      <c r="G36" s="138"/>
      <c r="H36" s="139"/>
      <c r="I36" s="139"/>
      <c r="J36" s="139"/>
      <c r="K36" s="139"/>
      <c r="L36" s="138"/>
      <c r="M36" s="139"/>
      <c r="N36" s="138"/>
      <c r="O36" s="139"/>
      <c r="P36" s="138"/>
      <c r="Q36" s="139"/>
      <c r="R36" s="139"/>
      <c r="S36" s="139"/>
      <c r="T36" s="138"/>
      <c r="U36" s="138"/>
      <c r="V36" s="105"/>
      <c r="W36" s="105"/>
      <c r="X36" s="105"/>
      <c r="Y36" s="105"/>
      <c r="Z36" s="105"/>
    </row>
    <row r="37" spans="1:26" s="44" customFormat="1" ht="40.5" customHeight="1">
      <c r="A37" s="94" t="s">
        <v>79</v>
      </c>
      <c r="B37" s="42"/>
      <c r="C37" s="43"/>
      <c r="D37" s="129">
        <f>D39</f>
        <v>38000000000</v>
      </c>
      <c r="E37" s="129"/>
      <c r="F37" s="62">
        <f>F39</f>
        <v>700000000</v>
      </c>
      <c r="G37" s="129">
        <f>G39</f>
        <v>38700000000</v>
      </c>
      <c r="H37" s="129"/>
      <c r="I37" s="129"/>
      <c r="J37" s="129"/>
      <c r="K37" s="129"/>
      <c r="L37" s="129">
        <f>L39</f>
        <v>38700000000</v>
      </c>
      <c r="M37" s="129">
        <f>M39</f>
        <v>23000000000</v>
      </c>
      <c r="N37" s="129"/>
      <c r="O37" s="129"/>
      <c r="P37" s="129">
        <f>P39</f>
        <v>23000000000</v>
      </c>
      <c r="Q37" s="129"/>
      <c r="R37" s="129"/>
      <c r="S37" s="129"/>
      <c r="T37" s="129">
        <f>T39</f>
        <v>23000000000</v>
      </c>
      <c r="U37" s="129">
        <f>U39</f>
        <v>15700000000</v>
      </c>
      <c r="V37" s="36"/>
      <c r="W37" s="36"/>
      <c r="X37" s="36"/>
      <c r="Y37" s="36"/>
      <c r="Z37" s="36"/>
    </row>
    <row r="38" spans="1:26" ht="20.25" customHeight="1">
      <c r="A38" s="84"/>
      <c r="B38" s="41"/>
      <c r="C38" s="92"/>
      <c r="D38" s="135"/>
      <c r="E38" s="135"/>
      <c r="F38" s="135"/>
      <c r="G38" s="135"/>
      <c r="H38" s="136"/>
      <c r="I38" s="136"/>
      <c r="J38" s="136"/>
      <c r="K38" s="136"/>
      <c r="L38" s="135"/>
      <c r="M38" s="136"/>
      <c r="N38" s="135"/>
      <c r="O38" s="136"/>
      <c r="P38" s="135"/>
      <c r="Q38" s="136"/>
      <c r="R38" s="136"/>
      <c r="S38" s="136"/>
      <c r="T38" s="135"/>
      <c r="U38" s="135"/>
      <c r="V38" s="22"/>
      <c r="W38" s="22"/>
      <c r="X38" s="22"/>
      <c r="Y38" s="22"/>
      <c r="Z38" s="22"/>
    </row>
    <row r="39" spans="1:26" ht="44.25" customHeight="1">
      <c r="A39" s="89" t="s">
        <v>56</v>
      </c>
      <c r="B39" s="41"/>
      <c r="C39" s="87" t="s">
        <v>57</v>
      </c>
      <c r="D39" s="135">
        <v>38000000000</v>
      </c>
      <c r="E39" s="135"/>
      <c r="F39" s="63">
        <v>700000000</v>
      </c>
      <c r="G39" s="135">
        <f>SUM(D39:F39)</f>
        <v>38700000000</v>
      </c>
      <c r="H39" s="136"/>
      <c r="I39" s="136"/>
      <c r="J39" s="136"/>
      <c r="K39" s="136"/>
      <c r="L39" s="135">
        <f>SUM(G39+K39)</f>
        <v>38700000000</v>
      </c>
      <c r="M39" s="135">
        <v>23000000000</v>
      </c>
      <c r="N39" s="136"/>
      <c r="O39" s="136"/>
      <c r="P39" s="135">
        <f>SUM(M39:O39)</f>
        <v>23000000000</v>
      </c>
      <c r="Q39" s="136"/>
      <c r="R39" s="136"/>
      <c r="S39" s="136"/>
      <c r="T39" s="135">
        <f>SUM(P39)</f>
        <v>23000000000</v>
      </c>
      <c r="U39" s="135">
        <f>SUM(L39-T39)</f>
        <v>15700000000</v>
      </c>
      <c r="V39" s="22"/>
      <c r="W39" s="22"/>
      <c r="X39" s="22"/>
      <c r="Y39" s="22"/>
      <c r="Z39" s="22"/>
    </row>
    <row r="40" spans="1:26" ht="29.25" customHeight="1">
      <c r="A40" s="84"/>
      <c r="B40" s="41"/>
      <c r="C40" s="92"/>
      <c r="D40" s="135"/>
      <c r="E40" s="135"/>
      <c r="F40" s="135"/>
      <c r="G40" s="135"/>
      <c r="H40" s="136"/>
      <c r="I40" s="136"/>
      <c r="J40" s="136"/>
      <c r="K40" s="136"/>
      <c r="L40" s="135"/>
      <c r="M40" s="136"/>
      <c r="N40" s="135"/>
      <c r="O40" s="136"/>
      <c r="P40" s="135"/>
      <c r="Q40" s="136"/>
      <c r="R40" s="136"/>
      <c r="S40" s="136"/>
      <c r="T40" s="135"/>
      <c r="U40" s="135"/>
      <c r="V40" s="22"/>
      <c r="W40" s="22"/>
      <c r="X40" s="22"/>
      <c r="Y40" s="22"/>
      <c r="Z40" s="22"/>
    </row>
    <row r="41" spans="1:26" ht="45.75" customHeight="1">
      <c r="A41" s="94" t="s">
        <v>78</v>
      </c>
      <c r="B41" s="42"/>
      <c r="C41" s="43"/>
      <c r="D41" s="129">
        <f aca="true" t="shared" si="0" ref="D41:U41">D43</f>
        <v>10450000000</v>
      </c>
      <c r="E41" s="62">
        <f t="shared" si="0"/>
        <v>750000000</v>
      </c>
      <c r="F41" s="129"/>
      <c r="G41" s="129">
        <f t="shared" si="0"/>
        <v>11200000000</v>
      </c>
      <c r="H41" s="129"/>
      <c r="I41" s="129"/>
      <c r="J41" s="129"/>
      <c r="K41" s="129"/>
      <c r="L41" s="129">
        <f t="shared" si="0"/>
        <v>11200000000</v>
      </c>
      <c r="M41" s="129">
        <f t="shared" si="0"/>
        <v>12850000000</v>
      </c>
      <c r="N41" s="129"/>
      <c r="O41" s="129"/>
      <c r="P41" s="129">
        <f t="shared" si="0"/>
        <v>12850000000</v>
      </c>
      <c r="Q41" s="129">
        <f t="shared" si="0"/>
        <v>123500000</v>
      </c>
      <c r="R41" s="129"/>
      <c r="S41" s="129">
        <f t="shared" si="0"/>
        <v>123500000</v>
      </c>
      <c r="T41" s="129">
        <f t="shared" si="0"/>
        <v>12973500000</v>
      </c>
      <c r="U41" s="32">
        <f t="shared" si="0"/>
        <v>-1773500000</v>
      </c>
      <c r="V41" s="22"/>
      <c r="W41" s="22"/>
      <c r="X41" s="22"/>
      <c r="Y41" s="22"/>
      <c r="Z41" s="22"/>
    </row>
    <row r="42" spans="1:26" ht="13.5" customHeight="1">
      <c r="A42" s="25"/>
      <c r="B42" s="25"/>
      <c r="D42" s="129"/>
      <c r="E42" s="137"/>
      <c r="F42" s="137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22"/>
      <c r="W42" s="22"/>
      <c r="X42" s="22"/>
      <c r="Y42" s="22"/>
      <c r="Z42" s="22"/>
    </row>
    <row r="43" spans="1:26" ht="48" customHeight="1">
      <c r="A43" s="128" t="s">
        <v>42</v>
      </c>
      <c r="B43" s="24"/>
      <c r="C43" s="89" t="s">
        <v>43</v>
      </c>
      <c r="D43" s="135">
        <f>11200000000-E43</f>
        <v>10450000000</v>
      </c>
      <c r="E43" s="63">
        <f>750000000</f>
        <v>750000000</v>
      </c>
      <c r="F43" s="135"/>
      <c r="G43" s="135">
        <f>SUM(D43+E43+F43)</f>
        <v>11200000000</v>
      </c>
      <c r="H43" s="135"/>
      <c r="I43" s="135"/>
      <c r="J43" s="135"/>
      <c r="K43" s="135"/>
      <c r="L43" s="135">
        <f>SUM(G43+K43)</f>
        <v>11200000000</v>
      </c>
      <c r="M43" s="135">
        <v>12850000000</v>
      </c>
      <c r="N43" s="135"/>
      <c r="O43" s="135"/>
      <c r="P43" s="135">
        <f>M43+N43+O43</f>
        <v>12850000000</v>
      </c>
      <c r="Q43" s="135">
        <v>123500000</v>
      </c>
      <c r="R43" s="135"/>
      <c r="S43" s="135">
        <f>Q43+R43</f>
        <v>123500000</v>
      </c>
      <c r="T43" s="135">
        <f>SUM(P43+S43)</f>
        <v>12973500000</v>
      </c>
      <c r="U43" s="22">
        <f>SUM(L43-T43)</f>
        <v>-1773500000</v>
      </c>
      <c r="V43" s="22"/>
      <c r="W43" s="22"/>
      <c r="X43" s="22"/>
      <c r="Y43" s="22"/>
      <c r="Z43" s="22"/>
    </row>
    <row r="44" spans="1:26" ht="27.75" customHeight="1">
      <c r="A44" s="91" t="s">
        <v>36</v>
      </c>
      <c r="B44" s="41"/>
      <c r="C44" s="92" t="s">
        <v>36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22"/>
      <c r="W44" s="22"/>
      <c r="X44" s="22"/>
      <c r="Y44" s="22"/>
      <c r="Z44" s="22"/>
    </row>
    <row r="45" spans="1:26" ht="27.75" customHeight="1">
      <c r="A45" s="91"/>
      <c r="B45" s="41"/>
      <c r="C45" s="92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22"/>
      <c r="W45" s="22"/>
      <c r="X45" s="22"/>
      <c r="Y45" s="22"/>
      <c r="Z45" s="22"/>
    </row>
    <row r="46" spans="1:26" ht="27.75" customHeight="1">
      <c r="A46" s="91"/>
      <c r="B46" s="41"/>
      <c r="C46" s="92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22"/>
      <c r="W46" s="22"/>
      <c r="X46" s="22"/>
      <c r="Y46" s="22"/>
      <c r="Z46" s="22"/>
    </row>
    <row r="47" spans="1:26" ht="45.75" customHeight="1">
      <c r="A47" s="91"/>
      <c r="B47" s="41"/>
      <c r="C47" s="92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22"/>
      <c r="W47" s="22"/>
      <c r="X47" s="22"/>
      <c r="Y47" s="22"/>
      <c r="Z47" s="22"/>
    </row>
    <row r="48" spans="1:26" ht="13.5" customHeight="1">
      <c r="A48" s="91"/>
      <c r="B48" s="41"/>
      <c r="C48" s="92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22"/>
      <c r="W48" s="22"/>
      <c r="X48" s="22"/>
      <c r="Y48" s="22"/>
      <c r="Z48" s="22"/>
    </row>
    <row r="49" spans="1:26" ht="13.5" customHeight="1">
      <c r="A49" s="91"/>
      <c r="B49" s="41"/>
      <c r="C49" s="92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22"/>
      <c r="W49" s="22"/>
      <c r="X49" s="22"/>
      <c r="Y49" s="22"/>
      <c r="Z49" s="22"/>
    </row>
    <row r="50" spans="1:26" ht="13.5" customHeight="1">
      <c r="A50" s="91"/>
      <c r="B50" s="41"/>
      <c r="C50" s="92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22"/>
      <c r="W50" s="22"/>
      <c r="X50" s="22"/>
      <c r="Y50" s="22"/>
      <c r="Z50" s="22"/>
    </row>
    <row r="51" spans="1:26" ht="13.5" customHeight="1">
      <c r="A51" s="91"/>
      <c r="B51" s="41"/>
      <c r="C51" s="92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22"/>
      <c r="W51" s="22"/>
      <c r="X51" s="22"/>
      <c r="Y51" s="22"/>
      <c r="Z51" s="22"/>
    </row>
    <row r="52" spans="1:26" ht="13.5" customHeight="1">
      <c r="A52" s="91"/>
      <c r="B52" s="41"/>
      <c r="C52" s="92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22"/>
      <c r="W52" s="22"/>
      <c r="X52" s="22"/>
      <c r="Y52" s="22"/>
      <c r="Z52" s="22"/>
    </row>
    <row r="53" spans="1:26" ht="13.5" customHeight="1">
      <c r="A53" s="91"/>
      <c r="B53" s="41"/>
      <c r="C53" s="92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22"/>
      <c r="W53" s="22"/>
      <c r="X53" s="22"/>
      <c r="Y53" s="22"/>
      <c r="Z53" s="22"/>
    </row>
    <row r="54" spans="1:26" ht="13.5" customHeight="1">
      <c r="A54" s="91"/>
      <c r="B54" s="41"/>
      <c r="C54" s="92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22"/>
      <c r="W54" s="22"/>
      <c r="X54" s="22"/>
      <c r="Y54" s="22"/>
      <c r="Z54" s="22"/>
    </row>
    <row r="55" spans="1:26" ht="13.5" customHeight="1">
      <c r="A55" s="91"/>
      <c r="B55" s="41"/>
      <c r="C55" s="92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22"/>
      <c r="W55" s="22"/>
      <c r="X55" s="22"/>
      <c r="Y55" s="22"/>
      <c r="Z55" s="22"/>
    </row>
    <row r="56" spans="1:26" ht="13.5" customHeight="1">
      <c r="A56" s="91"/>
      <c r="B56" s="41"/>
      <c r="C56" s="9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22"/>
      <c r="W56" s="22"/>
      <c r="X56" s="22"/>
      <c r="Y56" s="22"/>
      <c r="Z56" s="22"/>
    </row>
    <row r="57" spans="1:26" ht="13.5" customHeight="1">
      <c r="A57" s="91"/>
      <c r="B57" s="41"/>
      <c r="C57" s="92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22"/>
      <c r="W57" s="22"/>
      <c r="X57" s="22"/>
      <c r="Y57" s="22"/>
      <c r="Z57" s="22"/>
    </row>
    <row r="58" spans="1:26" ht="13.5" customHeight="1">
      <c r="A58" s="91"/>
      <c r="B58" s="41"/>
      <c r="C58" s="92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22"/>
      <c r="W58" s="22"/>
      <c r="X58" s="22"/>
      <c r="Y58" s="22"/>
      <c r="Z58" s="22"/>
    </row>
    <row r="59" spans="1:26" ht="13.5" customHeight="1">
      <c r="A59" s="91"/>
      <c r="B59" s="41"/>
      <c r="C59" s="92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22"/>
      <c r="W59" s="22"/>
      <c r="X59" s="22"/>
      <c r="Y59" s="22"/>
      <c r="Z59" s="22"/>
    </row>
    <row r="60" spans="1:26" ht="13.5" customHeight="1">
      <c r="A60" s="91"/>
      <c r="B60" s="41"/>
      <c r="C60" s="92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22"/>
      <c r="W60" s="22"/>
      <c r="X60" s="22"/>
      <c r="Y60" s="22"/>
      <c r="Z60" s="22"/>
    </row>
    <row r="61" spans="1:26" ht="13.5" customHeight="1">
      <c r="A61" s="91"/>
      <c r="B61" s="41"/>
      <c r="C61" s="92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22"/>
      <c r="W61" s="22"/>
      <c r="X61" s="22"/>
      <c r="Y61" s="22"/>
      <c r="Z61" s="22"/>
    </row>
    <row r="62" spans="1:26" ht="13.5" customHeight="1">
      <c r="A62" s="91"/>
      <c r="B62" s="41"/>
      <c r="C62" s="92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22"/>
      <c r="W62" s="22"/>
      <c r="X62" s="22"/>
      <c r="Y62" s="22"/>
      <c r="Z62" s="22"/>
    </row>
    <row r="63" spans="1:26" ht="13.5" customHeight="1">
      <c r="A63" s="91"/>
      <c r="B63" s="41"/>
      <c r="C63" s="92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22"/>
      <c r="W63" s="22"/>
      <c r="X63" s="22"/>
      <c r="Y63" s="22"/>
      <c r="Z63" s="22"/>
    </row>
    <row r="64" spans="1:26" ht="35.25" customHeight="1">
      <c r="A64" s="91"/>
      <c r="B64" s="41"/>
      <c r="C64" s="92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22"/>
      <c r="W64" s="22"/>
      <c r="X64" s="22"/>
      <c r="Y64" s="22"/>
      <c r="Z64" s="22"/>
    </row>
    <row r="65" spans="1:26" ht="13.5" customHeight="1">
      <c r="A65" s="91"/>
      <c r="B65" s="41"/>
      <c r="C65" s="92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22"/>
      <c r="W65" s="22"/>
      <c r="X65" s="22"/>
      <c r="Y65" s="22"/>
      <c r="Z65" s="22"/>
    </row>
    <row r="66" spans="1:26" ht="13.5" customHeight="1">
      <c r="A66" s="91"/>
      <c r="B66" s="41"/>
      <c r="C66" s="92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22"/>
      <c r="W66" s="22"/>
      <c r="X66" s="22"/>
      <c r="Y66" s="22"/>
      <c r="Z66" s="22"/>
    </row>
    <row r="67" spans="1:26" ht="13.5" customHeight="1">
      <c r="A67" s="91"/>
      <c r="B67" s="41"/>
      <c r="C67" s="92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22"/>
      <c r="W67" s="22"/>
      <c r="X67" s="22"/>
      <c r="Y67" s="22"/>
      <c r="Z67" s="22"/>
    </row>
    <row r="68" spans="1:26" ht="13.5" customHeight="1">
      <c r="A68" s="91"/>
      <c r="B68" s="41"/>
      <c r="C68" s="92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22"/>
      <c r="W68" s="22"/>
      <c r="X68" s="22"/>
      <c r="Y68" s="22"/>
      <c r="Z68" s="22"/>
    </row>
    <row r="69" spans="1:26" ht="13.5" customHeight="1">
      <c r="A69" s="91"/>
      <c r="B69" s="41"/>
      <c r="C69" s="92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22"/>
      <c r="W69" s="22"/>
      <c r="X69" s="22"/>
      <c r="Y69" s="22"/>
      <c r="Z69" s="22"/>
    </row>
    <row r="70" spans="1:26" ht="13.5" customHeight="1">
      <c r="A70" s="91"/>
      <c r="B70" s="41"/>
      <c r="C70" s="92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22"/>
      <c r="W70" s="22"/>
      <c r="X70" s="22"/>
      <c r="Y70" s="22"/>
      <c r="Z70" s="22"/>
    </row>
    <row r="71" spans="1:26" ht="13.5" customHeight="1">
      <c r="A71" s="91"/>
      <c r="B71" s="41"/>
      <c r="C71" s="92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22"/>
      <c r="W71" s="22"/>
      <c r="X71" s="22"/>
      <c r="Y71" s="22"/>
      <c r="Z71" s="22"/>
    </row>
    <row r="72" spans="1:26" ht="19.5" customHeight="1">
      <c r="A72" s="84"/>
      <c r="B72" s="24"/>
      <c r="C72" s="89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22"/>
      <c r="W72" s="22"/>
      <c r="X72" s="22"/>
      <c r="Y72" s="22"/>
      <c r="Z72" s="22"/>
    </row>
    <row r="73" spans="1:26" s="146" customFormat="1" ht="42" customHeight="1">
      <c r="A73" s="95" t="s">
        <v>31</v>
      </c>
      <c r="B73" s="95"/>
      <c r="C73" s="145"/>
      <c r="D73" s="130">
        <f>D10+D27+D37+D41</f>
        <v>100119749600</v>
      </c>
      <c r="E73" s="130">
        <f>E10</f>
        <v>65000000000</v>
      </c>
      <c r="F73" s="130"/>
      <c r="G73" s="130">
        <f>SUM(D73:F74)</f>
        <v>184369573603</v>
      </c>
      <c r="H73" s="130"/>
      <c r="I73" s="130"/>
      <c r="J73" s="130"/>
      <c r="K73" s="130"/>
      <c r="L73" s="130">
        <f>SUM(G73+K73)</f>
        <v>184369573603</v>
      </c>
      <c r="M73" s="130">
        <f>M10+M27+M37+M41</f>
        <v>115005219000</v>
      </c>
      <c r="N73" s="130">
        <f>N10</f>
        <v>65000000000</v>
      </c>
      <c r="O73" s="130"/>
      <c r="P73" s="130">
        <f>SUM(M73:O74)</f>
        <v>195241969000</v>
      </c>
      <c r="Q73" s="130">
        <f>Q10+Q41</f>
        <v>6923500000</v>
      </c>
      <c r="R73" s="130"/>
      <c r="S73" s="130">
        <f>SUM(Q73:R74)</f>
        <v>6923500000</v>
      </c>
      <c r="T73" s="130">
        <f>P73+S73</f>
        <v>202165469000</v>
      </c>
      <c r="U73" s="38">
        <f>SUM(L73-T73)</f>
        <v>-17795895397</v>
      </c>
      <c r="V73" s="38"/>
      <c r="W73" s="38"/>
      <c r="X73" s="38"/>
      <c r="Y73" s="38"/>
      <c r="Z73" s="38"/>
    </row>
    <row r="74" spans="1:26" ht="13.5" customHeight="1">
      <c r="A74" s="25"/>
      <c r="B74" s="25"/>
      <c r="D74" s="130"/>
      <c r="E74" s="62">
        <f>E11+E27+E41</f>
        <v>18187624387.2</v>
      </c>
      <c r="F74" s="62">
        <f>F11+F27+F37</f>
        <v>1062199615.8</v>
      </c>
      <c r="G74" s="129"/>
      <c r="H74" s="129"/>
      <c r="I74" s="129"/>
      <c r="J74" s="129"/>
      <c r="K74" s="129"/>
      <c r="L74" s="129"/>
      <c r="M74" s="130"/>
      <c r="N74" s="62">
        <f>SUM(N11+N27)</f>
        <v>15236750000</v>
      </c>
      <c r="O74" s="129"/>
      <c r="P74" s="129"/>
      <c r="Q74" s="129"/>
      <c r="R74" s="129"/>
      <c r="S74" s="129"/>
      <c r="T74" s="129"/>
      <c r="U74" s="129"/>
      <c r="V74" s="22"/>
      <c r="W74" s="22"/>
      <c r="X74" s="22"/>
      <c r="Y74" s="22"/>
      <c r="Z74" s="22"/>
    </row>
    <row r="75" spans="1:26" ht="13.5" customHeight="1" thickBot="1">
      <c r="A75" s="26"/>
      <c r="B75" s="26"/>
      <c r="C75" s="21"/>
      <c r="D75" s="34"/>
      <c r="E75" s="34"/>
      <c r="F75" s="34"/>
      <c r="G75" s="34"/>
      <c r="H75" s="34"/>
      <c r="I75" s="34"/>
      <c r="J75" s="34"/>
      <c r="K75" s="34"/>
      <c r="L75" s="34"/>
      <c r="M75" s="35"/>
      <c r="N75" s="35">
        <f>SUM(N28)</f>
        <v>0</v>
      </c>
      <c r="O75" s="35"/>
      <c r="P75" s="35"/>
      <c r="Q75" s="35"/>
      <c r="R75" s="35"/>
      <c r="S75" s="35"/>
      <c r="T75" s="35"/>
      <c r="U75" s="34"/>
      <c r="V75" s="22"/>
      <c r="W75" s="22"/>
      <c r="X75" s="22"/>
      <c r="Y75" s="22"/>
      <c r="Z75" s="22"/>
    </row>
    <row r="76" spans="4:26" ht="15" customHeight="1"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3"/>
      <c r="P76" s="23"/>
      <c r="Q76" s="23"/>
      <c r="R76" s="23"/>
      <c r="S76" s="23"/>
      <c r="T76" s="23"/>
      <c r="U76" s="22"/>
      <c r="V76" s="22"/>
      <c r="W76" s="22"/>
      <c r="X76" s="22"/>
      <c r="Y76" s="22"/>
      <c r="Z76" s="22"/>
    </row>
    <row r="77" spans="4:26" ht="32.25" customHeight="1">
      <c r="D77" s="22"/>
      <c r="E77" s="22"/>
      <c r="F77" s="22"/>
      <c r="G77" s="22" t="str">
        <f>IF(D77+E77+F77=0,"  ",D77+E77+F77)</f>
        <v>  </v>
      </c>
      <c r="H77" s="22"/>
      <c r="I77" s="22"/>
      <c r="J77" s="22"/>
      <c r="K77" s="22"/>
      <c r="L77" s="22"/>
      <c r="M77" s="23"/>
      <c r="N77" s="23"/>
      <c r="O77" s="23"/>
      <c r="P77" s="23"/>
      <c r="Q77" s="23"/>
      <c r="R77" s="23"/>
      <c r="S77" s="23"/>
      <c r="T77" s="23"/>
      <c r="U77" s="22"/>
      <c r="V77" s="22"/>
      <c r="W77" s="22"/>
      <c r="X77" s="22"/>
      <c r="Y77" s="22"/>
      <c r="Z77" s="22"/>
    </row>
  </sheetData>
  <mergeCells count="3">
    <mergeCell ref="I7:I9"/>
    <mergeCell ref="Q6:S6"/>
    <mergeCell ref="T1:U1"/>
  </mergeCells>
  <printOptions horizontalCentered="1"/>
  <pageMargins left="0" right="0" top="0.5905511811023623" bottom="0.5905511811023623" header="0.3937007874015748" footer="0"/>
  <pageSetup fitToHeight="0" fitToWidth="2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GridLines="0" showZeros="0" view="pageBreakPreview" zoomScaleNormal="75" zoomScaleSheetLayoutView="100" workbookViewId="0" topLeftCell="A1">
      <selection activeCell="L2" sqref="L2"/>
    </sheetView>
  </sheetViews>
  <sheetFormatPr defaultColWidth="9.00390625" defaultRowHeight="27.75" customHeight="1"/>
  <cols>
    <col min="1" max="1" width="10.125" style="4" customWidth="1"/>
    <col min="2" max="2" width="1.75390625" style="4" customWidth="1"/>
    <col min="3" max="3" width="8.50390625" style="2" customWidth="1"/>
    <col min="4" max="4" width="13.50390625" style="3" customWidth="1"/>
    <col min="5" max="5" width="15.25390625" style="3" customWidth="1"/>
    <col min="6" max="6" width="14.625" style="3" customWidth="1"/>
    <col min="7" max="7" width="15.625" style="3" customWidth="1"/>
    <col min="8" max="8" width="9.875" style="3" customWidth="1"/>
    <col min="9" max="9" width="4.375" style="3" customWidth="1"/>
    <col min="10" max="10" width="4.875" style="3" customWidth="1"/>
    <col min="11" max="11" width="10.125" style="3" customWidth="1"/>
    <col min="12" max="12" width="14.125" style="3" customWidth="1"/>
    <col min="13" max="13" width="13.75390625" style="3" customWidth="1"/>
    <col min="14" max="14" width="13.875" style="3" customWidth="1"/>
    <col min="15" max="15" width="11.875" style="3" customWidth="1"/>
    <col min="16" max="16" width="12.875" style="3" customWidth="1"/>
    <col min="17" max="17" width="9.75390625" style="3" customWidth="1"/>
    <col min="18" max="18" width="4.375" style="3" customWidth="1"/>
    <col min="19" max="19" width="9.625" style="3" customWidth="1"/>
    <col min="20" max="20" width="12.75390625" style="3" customWidth="1"/>
    <col min="21" max="21" width="13.125" style="3" customWidth="1"/>
    <col min="22" max="22" width="8.625" style="3" hidden="1" customWidth="1"/>
    <col min="23" max="26" width="9.00390625" style="3" hidden="1" customWidth="1"/>
    <col min="27" max="16384" width="9.00390625" style="3" customWidth="1"/>
  </cols>
  <sheetData>
    <row r="1" spans="1:21" ht="18" customHeight="1">
      <c r="A1" s="75" t="s">
        <v>32</v>
      </c>
      <c r="B1" s="50"/>
      <c r="U1" s="144" t="s">
        <v>66</v>
      </c>
    </row>
    <row r="2" spans="1:17" s="30" customFormat="1" ht="42" customHeight="1">
      <c r="A2" s="29"/>
      <c r="B2" s="29"/>
      <c r="E2" s="150" t="s">
        <v>87</v>
      </c>
      <c r="F2" s="31"/>
      <c r="G2" s="45"/>
      <c r="H2"/>
      <c r="L2" s="150" t="s">
        <v>85</v>
      </c>
      <c r="P2"/>
      <c r="Q2" s="149" t="s">
        <v>86</v>
      </c>
    </row>
    <row r="3" ht="24.75" customHeight="1" thickBot="1">
      <c r="U3" s="76" t="s">
        <v>1</v>
      </c>
    </row>
    <row r="4" spans="1:21" ht="21.75" customHeight="1">
      <c r="A4" s="71"/>
      <c r="B4" s="1"/>
      <c r="C4" s="5"/>
      <c r="D4" s="6"/>
      <c r="E4" s="7"/>
      <c r="F4" s="77" t="s">
        <v>33</v>
      </c>
      <c r="G4" s="7"/>
      <c r="H4" s="7"/>
      <c r="I4" s="7"/>
      <c r="J4" s="7"/>
      <c r="K4" s="77" t="s">
        <v>34</v>
      </c>
      <c r="L4" s="7"/>
      <c r="M4" s="7"/>
      <c r="N4" s="77" t="s">
        <v>4</v>
      </c>
      <c r="O4" s="7"/>
      <c r="P4" s="7"/>
      <c r="Q4" s="7"/>
      <c r="R4" s="7"/>
      <c r="S4" s="77" t="s">
        <v>5</v>
      </c>
      <c r="T4" s="7"/>
      <c r="U4" s="7"/>
    </row>
    <row r="5" spans="1:21" ht="19.5" customHeight="1">
      <c r="A5" s="72"/>
      <c r="B5" s="8"/>
      <c r="C5" s="78" t="s">
        <v>6</v>
      </c>
      <c r="D5" s="10" t="s">
        <v>7</v>
      </c>
      <c r="E5" s="11"/>
      <c r="F5" s="11"/>
      <c r="G5" s="11"/>
      <c r="H5" s="11"/>
      <c r="I5" s="11"/>
      <c r="J5" s="11"/>
      <c r="K5" s="11"/>
      <c r="L5" s="12"/>
      <c r="M5" s="79" t="s">
        <v>8</v>
      </c>
      <c r="N5" s="11"/>
      <c r="O5" s="11"/>
      <c r="P5" s="11"/>
      <c r="Q5" s="11"/>
      <c r="R5" s="11"/>
      <c r="S5" s="11"/>
      <c r="T5" s="12"/>
      <c r="U5" s="13"/>
    </row>
    <row r="6" spans="1:21" ht="19.5" customHeight="1">
      <c r="A6" s="80" t="s">
        <v>9</v>
      </c>
      <c r="B6" s="54"/>
      <c r="C6" s="9"/>
      <c r="D6" s="79" t="s">
        <v>10</v>
      </c>
      <c r="E6" s="10"/>
      <c r="F6" s="11"/>
      <c r="G6" s="12"/>
      <c r="H6" s="46" t="s">
        <v>11</v>
      </c>
      <c r="I6" s="11"/>
      <c r="J6" s="11"/>
      <c r="K6" s="12"/>
      <c r="L6" s="14"/>
      <c r="M6" s="79" t="s">
        <v>12</v>
      </c>
      <c r="N6" s="11"/>
      <c r="O6" s="11"/>
      <c r="P6" s="12"/>
      <c r="Q6" s="154" t="s">
        <v>13</v>
      </c>
      <c r="R6" s="155"/>
      <c r="S6" s="156"/>
      <c r="T6" s="15"/>
      <c r="U6" s="16"/>
    </row>
    <row r="7" spans="1:21" ht="19.5" customHeight="1">
      <c r="A7" s="73"/>
      <c r="B7" s="49"/>
      <c r="C7" s="9"/>
      <c r="E7" s="93" t="s">
        <v>15</v>
      </c>
      <c r="F7" s="81" t="s">
        <v>37</v>
      </c>
      <c r="G7" s="17"/>
      <c r="H7" s="78" t="s">
        <v>16</v>
      </c>
      <c r="I7" s="151" t="s">
        <v>40</v>
      </c>
      <c r="J7" s="17"/>
      <c r="K7" s="17"/>
      <c r="L7" s="17"/>
      <c r="N7" s="93" t="s">
        <v>15</v>
      </c>
      <c r="O7" s="81" t="s">
        <v>37</v>
      </c>
      <c r="P7" s="17"/>
      <c r="Q7" s="78" t="s">
        <v>16</v>
      </c>
      <c r="R7" s="17"/>
      <c r="S7" s="17"/>
      <c r="T7" s="55"/>
      <c r="U7" s="82" t="s">
        <v>17</v>
      </c>
    </row>
    <row r="8" spans="1:21" ht="19.5" customHeight="1">
      <c r="A8" s="72"/>
      <c r="B8" s="8"/>
      <c r="C8" s="78" t="s">
        <v>18</v>
      </c>
      <c r="D8" s="78" t="s">
        <v>14</v>
      </c>
      <c r="E8" s="9" t="s">
        <v>38</v>
      </c>
      <c r="F8" s="81"/>
      <c r="G8" s="78" t="s">
        <v>19</v>
      </c>
      <c r="H8" s="27"/>
      <c r="I8" s="152"/>
      <c r="J8" s="83" t="s">
        <v>20</v>
      </c>
      <c r="K8" s="78" t="s">
        <v>19</v>
      </c>
      <c r="L8" s="78" t="s">
        <v>21</v>
      </c>
      <c r="M8" s="78" t="s">
        <v>14</v>
      </c>
      <c r="N8" s="9" t="s">
        <v>38</v>
      </c>
      <c r="O8" s="81"/>
      <c r="P8" s="78" t="s">
        <v>19</v>
      </c>
      <c r="Q8" s="49"/>
      <c r="R8" s="78" t="s">
        <v>20</v>
      </c>
      <c r="S8" s="78" t="s">
        <v>19</v>
      </c>
      <c r="T8" s="78" t="s">
        <v>21</v>
      </c>
      <c r="U8" s="2"/>
    </row>
    <row r="9" spans="1:21" ht="26.25" customHeight="1" thickBot="1">
      <c r="A9" s="74"/>
      <c r="B9" s="18"/>
      <c r="C9" s="19"/>
      <c r="D9" s="51" t="s">
        <v>38</v>
      </c>
      <c r="E9" s="47" t="s">
        <v>67</v>
      </c>
      <c r="F9" s="47" t="s">
        <v>68</v>
      </c>
      <c r="G9" s="20"/>
      <c r="H9" s="47" t="s">
        <v>22</v>
      </c>
      <c r="I9" s="153"/>
      <c r="J9" s="20"/>
      <c r="K9" s="20"/>
      <c r="L9" s="20"/>
      <c r="M9" s="51" t="s">
        <v>38</v>
      </c>
      <c r="N9" s="47" t="s">
        <v>67</v>
      </c>
      <c r="O9" s="47" t="s">
        <v>68</v>
      </c>
      <c r="P9" s="20"/>
      <c r="Q9" s="48" t="s">
        <v>23</v>
      </c>
      <c r="R9" s="20"/>
      <c r="S9" s="20"/>
      <c r="T9" s="20"/>
      <c r="U9" s="21"/>
    </row>
    <row r="10" spans="1:26" ht="35.25" customHeight="1">
      <c r="A10" s="94" t="s">
        <v>69</v>
      </c>
      <c r="B10" s="40"/>
      <c r="D10" s="38">
        <f>SUM(D13:D26)</f>
        <v>49053676906</v>
      </c>
      <c r="E10" s="38">
        <f>E17</f>
        <v>13610000000</v>
      </c>
      <c r="F10" s="38">
        <f>F17</f>
        <v>237012956</v>
      </c>
      <c r="G10" s="38">
        <f>SUM(D10:F11)</f>
        <v>80064691907</v>
      </c>
      <c r="H10" s="38">
        <f>SUM(H13:H17)</f>
        <v>0</v>
      </c>
      <c r="I10" s="38"/>
      <c r="J10" s="38"/>
      <c r="K10" s="38">
        <f>SUM(H10:J10)</f>
        <v>0</v>
      </c>
      <c r="L10" s="38">
        <f>SUM(G10+K10)</f>
        <v>80064691907</v>
      </c>
      <c r="M10" s="38">
        <f>SUM(M13:M26)</f>
        <v>60834223054</v>
      </c>
      <c r="N10" s="38">
        <f>N17</f>
        <v>13610000000</v>
      </c>
      <c r="O10" s="38">
        <f>O17</f>
        <v>237015000</v>
      </c>
      <c r="P10" s="38">
        <f>SUM(M10:O11)</f>
        <v>91296169000</v>
      </c>
      <c r="Q10" s="39">
        <f>SUM(Q13:Q20)</f>
        <v>0</v>
      </c>
      <c r="R10" s="39"/>
      <c r="S10" s="39">
        <f>SUM(Q10:R10)</f>
        <v>0</v>
      </c>
      <c r="T10" s="38">
        <f>P10+S10</f>
        <v>91296169000</v>
      </c>
      <c r="U10" s="38">
        <f>SUM(L10-T10)</f>
        <v>-11231477093</v>
      </c>
      <c r="V10" s="22"/>
      <c r="W10" s="22"/>
      <c r="X10" s="22"/>
      <c r="Y10" s="22"/>
      <c r="Z10" s="22"/>
    </row>
    <row r="11" spans="4:26" ht="14.25" customHeight="1">
      <c r="D11" s="32"/>
      <c r="E11" s="62">
        <f>E18+E26</f>
        <v>16885126099</v>
      </c>
      <c r="F11" s="60">
        <f>F20+F26</f>
        <v>278875946</v>
      </c>
      <c r="G11" s="32"/>
      <c r="H11" s="32"/>
      <c r="I11" s="32"/>
      <c r="J11" s="32"/>
      <c r="K11" s="32"/>
      <c r="L11" s="32"/>
      <c r="M11" s="33"/>
      <c r="N11" s="60">
        <f>N18</f>
        <v>16336055000</v>
      </c>
      <c r="O11" s="60">
        <f>O20+O26</f>
        <v>278875946</v>
      </c>
      <c r="P11" s="33"/>
      <c r="Q11" s="33"/>
      <c r="R11" s="33"/>
      <c r="S11" s="33"/>
      <c r="T11" s="33"/>
      <c r="U11" s="32"/>
      <c r="V11" s="22"/>
      <c r="W11" s="22"/>
      <c r="X11" s="22"/>
      <c r="Y11" s="22"/>
      <c r="Z11" s="22"/>
    </row>
    <row r="12" spans="1:26" s="57" customFormat="1" ht="18.75" customHeight="1">
      <c r="A12" s="68"/>
      <c r="B12" s="68"/>
      <c r="C12" s="56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70"/>
      <c r="O12" s="53"/>
      <c r="P12" s="70"/>
      <c r="Q12" s="70"/>
      <c r="R12" s="70"/>
      <c r="S12" s="70"/>
      <c r="T12" s="70"/>
      <c r="U12" s="69"/>
      <c r="V12" s="52"/>
      <c r="W12" s="52"/>
      <c r="X12" s="52"/>
      <c r="Y12" s="52"/>
      <c r="Z12" s="52"/>
    </row>
    <row r="13" spans="1:26" ht="39" customHeight="1">
      <c r="A13" s="89" t="s">
        <v>75</v>
      </c>
      <c r="B13" s="24"/>
      <c r="C13" s="85"/>
      <c r="D13" s="22">
        <v>0</v>
      </c>
      <c r="E13" s="22">
        <v>0</v>
      </c>
      <c r="F13" s="22">
        <v>0</v>
      </c>
      <c r="G13" s="22">
        <f>SUM(D13:F13)</f>
        <v>0</v>
      </c>
      <c r="H13" s="22">
        <v>0</v>
      </c>
      <c r="I13" s="22">
        <v>0</v>
      </c>
      <c r="J13" s="22">
        <v>0</v>
      </c>
      <c r="K13" s="22">
        <f>SUM(H13:J13)</f>
        <v>0</v>
      </c>
      <c r="L13" s="22">
        <f>SUM(G13+K13)</f>
        <v>0</v>
      </c>
      <c r="M13" s="22">
        <v>37045000</v>
      </c>
      <c r="N13" s="23">
        <v>0</v>
      </c>
      <c r="O13" s="23">
        <v>0</v>
      </c>
      <c r="P13" s="22">
        <f>SUM(M13:O13)</f>
        <v>37045000</v>
      </c>
      <c r="Q13" s="22">
        <v>0</v>
      </c>
      <c r="R13" s="22">
        <v>0</v>
      </c>
      <c r="S13" s="22">
        <f>SUM(Q13:R13)</f>
        <v>0</v>
      </c>
      <c r="T13" s="22">
        <f>SUM(P13:S13)</f>
        <v>37045000</v>
      </c>
      <c r="U13" s="22">
        <f>SUM(L13-T13)</f>
        <v>-37045000</v>
      </c>
      <c r="V13" s="22"/>
      <c r="W13" s="22"/>
      <c r="X13" s="22"/>
      <c r="Y13" s="22"/>
      <c r="Z13" s="22"/>
    </row>
    <row r="14" spans="1:26" ht="39" customHeight="1">
      <c r="A14" s="84" t="s">
        <v>35</v>
      </c>
      <c r="B14" s="24"/>
      <c r="C14" s="85" t="s">
        <v>62</v>
      </c>
      <c r="D14" s="22">
        <v>3512027940</v>
      </c>
      <c r="E14" s="22"/>
      <c r="F14" s="22"/>
      <c r="G14" s="22">
        <f>SUM(D14:F14)</f>
        <v>3512027940</v>
      </c>
      <c r="H14" s="22"/>
      <c r="I14" s="22"/>
      <c r="J14" s="22"/>
      <c r="K14" s="22"/>
      <c r="L14" s="22">
        <f>SUM(G14+K14)</f>
        <v>3512027940</v>
      </c>
      <c r="M14" s="22">
        <v>3515384000</v>
      </c>
      <c r="N14" s="64"/>
      <c r="O14" s="23"/>
      <c r="P14" s="22">
        <f>SUM(M14:O14)</f>
        <v>3515384000</v>
      </c>
      <c r="Q14" s="22"/>
      <c r="R14" s="22"/>
      <c r="S14" s="22"/>
      <c r="T14" s="22">
        <f>SUM(P14)</f>
        <v>3515384000</v>
      </c>
      <c r="U14" s="22">
        <f>SUM(L14-T14)</f>
        <v>-3356060</v>
      </c>
      <c r="V14" s="22"/>
      <c r="W14" s="22"/>
      <c r="X14" s="22"/>
      <c r="Y14" s="22"/>
      <c r="Z14" s="22"/>
    </row>
    <row r="15" spans="1:26" ht="20.25" customHeight="1">
      <c r="A15" s="84"/>
      <c r="B15" s="24"/>
      <c r="C15" s="85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64"/>
      <c r="O15" s="23"/>
      <c r="P15" s="23"/>
      <c r="Q15" s="23"/>
      <c r="R15" s="23"/>
      <c r="S15" s="23"/>
      <c r="T15" s="23"/>
      <c r="U15" s="22"/>
      <c r="V15" s="22"/>
      <c r="W15" s="22"/>
      <c r="X15" s="22"/>
      <c r="Y15" s="22"/>
      <c r="Z15" s="22"/>
    </row>
    <row r="16" spans="1:26" ht="48.75" customHeight="1">
      <c r="A16" s="84" t="s">
        <v>25</v>
      </c>
      <c r="B16" s="24"/>
      <c r="C16" s="85" t="s">
        <v>47</v>
      </c>
      <c r="D16" s="22">
        <v>10089297328</v>
      </c>
      <c r="E16" s="22">
        <v>0</v>
      </c>
      <c r="F16" s="22">
        <v>0</v>
      </c>
      <c r="G16" s="22">
        <f>SUM(D16:F16)</f>
        <v>10089297328</v>
      </c>
      <c r="H16" s="22">
        <v>0</v>
      </c>
      <c r="I16" s="22">
        <v>0</v>
      </c>
      <c r="J16" s="22">
        <v>0</v>
      </c>
      <c r="K16" s="22">
        <f>SUM(H16:J16)</f>
        <v>0</v>
      </c>
      <c r="L16" s="22">
        <f>SUM(G16+K16)</f>
        <v>10089297328</v>
      </c>
      <c r="M16" s="22">
        <f>17855000000+3426853000</f>
        <v>21281853000</v>
      </c>
      <c r="N16" s="23">
        <v>0</v>
      </c>
      <c r="O16" s="23">
        <v>0</v>
      </c>
      <c r="P16" s="22">
        <f>SUM(M16:O16)</f>
        <v>21281853000</v>
      </c>
      <c r="Q16" s="22">
        <v>0</v>
      </c>
      <c r="R16" s="22">
        <v>0</v>
      </c>
      <c r="S16" s="22">
        <f>SUM(Q16:R16)</f>
        <v>0</v>
      </c>
      <c r="T16" s="22">
        <f>SUM(P16)</f>
        <v>21281853000</v>
      </c>
      <c r="U16" s="22">
        <f>SUM(L16-T16)</f>
        <v>-11192555672</v>
      </c>
      <c r="V16" s="22"/>
      <c r="W16" s="22"/>
      <c r="X16" s="22"/>
      <c r="Y16" s="22"/>
      <c r="Z16" s="22"/>
    </row>
    <row r="17" spans="1:26" s="44" customFormat="1" ht="33" customHeight="1">
      <c r="A17" s="86" t="s">
        <v>26</v>
      </c>
      <c r="B17" s="59"/>
      <c r="C17" s="87" t="s">
        <v>27</v>
      </c>
      <c r="D17" s="36">
        <v>28785031110</v>
      </c>
      <c r="E17" s="36">
        <v>13610000000</v>
      </c>
      <c r="F17" s="36">
        <v>237012956</v>
      </c>
      <c r="G17" s="36">
        <f>SUM(D17:F18)</f>
        <v>59095047700</v>
      </c>
      <c r="H17" s="36">
        <v>0</v>
      </c>
      <c r="I17" s="36">
        <v>0</v>
      </c>
      <c r="J17" s="36">
        <v>0</v>
      </c>
      <c r="K17" s="36">
        <f>SUM(H17:J17)</f>
        <v>0</v>
      </c>
      <c r="L17" s="36">
        <f>SUM(G17+K17)</f>
        <v>59095047700</v>
      </c>
      <c r="M17" s="36">
        <v>28785032000</v>
      </c>
      <c r="N17" s="36">
        <v>13610000000</v>
      </c>
      <c r="O17" s="36">
        <v>237015000</v>
      </c>
      <c r="P17" s="36">
        <f>SUM(M17+N17+N18+O17+O18)</f>
        <v>58968102000</v>
      </c>
      <c r="Q17" s="36">
        <v>0</v>
      </c>
      <c r="R17" s="36">
        <v>0</v>
      </c>
      <c r="S17" s="36">
        <f>SUM(Q17:R17)</f>
        <v>0</v>
      </c>
      <c r="T17" s="36">
        <f>SUM(P17+S17)</f>
        <v>58968102000</v>
      </c>
      <c r="U17" s="36">
        <f>SUM(L17-T17)</f>
        <v>126945700</v>
      </c>
      <c r="V17" s="36"/>
      <c r="W17" s="36"/>
      <c r="X17" s="36"/>
      <c r="Y17" s="36"/>
      <c r="Z17" s="36"/>
    </row>
    <row r="18" spans="1:26" ht="13.5" customHeight="1">
      <c r="A18" s="88" t="s">
        <v>28</v>
      </c>
      <c r="B18" s="58"/>
      <c r="C18" s="85" t="s">
        <v>41</v>
      </c>
      <c r="D18" s="22"/>
      <c r="E18" s="63">
        <v>16463003634</v>
      </c>
      <c r="F18" s="63"/>
      <c r="G18" s="63"/>
      <c r="H18" s="22"/>
      <c r="I18" s="22"/>
      <c r="J18" s="22"/>
      <c r="K18" s="22"/>
      <c r="L18" s="22"/>
      <c r="M18" s="23"/>
      <c r="N18" s="61">
        <v>16336055000</v>
      </c>
      <c r="O18" s="6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3.5" customHeight="1">
      <c r="A19" s="88"/>
      <c r="B19" s="58"/>
      <c r="D19" s="22"/>
      <c r="E19" s="63"/>
      <c r="F19" s="63"/>
      <c r="G19" s="22"/>
      <c r="H19" s="22"/>
      <c r="I19" s="22"/>
      <c r="J19" s="22"/>
      <c r="K19" s="22"/>
      <c r="L19" s="22"/>
      <c r="M19" s="23"/>
      <c r="N19" s="65"/>
      <c r="O19" s="65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48" customHeight="1">
      <c r="A20" s="84" t="s">
        <v>39</v>
      </c>
      <c r="B20" s="24"/>
      <c r="C20" s="89" t="s">
        <v>70</v>
      </c>
      <c r="D20" s="22">
        <v>148249990</v>
      </c>
      <c r="E20" s="63"/>
      <c r="F20" s="63">
        <v>154800000</v>
      </c>
      <c r="G20" s="22">
        <f>SUM(D20:F20)</f>
        <v>303049990</v>
      </c>
      <c r="H20" s="22">
        <v>0</v>
      </c>
      <c r="I20" s="22">
        <v>0</v>
      </c>
      <c r="J20" s="22">
        <v>0</v>
      </c>
      <c r="K20" s="22">
        <f>SUM(H20:J20)</f>
        <v>0</v>
      </c>
      <c r="L20" s="22">
        <f>SUM(G20+K20)</f>
        <v>303049990</v>
      </c>
      <c r="M20" s="22">
        <v>84320000</v>
      </c>
      <c r="N20" s="67"/>
      <c r="O20" s="63">
        <v>154800000</v>
      </c>
      <c r="P20" s="22">
        <f>SUM(M20:O20)</f>
        <v>239120000</v>
      </c>
      <c r="Q20" s="22">
        <v>0</v>
      </c>
      <c r="R20" s="22">
        <v>0</v>
      </c>
      <c r="S20" s="22">
        <f>SUM(Q20:R20)</f>
        <v>0</v>
      </c>
      <c r="T20" s="22">
        <f>SUM(P20+S20)</f>
        <v>239120000</v>
      </c>
      <c r="U20" s="22">
        <f>SUM(L20-T20)</f>
        <v>63929990</v>
      </c>
      <c r="V20" s="22"/>
      <c r="W20" s="22"/>
      <c r="X20" s="22"/>
      <c r="Y20" s="22"/>
      <c r="Z20" s="22"/>
    </row>
    <row r="21" spans="1:26" ht="17.25" customHeight="1">
      <c r="A21" s="84"/>
      <c r="B21" s="24"/>
      <c r="C21" s="89"/>
      <c r="D21" s="22"/>
      <c r="E21" s="63"/>
      <c r="F21" s="63"/>
      <c r="G21" s="22"/>
      <c r="H21" s="22"/>
      <c r="I21" s="22"/>
      <c r="J21" s="22"/>
      <c r="K21" s="22"/>
      <c r="L21" s="22"/>
      <c r="M21" s="23"/>
      <c r="N21" s="23"/>
      <c r="O21" s="67"/>
      <c r="P21" s="23"/>
      <c r="Q21" s="23"/>
      <c r="R21" s="23"/>
      <c r="S21" s="23"/>
      <c r="T21" s="23"/>
      <c r="U21" s="22"/>
      <c r="V21" s="22"/>
      <c r="W21" s="22"/>
      <c r="X21" s="22"/>
      <c r="Y21" s="22"/>
      <c r="Z21" s="22"/>
    </row>
    <row r="22" spans="1:26" ht="48" customHeight="1">
      <c r="A22" s="89" t="s">
        <v>48</v>
      </c>
      <c r="B22" s="24"/>
      <c r="C22" s="85" t="s">
        <v>46</v>
      </c>
      <c r="D22" s="22">
        <v>0</v>
      </c>
      <c r="E22" s="22">
        <v>0</v>
      </c>
      <c r="F22" s="22">
        <v>0</v>
      </c>
      <c r="G22" s="22">
        <f>SUM(D22:F22)</f>
        <v>0</v>
      </c>
      <c r="H22" s="22">
        <v>0</v>
      </c>
      <c r="I22" s="22">
        <v>0</v>
      </c>
      <c r="J22" s="22">
        <v>0</v>
      </c>
      <c r="K22" s="22">
        <f>SUM(H22:J22)</f>
        <v>0</v>
      </c>
      <c r="L22" s="22">
        <f>SUM(G22+K22)</f>
        <v>0</v>
      </c>
      <c r="M22" s="22">
        <v>79770000</v>
      </c>
      <c r="N22" s="23">
        <v>0</v>
      </c>
      <c r="O22" s="23">
        <v>0</v>
      </c>
      <c r="P22" s="22">
        <f>SUM(M22:O22)</f>
        <v>79770000</v>
      </c>
      <c r="Q22" s="22">
        <v>0</v>
      </c>
      <c r="R22" s="22">
        <v>0</v>
      </c>
      <c r="S22" s="22">
        <f>SUM(Q22:R22)</f>
        <v>0</v>
      </c>
      <c r="T22" s="22">
        <f>SUM(P22+S22)</f>
        <v>79770000</v>
      </c>
      <c r="U22" s="22">
        <f>SUM(L22-T22)</f>
        <v>-79770000</v>
      </c>
      <c r="V22" s="22"/>
      <c r="W22" s="22"/>
      <c r="X22" s="22"/>
      <c r="Y22" s="22"/>
      <c r="Z22" s="22"/>
    </row>
    <row r="23" spans="1:26" ht="15" customHeight="1">
      <c r="A23" s="89"/>
      <c r="B23" s="24"/>
      <c r="C23" s="89"/>
      <c r="D23" s="22"/>
      <c r="E23" s="63"/>
      <c r="F23" s="63"/>
      <c r="G23" s="22"/>
      <c r="H23" s="22"/>
      <c r="I23" s="22"/>
      <c r="J23" s="22"/>
      <c r="K23" s="22"/>
      <c r="L23" s="22"/>
      <c r="M23" s="23"/>
      <c r="N23" s="23"/>
      <c r="O23" s="6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48" customHeight="1">
      <c r="A24" s="89" t="s">
        <v>71</v>
      </c>
      <c r="B24" s="24"/>
      <c r="C24" s="90" t="s">
        <v>63</v>
      </c>
      <c r="D24" s="22">
        <v>613000000</v>
      </c>
      <c r="E24" s="22">
        <v>0</v>
      </c>
      <c r="F24" s="22">
        <v>0</v>
      </c>
      <c r="G24" s="22">
        <f>SUM(D24:F24)</f>
        <v>613000000</v>
      </c>
      <c r="H24" s="22">
        <v>0</v>
      </c>
      <c r="I24" s="22">
        <v>0</v>
      </c>
      <c r="J24" s="22">
        <v>0</v>
      </c>
      <c r="K24" s="22">
        <f>SUM(H24:J24)</f>
        <v>0</v>
      </c>
      <c r="L24" s="22">
        <f>SUM(G24+K24)</f>
        <v>613000000</v>
      </c>
      <c r="M24" s="22">
        <v>1000000000</v>
      </c>
      <c r="N24" s="22">
        <v>0</v>
      </c>
      <c r="O24" s="23">
        <v>0</v>
      </c>
      <c r="P24" s="22">
        <f>SUM(M24:O24)</f>
        <v>1000000000</v>
      </c>
      <c r="Q24" s="22">
        <v>0</v>
      </c>
      <c r="R24" s="22">
        <v>0</v>
      </c>
      <c r="S24" s="22">
        <f>SUM(Q24:R24)</f>
        <v>0</v>
      </c>
      <c r="T24" s="22">
        <f>SUM(P24+S24)</f>
        <v>1000000000</v>
      </c>
      <c r="U24" s="22">
        <f>SUM(L24-T24)</f>
        <v>-387000000</v>
      </c>
      <c r="V24" s="22"/>
      <c r="W24" s="22"/>
      <c r="X24" s="22"/>
      <c r="Y24" s="22"/>
      <c r="Z24" s="22"/>
    </row>
    <row r="25" spans="1:26" ht="13.5" customHeight="1">
      <c r="A25" s="89"/>
      <c r="B25" s="24"/>
      <c r="C25" s="89"/>
      <c r="D25" s="22"/>
      <c r="E25" s="63"/>
      <c r="F25" s="63"/>
      <c r="G25" s="22"/>
      <c r="H25" s="22"/>
      <c r="I25" s="22"/>
      <c r="J25" s="22"/>
      <c r="K25" s="22"/>
      <c r="L25" s="22"/>
      <c r="M25" s="23"/>
      <c r="N25" s="23"/>
      <c r="O25" s="67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3" customFormat="1" ht="48" customHeight="1">
      <c r="A26" s="142" t="s">
        <v>49</v>
      </c>
      <c r="B26" s="28"/>
      <c r="C26" s="104" t="s">
        <v>24</v>
      </c>
      <c r="D26" s="105">
        <v>5906070538</v>
      </c>
      <c r="E26" s="106">
        <v>422122465</v>
      </c>
      <c r="F26" s="106">
        <v>124075946</v>
      </c>
      <c r="G26" s="105">
        <f>SUM(D26:F26)</f>
        <v>6452268949</v>
      </c>
      <c r="H26" s="105">
        <v>0</v>
      </c>
      <c r="I26" s="105">
        <v>0</v>
      </c>
      <c r="J26" s="105">
        <v>0</v>
      </c>
      <c r="K26" s="105">
        <f>SUM(H26:J26)</f>
        <v>0</v>
      </c>
      <c r="L26" s="105">
        <f>SUM(G26+K26)</f>
        <v>6452268949</v>
      </c>
      <c r="M26" s="143">
        <v>6050819054</v>
      </c>
      <c r="N26" s="107">
        <v>0</v>
      </c>
      <c r="O26" s="106">
        <v>124075946</v>
      </c>
      <c r="P26" s="105">
        <f>SUM(M26:O26)</f>
        <v>6174895000</v>
      </c>
      <c r="Q26" s="105">
        <v>0</v>
      </c>
      <c r="R26" s="105">
        <v>0</v>
      </c>
      <c r="S26" s="105">
        <f>SUM(Q26:R26)</f>
        <v>0</v>
      </c>
      <c r="T26" s="105">
        <f>SUM(P26+S26)</f>
        <v>6174895000</v>
      </c>
      <c r="U26" s="105">
        <f>SUM(L26-T26)</f>
        <v>277373949</v>
      </c>
      <c r="V26" s="105"/>
      <c r="W26" s="105"/>
      <c r="X26" s="105"/>
      <c r="Y26" s="105"/>
      <c r="Z26" s="105"/>
    </row>
    <row r="27" spans="1:26" s="124" customFormat="1" ht="42" customHeight="1">
      <c r="A27" s="116" t="s">
        <v>72</v>
      </c>
      <c r="B27" s="117"/>
      <c r="C27" s="118"/>
      <c r="D27" s="119">
        <f>SUM(D29:D35)</f>
        <v>0</v>
      </c>
      <c r="E27" s="120">
        <f>E29+E31+E33+E35</f>
        <v>2455511453.11</v>
      </c>
      <c r="F27" s="120">
        <f>F35</f>
        <v>462412.6</v>
      </c>
      <c r="G27" s="121">
        <f>SUM(D27:F27)</f>
        <v>2455973865.71</v>
      </c>
      <c r="H27" s="121"/>
      <c r="I27" s="121"/>
      <c r="J27" s="121"/>
      <c r="K27" s="121"/>
      <c r="L27" s="121">
        <f>SUM(G27+K27)</f>
        <v>2455973865.71</v>
      </c>
      <c r="M27" s="122">
        <f>SUM(M29:M35)</f>
        <v>0</v>
      </c>
      <c r="N27" s="120">
        <f>N29+N31+N33+N35</f>
        <v>2528720000</v>
      </c>
      <c r="O27" s="123"/>
      <c r="P27" s="121">
        <f>SUM(M27:O27)</f>
        <v>2528720000</v>
      </c>
      <c r="Q27" s="121"/>
      <c r="R27" s="121"/>
      <c r="S27" s="121">
        <f>SUM(S29:S31)</f>
        <v>0</v>
      </c>
      <c r="T27" s="121">
        <f>P27+S27</f>
        <v>2528720000</v>
      </c>
      <c r="U27" s="121">
        <f>SUM(L27-T27)</f>
        <v>-72746134.28999996</v>
      </c>
      <c r="V27" s="113"/>
      <c r="W27" s="113"/>
      <c r="X27" s="113"/>
      <c r="Y27" s="113"/>
      <c r="Z27" s="113"/>
    </row>
    <row r="28" spans="1:26" ht="13.5" customHeight="1">
      <c r="A28" s="25"/>
      <c r="B28" s="25"/>
      <c r="D28" s="32"/>
      <c r="E28"/>
      <c r="F28"/>
      <c r="G28" s="32"/>
      <c r="H28" s="32"/>
      <c r="I28" s="32"/>
      <c r="J28" s="32"/>
      <c r="K28" s="32"/>
      <c r="L28" s="32"/>
      <c r="M28" s="33"/>
      <c r="N28" s="33"/>
      <c r="O28" s="33"/>
      <c r="P28" s="32"/>
      <c r="Q28" s="32"/>
      <c r="R28" s="32"/>
      <c r="S28" s="32"/>
      <c r="T28" s="32"/>
      <c r="U28" s="32"/>
      <c r="V28" s="22"/>
      <c r="W28" s="22"/>
      <c r="X28" s="22"/>
      <c r="Y28" s="22"/>
      <c r="Z28" s="22"/>
    </row>
    <row r="29" spans="1:26" ht="39" customHeight="1">
      <c r="A29" s="84" t="s">
        <v>29</v>
      </c>
      <c r="B29" s="24"/>
      <c r="C29" s="89" t="s">
        <v>30</v>
      </c>
      <c r="D29" s="22">
        <v>0</v>
      </c>
      <c r="E29" s="63">
        <v>1140689513.91</v>
      </c>
      <c r="F29" s="22">
        <v>0</v>
      </c>
      <c r="G29" s="22">
        <f>SUM(E29:F29)</f>
        <v>1140689513.91</v>
      </c>
      <c r="H29" s="22">
        <v>0</v>
      </c>
      <c r="I29" s="22">
        <v>0</v>
      </c>
      <c r="J29" s="22">
        <v>0</v>
      </c>
      <c r="K29" s="22">
        <f>SUM(H29:J29)</f>
        <v>0</v>
      </c>
      <c r="L29" s="22">
        <f>SUM(G29+K29)</f>
        <v>1140689513.91</v>
      </c>
      <c r="M29" s="23">
        <v>0</v>
      </c>
      <c r="N29" s="63">
        <v>926000000</v>
      </c>
      <c r="O29" s="23">
        <v>0</v>
      </c>
      <c r="P29" s="22">
        <f>SUM(N29)</f>
        <v>926000000</v>
      </c>
      <c r="Q29" s="22">
        <v>0</v>
      </c>
      <c r="R29" s="22">
        <v>0</v>
      </c>
      <c r="S29" s="22">
        <f>SUM(Q29:R29)</f>
        <v>0</v>
      </c>
      <c r="T29" s="22">
        <f>SUM(P29+S29)</f>
        <v>926000000</v>
      </c>
      <c r="U29" s="22">
        <f>SUM(L29-T29)</f>
        <v>214689513.9100001</v>
      </c>
      <c r="V29" s="22"/>
      <c r="W29" s="22"/>
      <c r="X29" s="22"/>
      <c r="Y29" s="22"/>
      <c r="Z29" s="22"/>
    </row>
    <row r="30" spans="1:26" ht="15.75" customHeight="1">
      <c r="A30" s="84"/>
      <c r="B30" s="24"/>
      <c r="C30" s="89"/>
      <c r="D30" s="22"/>
      <c r="E30" s="63"/>
      <c r="F30" s="22"/>
      <c r="G30" s="22"/>
      <c r="H30" s="22"/>
      <c r="I30" s="22"/>
      <c r="J30" s="22"/>
      <c r="K30" s="22"/>
      <c r="L30" s="22"/>
      <c r="M30" s="23"/>
      <c r="N30" s="67"/>
      <c r="O30" s="2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13" customFormat="1" ht="35.25" customHeight="1">
      <c r="A31" s="82" t="s">
        <v>50</v>
      </c>
      <c r="B31" s="111"/>
      <c r="C31" s="112"/>
      <c r="D31" s="105">
        <v>0</v>
      </c>
      <c r="E31" s="106">
        <v>732432264</v>
      </c>
      <c r="F31" s="105">
        <v>0</v>
      </c>
      <c r="G31" s="105">
        <f>SUM(D31:F31)</f>
        <v>732432264</v>
      </c>
      <c r="H31" s="113">
        <v>0</v>
      </c>
      <c r="I31" s="113">
        <v>0</v>
      </c>
      <c r="J31" s="113">
        <v>0</v>
      </c>
      <c r="K31" s="113">
        <f>SUM(H31:J31)</f>
        <v>0</v>
      </c>
      <c r="L31" s="105">
        <f>SUM(G31+K31)</f>
        <v>732432264</v>
      </c>
      <c r="M31" s="114">
        <v>0</v>
      </c>
      <c r="N31" s="106">
        <v>632720000</v>
      </c>
      <c r="O31" s="114">
        <v>0</v>
      </c>
      <c r="P31" s="105">
        <f>N31</f>
        <v>632720000</v>
      </c>
      <c r="Q31" s="113">
        <v>0</v>
      </c>
      <c r="R31" s="113">
        <v>0</v>
      </c>
      <c r="S31" s="113">
        <f>SUM(Q31:R31)</f>
        <v>0</v>
      </c>
      <c r="T31" s="105">
        <f>SUM(P31)</f>
        <v>632720000</v>
      </c>
      <c r="U31" s="105">
        <f>SUM(L31-T31)</f>
        <v>99712264</v>
      </c>
      <c r="V31" s="105"/>
      <c r="W31" s="105"/>
      <c r="X31" s="105"/>
      <c r="Y31" s="105"/>
      <c r="Z31" s="105"/>
    </row>
    <row r="32" spans="1:26" s="13" customFormat="1" ht="18.75" customHeight="1">
      <c r="A32" s="82"/>
      <c r="B32" s="111"/>
      <c r="C32" s="112"/>
      <c r="D32" s="105"/>
      <c r="E32" s="106"/>
      <c r="F32" s="105"/>
      <c r="G32" s="105"/>
      <c r="H32" s="113"/>
      <c r="I32" s="113"/>
      <c r="J32" s="113"/>
      <c r="K32" s="113"/>
      <c r="L32" s="105"/>
      <c r="M32" s="114"/>
      <c r="N32" s="108"/>
      <c r="O32" s="114"/>
      <c r="P32" s="105"/>
      <c r="Q32" s="113"/>
      <c r="R32" s="113"/>
      <c r="S32" s="113"/>
      <c r="T32" s="105"/>
      <c r="U32" s="105"/>
      <c r="V32" s="105"/>
      <c r="W32" s="105"/>
      <c r="X32" s="105"/>
      <c r="Y32" s="105"/>
      <c r="Z32" s="105"/>
    </row>
    <row r="33" spans="1:26" s="115" customFormat="1" ht="44.25" customHeight="1" thickBot="1">
      <c r="A33" s="97" t="s">
        <v>51</v>
      </c>
      <c r="B33" s="98"/>
      <c r="C33" s="99"/>
      <c r="D33" s="100">
        <v>0</v>
      </c>
      <c r="E33" s="101">
        <v>280332445.2</v>
      </c>
      <c r="F33" s="100">
        <v>0</v>
      </c>
      <c r="G33" s="100">
        <f>SUM(D33:F33)</f>
        <v>280332445.2</v>
      </c>
      <c r="H33" s="102">
        <v>0</v>
      </c>
      <c r="I33" s="102">
        <v>0</v>
      </c>
      <c r="J33" s="102">
        <v>0</v>
      </c>
      <c r="K33" s="102">
        <f>SUM(H33:J33)</f>
        <v>0</v>
      </c>
      <c r="L33" s="100">
        <f>SUM(G33+K33)</f>
        <v>280332445.2</v>
      </c>
      <c r="M33" s="103">
        <v>0</v>
      </c>
      <c r="N33" s="101">
        <v>750000000</v>
      </c>
      <c r="O33" s="103">
        <v>0</v>
      </c>
      <c r="P33" s="100">
        <f>SUM(M33:O33)</f>
        <v>750000000</v>
      </c>
      <c r="Q33" s="102">
        <v>0</v>
      </c>
      <c r="R33" s="102">
        <v>0</v>
      </c>
      <c r="S33" s="102">
        <f>SUM(Q33:R33)</f>
        <v>0</v>
      </c>
      <c r="T33" s="100">
        <f>SUM(P33)</f>
        <v>750000000</v>
      </c>
      <c r="U33" s="100">
        <f>SUM(L33-T33)</f>
        <v>-469667554.8</v>
      </c>
      <c r="V33" s="100"/>
      <c r="W33" s="100"/>
      <c r="X33" s="100"/>
      <c r="Y33" s="100"/>
      <c r="Z33" s="100"/>
    </row>
    <row r="34" spans="1:26" s="13" customFormat="1" ht="15" customHeight="1">
      <c r="A34" s="82"/>
      <c r="B34" s="111"/>
      <c r="C34" s="112"/>
      <c r="D34" s="105"/>
      <c r="E34" s="106"/>
      <c r="F34" s="105"/>
      <c r="G34" s="105"/>
      <c r="H34" s="113"/>
      <c r="I34" s="113"/>
      <c r="J34" s="113"/>
      <c r="K34" s="113"/>
      <c r="L34" s="105"/>
      <c r="M34" s="114"/>
      <c r="N34" s="108"/>
      <c r="O34" s="114"/>
      <c r="P34" s="105"/>
      <c r="Q34" s="113"/>
      <c r="R34" s="113"/>
      <c r="S34" s="113"/>
      <c r="T34" s="105"/>
      <c r="U34" s="105"/>
      <c r="V34" s="105"/>
      <c r="W34" s="105"/>
      <c r="X34" s="105"/>
      <c r="Y34" s="105"/>
      <c r="Z34" s="105"/>
    </row>
    <row r="35" spans="1:26" s="13" customFormat="1" ht="50.25" customHeight="1">
      <c r="A35" s="110" t="s">
        <v>64</v>
      </c>
      <c r="B35" s="111"/>
      <c r="C35" s="112"/>
      <c r="D35" s="105">
        <v>0</v>
      </c>
      <c r="E35" s="106">
        <v>302057230</v>
      </c>
      <c r="F35" s="106">
        <v>462412.6</v>
      </c>
      <c r="G35" s="105">
        <f>SUM(D35:F35)</f>
        <v>302519642.6</v>
      </c>
      <c r="H35" s="113">
        <v>0</v>
      </c>
      <c r="I35" s="113">
        <v>0</v>
      </c>
      <c r="J35" s="113">
        <v>0</v>
      </c>
      <c r="K35" s="113">
        <f>SUM(H35:J35)</f>
        <v>0</v>
      </c>
      <c r="L35" s="105">
        <f>SUM(G35+K35)</f>
        <v>302519642.6</v>
      </c>
      <c r="M35" s="114">
        <v>0</v>
      </c>
      <c r="N35" s="106">
        <v>220000000</v>
      </c>
      <c r="O35" s="114">
        <v>0</v>
      </c>
      <c r="P35" s="105">
        <f>SUM(M35:O35)</f>
        <v>220000000</v>
      </c>
      <c r="Q35" s="113">
        <v>0</v>
      </c>
      <c r="R35" s="113">
        <v>0</v>
      </c>
      <c r="S35" s="113">
        <f>SUM(Q35:R35)</f>
        <v>0</v>
      </c>
      <c r="T35" s="105">
        <f>SUM(P35)</f>
        <v>220000000</v>
      </c>
      <c r="U35" s="105">
        <f>SUM(L35-T35)</f>
        <v>82519642.60000002</v>
      </c>
      <c r="V35" s="105"/>
      <c r="W35" s="105"/>
      <c r="X35" s="105"/>
      <c r="Y35" s="105"/>
      <c r="Z35" s="105"/>
    </row>
    <row r="36" spans="1:26" ht="12" customHeight="1">
      <c r="A36" s="84"/>
      <c r="B36" s="41"/>
      <c r="C36" s="92"/>
      <c r="D36" s="22"/>
      <c r="E36" s="63"/>
      <c r="F36" s="22"/>
      <c r="G36" s="22"/>
      <c r="H36" s="36"/>
      <c r="I36" s="36"/>
      <c r="J36" s="36"/>
      <c r="K36" s="36"/>
      <c r="L36" s="22"/>
      <c r="M36" s="37"/>
      <c r="N36" s="67"/>
      <c r="O36" s="37"/>
      <c r="P36" s="22"/>
      <c r="Q36" s="36"/>
      <c r="R36" s="36"/>
      <c r="S36" s="36"/>
      <c r="T36" s="22"/>
      <c r="U36" s="22"/>
      <c r="V36" s="22"/>
      <c r="W36" s="22"/>
      <c r="X36" s="22"/>
      <c r="Y36" s="22"/>
      <c r="Z36" s="22"/>
    </row>
    <row r="37" spans="1:26" s="44" customFormat="1" ht="48.75" customHeight="1">
      <c r="A37" s="94" t="s">
        <v>73</v>
      </c>
      <c r="B37" s="42"/>
      <c r="C37" s="43"/>
      <c r="D37" s="32">
        <f>SUM(D39:D41)</f>
        <v>38000000000</v>
      </c>
      <c r="E37" s="62"/>
      <c r="F37" s="109">
        <f>F41</f>
        <v>36000000</v>
      </c>
      <c r="G37" s="32">
        <f>D37+E37+F37</f>
        <v>38036000000</v>
      </c>
      <c r="H37" s="32"/>
      <c r="I37" s="32"/>
      <c r="J37" s="32"/>
      <c r="K37" s="32"/>
      <c r="L37" s="32">
        <f>SUM(G37+K37)</f>
        <v>38036000000</v>
      </c>
      <c r="M37" s="33">
        <f>SUM(M39:M41)</f>
        <v>0</v>
      </c>
      <c r="N37" s="66"/>
      <c r="O37" s="32">
        <f>O41</f>
        <v>36000000</v>
      </c>
      <c r="P37" s="32">
        <f>SUM(M37:O37)</f>
        <v>36000000</v>
      </c>
      <c r="Q37" s="32"/>
      <c r="R37" s="32"/>
      <c r="S37" s="32">
        <f>SUM(S41:S43)</f>
        <v>0</v>
      </c>
      <c r="T37" s="32">
        <f>P37+S37</f>
        <v>36000000</v>
      </c>
      <c r="U37" s="32">
        <f>SUM(L37-T37)</f>
        <v>38000000000</v>
      </c>
      <c r="V37" s="36"/>
      <c r="W37" s="36"/>
      <c r="X37" s="36"/>
      <c r="Y37" s="36"/>
      <c r="Z37" s="36"/>
    </row>
    <row r="38" spans="1:26" ht="15" customHeight="1">
      <c r="A38" s="84"/>
      <c r="B38" s="41"/>
      <c r="C38" s="92"/>
      <c r="D38" s="22"/>
      <c r="E38" s="63"/>
      <c r="F38" s="22"/>
      <c r="G38" s="22"/>
      <c r="H38" s="36"/>
      <c r="I38" s="36"/>
      <c r="J38" s="36"/>
      <c r="K38" s="36"/>
      <c r="L38" s="22"/>
      <c r="M38" s="37"/>
      <c r="N38" s="67"/>
      <c r="O38" s="37"/>
      <c r="P38" s="22"/>
      <c r="Q38" s="36"/>
      <c r="R38" s="36"/>
      <c r="S38" s="36"/>
      <c r="T38" s="22"/>
      <c r="U38" s="22"/>
      <c r="V38" s="22"/>
      <c r="W38" s="22"/>
      <c r="X38" s="22"/>
      <c r="Y38" s="22"/>
      <c r="Z38" s="22"/>
    </row>
    <row r="39" spans="1:26" ht="50.25" customHeight="1">
      <c r="A39" s="89" t="s">
        <v>56</v>
      </c>
      <c r="B39" s="41"/>
      <c r="C39" s="87" t="s">
        <v>57</v>
      </c>
      <c r="D39" s="22">
        <v>38000000000</v>
      </c>
      <c r="E39" s="22">
        <v>0</v>
      </c>
      <c r="F39" s="22"/>
      <c r="G39" s="22">
        <f>SUM(D39:F39)</f>
        <v>38000000000</v>
      </c>
      <c r="H39" s="22">
        <v>0</v>
      </c>
      <c r="I39" s="22">
        <v>0</v>
      </c>
      <c r="J39" s="22">
        <v>0</v>
      </c>
      <c r="K39" s="22">
        <f>SUM(H39:J39)</f>
        <v>0</v>
      </c>
      <c r="L39" s="22">
        <f>G39+K39</f>
        <v>38000000000</v>
      </c>
      <c r="M39" s="23">
        <v>0</v>
      </c>
      <c r="N39" s="23">
        <v>0</v>
      </c>
      <c r="O39" s="23">
        <v>0</v>
      </c>
      <c r="P39" s="22">
        <f>SUM(M39:O39)</f>
        <v>0</v>
      </c>
      <c r="Q39" s="22">
        <v>0</v>
      </c>
      <c r="R39" s="22">
        <v>0</v>
      </c>
      <c r="S39" s="22">
        <f>SUM(Q39:R39)</f>
        <v>0</v>
      </c>
      <c r="T39" s="22">
        <f>P39+S39</f>
        <v>0</v>
      </c>
      <c r="U39" s="22">
        <f>SUM(L39-T39)</f>
        <v>38000000000</v>
      </c>
      <c r="V39" s="22"/>
      <c r="W39" s="22"/>
      <c r="X39" s="22"/>
      <c r="Y39" s="22"/>
      <c r="Z39" s="22"/>
    </row>
    <row r="40" spans="1:26" ht="15" customHeight="1">
      <c r="A40" s="84"/>
      <c r="B40" s="41"/>
      <c r="C40" s="92"/>
      <c r="D40" s="22"/>
      <c r="E40" s="63"/>
      <c r="F40" s="22"/>
      <c r="G40" s="22"/>
      <c r="H40" s="36"/>
      <c r="I40" s="36"/>
      <c r="J40" s="36"/>
      <c r="K40" s="36"/>
      <c r="L40" s="22"/>
      <c r="M40" s="37"/>
      <c r="N40" s="67"/>
      <c r="O40" s="37"/>
      <c r="P40" s="22"/>
      <c r="Q40" s="36"/>
      <c r="R40" s="36"/>
      <c r="S40" s="36"/>
      <c r="T40" s="22"/>
      <c r="U40" s="22"/>
      <c r="V40" s="22"/>
      <c r="W40" s="22"/>
      <c r="X40" s="22"/>
      <c r="Y40" s="22"/>
      <c r="Z40" s="22"/>
    </row>
    <row r="41" spans="1:26" ht="44.25" customHeight="1">
      <c r="A41" s="84" t="s">
        <v>52</v>
      </c>
      <c r="B41" s="41"/>
      <c r="C41" s="89" t="s">
        <v>65</v>
      </c>
      <c r="D41" s="22">
        <v>0</v>
      </c>
      <c r="E41" s="63"/>
      <c r="F41" s="22">
        <v>36000000</v>
      </c>
      <c r="G41" s="22">
        <f>SUM(D41:F41)</f>
        <v>36000000</v>
      </c>
      <c r="H41" s="36"/>
      <c r="I41" s="36"/>
      <c r="J41" s="36"/>
      <c r="K41" s="36"/>
      <c r="L41" s="22">
        <f>SUM(G41+K41)</f>
        <v>36000000</v>
      </c>
      <c r="M41" s="23">
        <v>0</v>
      </c>
      <c r="N41" s="67"/>
      <c r="O41" s="22">
        <v>36000000</v>
      </c>
      <c r="P41" s="22">
        <f>SUM(M41:O41)</f>
        <v>36000000</v>
      </c>
      <c r="Q41" s="36"/>
      <c r="R41" s="36"/>
      <c r="S41" s="36"/>
      <c r="T41" s="22">
        <f>SUM(P41)</f>
        <v>36000000</v>
      </c>
      <c r="U41" s="22">
        <f>SUM(L41-T41)</f>
        <v>0</v>
      </c>
      <c r="V41" s="22"/>
      <c r="W41" s="22"/>
      <c r="X41" s="22"/>
      <c r="Y41" s="22"/>
      <c r="Z41" s="22"/>
    </row>
    <row r="42" spans="1:26" ht="12" customHeight="1">
      <c r="A42" s="84"/>
      <c r="B42" s="41"/>
      <c r="C42" s="92"/>
      <c r="D42" s="22"/>
      <c r="E42" s="63"/>
      <c r="F42" s="22"/>
      <c r="G42" s="22"/>
      <c r="H42" s="36"/>
      <c r="I42" s="36"/>
      <c r="J42" s="36"/>
      <c r="K42" s="36"/>
      <c r="L42" s="22"/>
      <c r="M42" s="37"/>
      <c r="N42" s="67"/>
      <c r="O42" s="37"/>
      <c r="P42" s="22"/>
      <c r="Q42" s="36"/>
      <c r="R42" s="36"/>
      <c r="S42" s="36"/>
      <c r="T42" s="22"/>
      <c r="U42" s="22"/>
      <c r="V42" s="22"/>
      <c r="W42" s="22"/>
      <c r="X42" s="22"/>
      <c r="Y42" s="22"/>
      <c r="Z42" s="22"/>
    </row>
    <row r="43" spans="1:26" ht="18" customHeight="1">
      <c r="A43" s="84"/>
      <c r="B43" s="41"/>
      <c r="C43" s="92"/>
      <c r="D43" s="22"/>
      <c r="E43" s="63"/>
      <c r="F43" s="22"/>
      <c r="G43" s="22"/>
      <c r="H43" s="36"/>
      <c r="I43" s="36"/>
      <c r="J43" s="36"/>
      <c r="K43" s="36"/>
      <c r="L43" s="22"/>
      <c r="M43" s="37"/>
      <c r="N43" s="67"/>
      <c r="O43" s="37"/>
      <c r="P43" s="22"/>
      <c r="Q43" s="36"/>
      <c r="R43" s="36"/>
      <c r="S43" s="36"/>
      <c r="T43" s="22"/>
      <c r="U43" s="22"/>
      <c r="V43" s="22"/>
      <c r="W43" s="22"/>
      <c r="X43" s="22"/>
      <c r="Y43" s="22"/>
      <c r="Z43" s="22"/>
    </row>
    <row r="44" spans="1:26" ht="37.5" customHeight="1">
      <c r="A44" s="94" t="s">
        <v>74</v>
      </c>
      <c r="B44" s="42"/>
      <c r="C44" s="43"/>
      <c r="D44" s="32">
        <f aca="true" t="shared" si="0" ref="D44:U44">D45</f>
        <v>4883333333</v>
      </c>
      <c r="E44" s="62">
        <f t="shared" si="0"/>
        <v>845331723</v>
      </c>
      <c r="F44" s="62">
        <f t="shared" si="0"/>
        <v>750000000</v>
      </c>
      <c r="G44" s="32">
        <f t="shared" si="0"/>
        <v>6478665056</v>
      </c>
      <c r="H44" s="32">
        <f t="shared" si="0"/>
        <v>0</v>
      </c>
      <c r="I44" s="32">
        <f t="shared" si="0"/>
        <v>0</v>
      </c>
      <c r="J44" s="32">
        <f t="shared" si="0"/>
        <v>0</v>
      </c>
      <c r="K44" s="32">
        <f t="shared" si="0"/>
        <v>0</v>
      </c>
      <c r="L44" s="32">
        <f t="shared" si="0"/>
        <v>6478665056</v>
      </c>
      <c r="M44" s="32">
        <f t="shared" si="0"/>
        <v>6500000000</v>
      </c>
      <c r="N44" s="32">
        <f t="shared" si="0"/>
        <v>0</v>
      </c>
      <c r="O44" s="32">
        <f t="shared" si="0"/>
        <v>0</v>
      </c>
      <c r="P44" s="32">
        <f t="shared" si="0"/>
        <v>6500000000</v>
      </c>
      <c r="Q44" s="32">
        <f t="shared" si="0"/>
        <v>0</v>
      </c>
      <c r="R44" s="32">
        <f t="shared" si="0"/>
        <v>0</v>
      </c>
      <c r="S44" s="32">
        <f t="shared" si="0"/>
        <v>0</v>
      </c>
      <c r="T44" s="32">
        <f t="shared" si="0"/>
        <v>6500000000</v>
      </c>
      <c r="U44" s="32">
        <f t="shared" si="0"/>
        <v>-21334944</v>
      </c>
      <c r="V44" s="22"/>
      <c r="W44" s="22"/>
      <c r="X44" s="22"/>
      <c r="Y44" s="22"/>
      <c r="Z44" s="22"/>
    </row>
    <row r="45" spans="1:26" ht="48" customHeight="1">
      <c r="A45" s="84" t="s">
        <v>42</v>
      </c>
      <c r="B45" s="24"/>
      <c r="C45" s="89" t="s">
        <v>43</v>
      </c>
      <c r="D45" s="22">
        <f>6478665056-E45-F45</f>
        <v>4883333333</v>
      </c>
      <c r="E45" s="63">
        <f>675000000+170331723</f>
        <v>845331723</v>
      </c>
      <c r="F45" s="63">
        <v>750000000</v>
      </c>
      <c r="G45" s="22">
        <f>SUM(D45+E45+F45)</f>
        <v>6478665056</v>
      </c>
      <c r="H45" s="22">
        <v>0</v>
      </c>
      <c r="I45" s="22">
        <v>0</v>
      </c>
      <c r="J45" s="22">
        <v>0</v>
      </c>
      <c r="K45" s="22">
        <f>H45+I45+J45</f>
        <v>0</v>
      </c>
      <c r="L45" s="22">
        <f>SUM(G45+K45)</f>
        <v>6478665056</v>
      </c>
      <c r="M45" s="22">
        <v>6500000000</v>
      </c>
      <c r="N45" s="23">
        <v>0</v>
      </c>
      <c r="O45" s="23">
        <v>0</v>
      </c>
      <c r="P45" s="22">
        <f>M45+N45+O45</f>
        <v>6500000000</v>
      </c>
      <c r="Q45" s="22">
        <v>0</v>
      </c>
      <c r="R45" s="22">
        <v>0</v>
      </c>
      <c r="S45" s="22">
        <f>Q45+R45</f>
        <v>0</v>
      </c>
      <c r="T45" s="22">
        <f>SUM(P45+S45)</f>
        <v>6500000000</v>
      </c>
      <c r="U45" s="22">
        <f>SUM(L45-T45)</f>
        <v>-21334944</v>
      </c>
      <c r="V45" s="22"/>
      <c r="W45" s="22"/>
      <c r="X45" s="22"/>
      <c r="Y45" s="22"/>
      <c r="Z45" s="22"/>
    </row>
    <row r="46" spans="1:26" ht="48" customHeight="1">
      <c r="A46" s="84"/>
      <c r="B46" s="24"/>
      <c r="C46" s="89"/>
      <c r="D46" s="22"/>
      <c r="E46" s="63"/>
      <c r="F46" s="22"/>
      <c r="G46" s="22"/>
      <c r="H46" s="22"/>
      <c r="I46" s="22"/>
      <c r="J46" s="22"/>
      <c r="K46" s="22"/>
      <c r="L46" s="22"/>
      <c r="M46" s="23"/>
      <c r="N46" s="67"/>
      <c r="O46" s="23"/>
      <c r="P46" s="23"/>
      <c r="Q46" s="23"/>
      <c r="R46" s="23"/>
      <c r="S46" s="23"/>
      <c r="T46" s="23"/>
      <c r="U46" s="22"/>
      <c r="V46" s="22"/>
      <c r="W46" s="22"/>
      <c r="X46" s="22"/>
      <c r="Y46" s="22"/>
      <c r="Z46" s="22"/>
    </row>
    <row r="47" spans="1:26" ht="48" customHeight="1">
      <c r="A47" s="84"/>
      <c r="B47" s="24"/>
      <c r="C47" s="89"/>
      <c r="D47" s="22"/>
      <c r="E47" s="63"/>
      <c r="F47" s="22"/>
      <c r="G47" s="22"/>
      <c r="H47" s="22"/>
      <c r="I47" s="22"/>
      <c r="J47" s="22"/>
      <c r="K47" s="22"/>
      <c r="L47" s="22"/>
      <c r="M47" s="23"/>
      <c r="N47" s="67"/>
      <c r="O47" s="23"/>
      <c r="P47" s="23"/>
      <c r="Q47" s="23"/>
      <c r="R47" s="23"/>
      <c r="S47" s="23"/>
      <c r="T47" s="23"/>
      <c r="U47" s="22"/>
      <c r="V47" s="22"/>
      <c r="W47" s="22"/>
      <c r="X47" s="22"/>
      <c r="Y47" s="22"/>
      <c r="Z47" s="22"/>
    </row>
    <row r="48" spans="1:26" ht="48" customHeight="1">
      <c r="A48" s="84"/>
      <c r="B48" s="24"/>
      <c r="C48" s="89"/>
      <c r="D48" s="22"/>
      <c r="E48" s="63"/>
      <c r="F48" s="22"/>
      <c r="G48" s="22"/>
      <c r="H48" s="22"/>
      <c r="I48" s="22"/>
      <c r="J48" s="22"/>
      <c r="K48" s="22"/>
      <c r="L48" s="22"/>
      <c r="M48" s="23"/>
      <c r="N48" s="67"/>
      <c r="O48" s="23"/>
      <c r="P48" s="23"/>
      <c r="Q48" s="23"/>
      <c r="R48" s="23"/>
      <c r="S48" s="23"/>
      <c r="T48" s="23"/>
      <c r="U48" s="22"/>
      <c r="V48" s="22"/>
      <c r="W48" s="22"/>
      <c r="X48" s="22"/>
      <c r="Y48" s="22"/>
      <c r="Z48" s="22"/>
    </row>
    <row r="49" spans="1:26" ht="48" customHeight="1">
      <c r="A49" s="84"/>
      <c r="B49" s="24"/>
      <c r="C49" s="89"/>
      <c r="D49" s="22"/>
      <c r="E49" s="63"/>
      <c r="F49" s="22"/>
      <c r="G49" s="22"/>
      <c r="H49" s="22"/>
      <c r="I49" s="22"/>
      <c r="J49" s="22"/>
      <c r="K49" s="22"/>
      <c r="L49" s="22"/>
      <c r="M49" s="23"/>
      <c r="N49" s="67"/>
      <c r="O49" s="23"/>
      <c r="P49" s="23"/>
      <c r="Q49" s="23"/>
      <c r="R49" s="23"/>
      <c r="S49" s="23"/>
      <c r="T49" s="23"/>
      <c r="U49" s="22"/>
      <c r="V49" s="22"/>
      <c r="W49" s="22"/>
      <c r="X49" s="22"/>
      <c r="Y49" s="22"/>
      <c r="Z49" s="22"/>
    </row>
    <row r="50" spans="1:26" ht="48" customHeight="1">
      <c r="A50" s="84"/>
      <c r="B50" s="24"/>
      <c r="C50" s="89"/>
      <c r="D50" s="22"/>
      <c r="E50" s="63"/>
      <c r="F50" s="22"/>
      <c r="G50" s="22"/>
      <c r="H50" s="22"/>
      <c r="I50" s="22"/>
      <c r="J50" s="22"/>
      <c r="K50" s="22"/>
      <c r="L50" s="22"/>
      <c r="M50" s="23"/>
      <c r="N50" s="67"/>
      <c r="O50" s="23"/>
      <c r="P50" s="23"/>
      <c r="Q50" s="23"/>
      <c r="R50" s="23"/>
      <c r="S50" s="23"/>
      <c r="T50" s="23"/>
      <c r="U50" s="22"/>
      <c r="V50" s="22"/>
      <c r="W50" s="22"/>
      <c r="X50" s="22"/>
      <c r="Y50" s="22"/>
      <c r="Z50" s="22"/>
    </row>
    <row r="51" spans="1:26" ht="48" customHeight="1">
      <c r="A51" s="84"/>
      <c r="B51" s="24"/>
      <c r="C51" s="89"/>
      <c r="D51" s="22"/>
      <c r="E51" s="63"/>
      <c r="F51" s="22"/>
      <c r="G51" s="22"/>
      <c r="H51" s="22"/>
      <c r="I51" s="22"/>
      <c r="J51" s="22"/>
      <c r="K51" s="22"/>
      <c r="L51" s="22"/>
      <c r="M51" s="23"/>
      <c r="N51" s="67"/>
      <c r="O51" s="23"/>
      <c r="P51" s="23"/>
      <c r="Q51" s="23"/>
      <c r="R51" s="23"/>
      <c r="S51" s="23"/>
      <c r="T51" s="23"/>
      <c r="U51" s="22"/>
      <c r="V51" s="22"/>
      <c r="W51" s="22"/>
      <c r="X51" s="22"/>
      <c r="Y51" s="22"/>
      <c r="Z51" s="22"/>
    </row>
    <row r="52" spans="1:26" s="146" customFormat="1" ht="42" customHeight="1">
      <c r="A52" s="95" t="s">
        <v>31</v>
      </c>
      <c r="B52" s="95"/>
      <c r="C52" s="145"/>
      <c r="D52" s="38">
        <f>D10+D27+D37+D44</f>
        <v>91937010239</v>
      </c>
      <c r="E52" s="38">
        <f>E10</f>
        <v>13610000000</v>
      </c>
      <c r="F52" s="38">
        <f>F10+F37</f>
        <v>273012956</v>
      </c>
      <c r="G52" s="38">
        <f>SUM(D52:F53)</f>
        <v>127035330828.71</v>
      </c>
      <c r="H52" s="38">
        <f>H44</f>
        <v>0</v>
      </c>
      <c r="I52" s="38"/>
      <c r="J52" s="38"/>
      <c r="K52" s="38">
        <f>K44</f>
        <v>0</v>
      </c>
      <c r="L52" s="38">
        <f>L10+L27+L37+L44</f>
        <v>127035330828.71</v>
      </c>
      <c r="M52" s="38">
        <f>M10+M27+M37+M44</f>
        <v>67334223054</v>
      </c>
      <c r="N52" s="39">
        <f>N10</f>
        <v>13610000000</v>
      </c>
      <c r="O52" s="39">
        <f>O10+O37</f>
        <v>273015000</v>
      </c>
      <c r="P52" s="38">
        <f>SUM(M52:O53)</f>
        <v>100360889000</v>
      </c>
      <c r="Q52" s="38">
        <f>Q10+Q44</f>
        <v>0</v>
      </c>
      <c r="R52" s="38"/>
      <c r="S52" s="38">
        <f>Q52</f>
        <v>0</v>
      </c>
      <c r="T52" s="38">
        <f>P52+S52</f>
        <v>100360889000</v>
      </c>
      <c r="U52" s="38">
        <f>SUM(L52-T52)</f>
        <v>26674441828.710007</v>
      </c>
      <c r="V52" s="38"/>
      <c r="W52" s="38"/>
      <c r="X52" s="38"/>
      <c r="Y52" s="38"/>
      <c r="Z52" s="38"/>
    </row>
    <row r="53" spans="1:26" ht="16.5" customHeight="1">
      <c r="A53" s="25"/>
      <c r="B53" s="25"/>
      <c r="D53" s="38">
        <f>SUM(D27)</f>
        <v>0</v>
      </c>
      <c r="E53" s="62">
        <f>E11+E27+E44</f>
        <v>20185969275.11</v>
      </c>
      <c r="F53" s="62">
        <f>F11+F27+F44</f>
        <v>1029338358.6</v>
      </c>
      <c r="G53" s="32"/>
      <c r="H53" s="32"/>
      <c r="I53" s="32"/>
      <c r="J53" s="32"/>
      <c r="K53" s="32"/>
      <c r="L53" s="32"/>
      <c r="M53" s="33"/>
      <c r="N53" s="66">
        <f>N11+N27+N37</f>
        <v>18864775000</v>
      </c>
      <c r="O53" s="66">
        <f>O11</f>
        <v>278875946</v>
      </c>
      <c r="P53" s="66"/>
      <c r="Q53" s="33"/>
      <c r="R53" s="33"/>
      <c r="S53" s="33"/>
      <c r="T53" s="66"/>
      <c r="U53" s="32"/>
      <c r="V53" s="22"/>
      <c r="W53" s="22"/>
      <c r="X53" s="22"/>
      <c r="Y53" s="22"/>
      <c r="Z53" s="22"/>
    </row>
    <row r="54" spans="1:26" ht="18.75" customHeight="1" thickBot="1">
      <c r="A54" s="26"/>
      <c r="B54" s="26"/>
      <c r="C54" s="21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5">
        <f>SUM(N28)</f>
        <v>0</v>
      </c>
      <c r="O54" s="35"/>
      <c r="P54" s="35"/>
      <c r="Q54" s="35"/>
      <c r="R54" s="35"/>
      <c r="S54" s="35"/>
      <c r="T54" s="35"/>
      <c r="U54" s="34"/>
      <c r="V54" s="22"/>
      <c r="W54" s="22"/>
      <c r="X54" s="22"/>
      <c r="Y54" s="22"/>
      <c r="Z54" s="22"/>
    </row>
  </sheetData>
  <mergeCells count="2">
    <mergeCell ref="I7:I9"/>
    <mergeCell ref="Q6:S6"/>
  </mergeCells>
  <printOptions horizontalCentered="1"/>
  <pageMargins left="0" right="0" top="0.7874015748031497" bottom="0.7874015748031497" header="0.3937007874015748" footer="0"/>
  <pageSetup fitToHeight="0" fitToWidth="2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136</dc:title>
  <dc:subject>136</dc:subject>
  <dc:creator>行政院主計處</dc:creator>
  <cp:keywords/>
  <dc:description> </dc:description>
  <cp:lastModifiedBy>Administrator</cp:lastModifiedBy>
  <cp:lastPrinted>2003-04-25T08:32:46Z</cp:lastPrinted>
  <dcterms:created xsi:type="dcterms:W3CDTF">2001-03-29T02:15:08Z</dcterms:created>
  <dcterms:modified xsi:type="dcterms:W3CDTF">2008-11-13T10:28:55Z</dcterms:modified>
  <cp:category>I14</cp:category>
  <cp:version/>
  <cp:contentType/>
  <cp:contentStatus/>
</cp:coreProperties>
</file>