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385" windowHeight="4545" tabRatio="599" activeTab="0"/>
  </bookViews>
  <sheets>
    <sheet name="92" sheetId="1" r:id="rId1"/>
  </sheets>
  <definedNames>
    <definedName name="_xlnm.Print_Area" localSheetId="0">'92'!$A$1:$BF$92</definedName>
    <definedName name="_xlnm.Print_Titles" localSheetId="0">'92'!$1:$7</definedName>
  </definedNames>
  <calcPr fullCalcOnLoad="1"/>
</workbook>
</file>

<file path=xl/comments1.xml><?xml version="1.0" encoding="utf-8"?>
<comments xmlns="http://schemas.openxmlformats.org/spreadsheetml/2006/main">
  <authors>
    <author>會計小組</author>
  </authors>
  <commentList>
    <comment ref="R35" authorId="0">
      <text>
        <r>
          <rPr>
            <b/>
            <sz val="9"/>
            <rFont val="新細明體"/>
            <family val="1"/>
          </rPr>
          <t>會計小組:</t>
        </r>
        <r>
          <rPr>
            <sz val="9"/>
            <rFont val="新細明體"/>
            <family val="1"/>
          </rPr>
          <t xml:space="preserve">
包括警員</t>
        </r>
      </text>
    </comment>
    <comment ref="R41" authorId="0">
      <text>
        <r>
          <rPr>
            <b/>
            <sz val="9"/>
            <rFont val="新細明體"/>
            <family val="1"/>
          </rPr>
          <t>會計小組:</t>
        </r>
        <r>
          <rPr>
            <sz val="9"/>
            <rFont val="新細明體"/>
            <family val="1"/>
          </rPr>
          <t xml:space="preserve">
正式職員、警員、聘僱人員</t>
        </r>
      </text>
    </comment>
    <comment ref="N51" authorId="0">
      <text>
        <r>
          <rPr>
            <b/>
            <sz val="9"/>
            <rFont val="新細明體"/>
            <family val="1"/>
          </rPr>
          <t>會計小組:</t>
        </r>
        <r>
          <rPr>
            <sz val="9"/>
            <rFont val="新細明體"/>
            <family val="1"/>
          </rPr>
          <t xml:space="preserve">
港灣+棧埠+維持費用</t>
        </r>
      </text>
    </comment>
    <comment ref="Z51" authorId="0">
      <text>
        <r>
          <rPr>
            <b/>
            <sz val="9"/>
            <rFont val="新細明體"/>
            <family val="1"/>
          </rPr>
          <t>會計小組:</t>
        </r>
        <r>
          <rPr>
            <sz val="9"/>
            <rFont val="新細明體"/>
            <family val="1"/>
          </rPr>
          <t xml:space="preserve">
例如：航政費用</t>
        </r>
      </text>
    </comment>
    <comment ref="N57" authorId="0">
      <text>
        <r>
          <rPr>
            <b/>
            <sz val="9"/>
            <rFont val="新細明體"/>
            <family val="1"/>
          </rPr>
          <t>會計小組:</t>
        </r>
        <r>
          <rPr>
            <sz val="9"/>
            <rFont val="新細明體"/>
            <family val="1"/>
          </rPr>
          <t xml:space="preserve">
勞務部份</t>
        </r>
      </text>
    </comment>
    <comment ref="R57" authorId="0">
      <text>
        <r>
          <rPr>
            <b/>
            <sz val="9"/>
            <rFont val="新細明體"/>
            <family val="1"/>
          </rPr>
          <t>會計小組:</t>
        </r>
        <r>
          <rPr>
            <sz val="9"/>
            <rFont val="新細明體"/>
            <family val="1"/>
          </rPr>
          <t xml:space="preserve">
銷貨+行銷</t>
        </r>
      </text>
    </comment>
  </commentList>
</comments>
</file>

<file path=xl/sharedStrings.xml><?xml version="1.0" encoding="utf-8"?>
<sst xmlns="http://schemas.openxmlformats.org/spreadsheetml/2006/main" count="222" uniqueCount="84">
  <si>
    <t>行  政  院  主  管</t>
  </si>
  <si>
    <t>經 濟 部 主 管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</si>
  <si>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</si>
  <si>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</si>
  <si>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</si>
  <si>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</si>
  <si>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</si>
  <si>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財 政 部 主 管</t>
  </si>
  <si>
    <t>中國輸出入銀行</t>
  </si>
  <si>
    <t>中央存款保險股份有限公司</t>
  </si>
  <si>
    <t>交 通 部 主 管</t>
  </si>
  <si>
    <t>中華電信股份有限公司</t>
  </si>
  <si>
    <t>行 政 院 勞 工 委 員 會 主 管</t>
  </si>
  <si>
    <t>勞工保險局</t>
  </si>
  <si>
    <t>行 政 院 衛 生 署 主 管</t>
  </si>
  <si>
    <t>中央健康保險局</t>
  </si>
  <si>
    <t>唐榮鐵工廠股份有限公司</t>
  </si>
  <si>
    <t>臺灣省自來水股份有限公司</t>
  </si>
  <si>
    <t>財政部印刷廠</t>
  </si>
  <si>
    <t>行政院國軍退除役官兵輔導委員會主管</t>
  </si>
  <si>
    <t>榮民工程股份有限公司</t>
  </si>
  <si>
    <t>總計</t>
  </si>
  <si>
    <t xml:space="preserve">  丁 三、員     工     人    數</t>
  </si>
  <si>
    <t xml:space="preserve">         丁 三、員     工    人    數</t>
  </si>
  <si>
    <t xml:space="preserve">   綜     計     表 (續)</t>
  </si>
  <si>
    <r>
      <t xml:space="preserve">       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                      </t>
    </r>
    <r>
      <rPr>
        <sz val="9"/>
        <rFont val="新細明體"/>
        <family val="1"/>
      </rPr>
      <t>本</t>
    </r>
    <r>
      <rPr>
        <sz val="9"/>
        <rFont val="Times New Roman"/>
        <family val="1"/>
      </rPr>
      <t xml:space="preserve">                      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 xml:space="preserve">                       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 xml:space="preserve">                  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            </t>
    </r>
    <r>
      <rPr>
        <sz val="9"/>
        <rFont val="新細明體"/>
        <family val="1"/>
      </rPr>
      <t>分</t>
    </r>
  </si>
  <si>
    <r>
      <t xml:space="preserve">      </t>
    </r>
    <r>
      <rPr>
        <sz val="9"/>
        <rFont val="新細明體"/>
        <family val="1"/>
      </rPr>
      <t>營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決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分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（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不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包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括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本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）</t>
    </r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</si>
  <si>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</si>
  <si>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 xml:space="preserve">        </t>
    </r>
    <r>
      <rPr>
        <sz val="9"/>
        <rFont val="新細明體"/>
        <family val="1"/>
      </rPr>
      <t>營</t>
    </r>
    <r>
      <rPr>
        <sz val="9"/>
        <rFont val="Times New Roman"/>
        <family val="1"/>
      </rPr>
      <t xml:space="preserve">               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              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 xml:space="preserve">                   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預</t>
    </r>
  </si>
  <si>
    <r>
      <t xml:space="preserve">   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分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（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不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包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括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本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）</t>
    </r>
  </si>
  <si>
    <r>
      <t xml:space="preserve">   </t>
    </r>
    <r>
      <rPr>
        <sz val="9"/>
        <rFont val="新細明體"/>
        <family val="1"/>
      </rPr>
      <t>營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  </t>
    </r>
  </si>
  <si>
    <r>
      <t xml:space="preserve">    </t>
    </r>
    <r>
      <rPr>
        <sz val="9"/>
        <rFont val="新細明體"/>
        <family val="1"/>
      </rPr>
      <t>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數</t>
    </r>
  </si>
  <si>
    <r>
      <t xml:space="preserve">   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</si>
  <si>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r>
      <t xml:space="preserve">  </t>
    </r>
    <r>
      <rPr>
        <sz val="9"/>
        <rFont val="新細明體"/>
        <family val="1"/>
      </rPr>
      <t>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比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較</t>
    </r>
  </si>
  <si>
    <r>
      <t xml:space="preserve">         </t>
    </r>
    <r>
      <rPr>
        <sz val="9"/>
        <rFont val="新細明體"/>
        <family val="1"/>
      </rPr>
      <t>機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關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名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稱</t>
    </r>
  </si>
  <si>
    <r>
      <t xml:space="preserve">      </t>
    </r>
    <r>
      <rPr>
        <sz val="9"/>
        <rFont val="新細明體"/>
        <family val="1"/>
      </rPr>
      <t>生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產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分</t>
    </r>
  </si>
  <si>
    <r>
      <t xml:space="preserve">     </t>
    </r>
    <r>
      <rPr>
        <sz val="9"/>
        <rFont val="新細明體"/>
        <family val="1"/>
      </rPr>
      <t>行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或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分</t>
    </r>
  </si>
  <si>
    <r>
      <t xml:space="preserve">        </t>
    </r>
    <r>
      <rPr>
        <sz val="9"/>
        <rFont val="新細明體"/>
        <family val="1"/>
      </rPr>
      <t>管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理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分</t>
    </r>
  </si>
  <si>
    <r>
      <t xml:space="preserve"> </t>
    </r>
    <r>
      <rPr>
        <sz val="9"/>
        <rFont val="新細明體"/>
        <family val="1"/>
      </rPr>
      <t>研究發展、員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練及其他部分</t>
    </r>
  </si>
  <si>
    <r>
      <t xml:space="preserve">        </t>
    </r>
    <r>
      <rPr>
        <sz val="9"/>
        <rFont val="新細明體"/>
        <family val="1"/>
      </rPr>
      <t>合</t>
    </r>
    <r>
      <rPr>
        <sz val="9"/>
        <rFont val="Times New Roman"/>
        <family val="1"/>
      </rPr>
      <t xml:space="preserve">                               </t>
    </r>
    <r>
      <rPr>
        <sz val="9"/>
        <rFont val="新細明體"/>
        <family val="1"/>
      </rPr>
      <t>計</t>
    </r>
  </si>
  <si>
    <r>
      <t>管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理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分</t>
    </r>
  </si>
  <si>
    <t>研究發展、員工訓練及其他部分</t>
  </si>
  <si>
    <r>
      <t xml:space="preserve">      </t>
    </r>
    <r>
      <rPr>
        <sz val="9"/>
        <rFont val="新細明體"/>
        <family val="1"/>
      </rPr>
      <t>合</t>
    </r>
    <r>
      <rPr>
        <sz val="9"/>
        <rFont val="Times New Roman"/>
        <family val="1"/>
      </rPr>
      <t xml:space="preserve">                                  </t>
    </r>
    <r>
      <rPr>
        <sz val="9"/>
        <rFont val="新細明體"/>
        <family val="1"/>
      </rPr>
      <t>計</t>
    </r>
  </si>
  <si>
    <r>
      <t xml:space="preserve">   </t>
    </r>
    <r>
      <rPr>
        <sz val="9"/>
        <rFont val="新細明體"/>
        <family val="1"/>
      </rPr>
      <t>與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比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較</t>
    </r>
    <r>
      <rPr>
        <sz val="9"/>
        <rFont val="Times New Roman"/>
        <family val="1"/>
      </rPr>
      <t xml:space="preserve">    </t>
    </r>
  </si>
  <si>
    <r>
      <t xml:space="preserve">            </t>
    </r>
    <r>
      <rPr>
        <sz val="9"/>
        <rFont val="新細明體"/>
        <family val="1"/>
      </rPr>
      <t>員</t>
    </r>
  </si>
  <si>
    <r>
      <t xml:space="preserve">            </t>
    </r>
    <r>
      <rPr>
        <sz val="9"/>
        <rFont val="新細明體"/>
        <family val="1"/>
      </rPr>
      <t>工</t>
    </r>
  </si>
  <si>
    <r>
      <t xml:space="preserve">           </t>
    </r>
    <r>
      <rPr>
        <sz val="9"/>
        <rFont val="新細明體"/>
        <family val="1"/>
      </rPr>
      <t>員</t>
    </r>
  </si>
  <si>
    <r>
      <t xml:space="preserve">             </t>
    </r>
    <r>
      <rPr>
        <sz val="9"/>
        <rFont val="新細明體"/>
        <family val="1"/>
      </rPr>
      <t>員</t>
    </r>
  </si>
  <si>
    <r>
      <t xml:space="preserve">             </t>
    </r>
    <r>
      <rPr>
        <sz val="9"/>
        <rFont val="新細明體"/>
        <family val="1"/>
      </rPr>
      <t>工</t>
    </r>
  </si>
  <si>
    <r>
      <t>正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式</t>
    </r>
  </si>
  <si>
    <r>
      <t>臨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時</t>
    </r>
  </si>
  <si>
    <r>
      <t>臨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時</t>
    </r>
  </si>
  <si>
    <r>
      <t>正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式</t>
    </r>
  </si>
  <si>
    <r>
      <t>臨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時</t>
    </r>
  </si>
  <si>
    <r>
      <t>正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式</t>
    </r>
  </si>
  <si>
    <r>
      <t>中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央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銀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行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</si>
  <si>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</si>
  <si>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</si>
  <si>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t>合作金庫銀行有限公司</t>
  </si>
  <si>
    <t>中華郵政股份有限公司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</si>
  <si>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</si>
  <si>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</si>
  <si>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</si>
  <si>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</si>
  <si>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</si>
  <si>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>經  濟  部  主  管</t>
  </si>
  <si>
    <t>財  政  部  主  管</t>
  </si>
  <si>
    <t>合作金庫銀行股份有限公司</t>
  </si>
  <si>
    <r>
      <t>交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 xml:space="preserve"> 通  部  主  管</t>
    </r>
  </si>
  <si>
    <t>中華郵政股份有限公司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</si>
  <si>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</si>
  <si>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</si>
  <si>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</si>
  <si>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</si>
  <si>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</si>
  <si>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>中央信託局
(中央信託局股份有限公司)</t>
  </si>
  <si>
    <t>臺灣銀行
(臺灣銀行股份有限公司)</t>
  </si>
  <si>
    <t>臺灣土地銀行
(臺灣土地銀行股份有限公司)</t>
  </si>
  <si>
    <r>
      <t xml:space="preserve">    </t>
    </r>
    <r>
      <rPr>
        <sz val="9"/>
        <rFont val="新細明體"/>
        <family val="1"/>
      </rPr>
      <t>行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銷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或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分</t>
    </r>
  </si>
  <si>
    <t xml:space="preserve">  總             計</t>
  </si>
  <si>
    <t xml:space="preserve">綜     計     表  </t>
  </si>
  <si>
    <t>臺灣銀行
(臺灣銀行股份有限公司)</t>
  </si>
  <si>
    <t>臺灣土地銀行
(臺灣土地銀行股份有限公司)</t>
  </si>
  <si>
    <t>臺灣菸酒股份有限公司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</si>
</sst>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&quot;_-;_-@_-"/>
    <numFmt numFmtId="185" formatCode="_-* #,##0_-;\-* #,##0_-;_-* &quot;&quot;_-"/>
    <numFmt numFmtId="186" formatCode="_-\ #,##0_-;\-\ #,##0_-;_-\ &quot;&quot;_-"/>
    <numFmt numFmtId="187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8"/>
      <name val="華康中黑體"/>
      <family val="3"/>
    </font>
    <font>
      <b/>
      <sz val="12"/>
      <name val="華康中黑體"/>
      <family val="3"/>
    </font>
    <font>
      <sz val="12"/>
      <name val="華康中黑體"/>
      <family val="3"/>
    </font>
    <font>
      <b/>
      <sz val="18"/>
      <name val="華康特粗明體"/>
      <family val="3"/>
    </font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sz val="9"/>
      <name val="Times New Roman"/>
      <family val="1"/>
    </font>
    <font>
      <b/>
      <sz val="9"/>
      <name val="華康中黑體"/>
      <family val="3"/>
    </font>
    <font>
      <b/>
      <sz val="9"/>
      <name val="Times New Roman"/>
      <family val="1"/>
    </font>
    <font>
      <sz val="9"/>
      <color indexed="8"/>
      <name val="新細明體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6" fontId="9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8" fillId="0" borderId="0" xfId="0" applyNumberFormat="1" applyFont="1" applyAlignment="1" quotePrefix="1">
      <alignment horizontal="left"/>
    </xf>
    <xf numFmtId="186" fontId="8" fillId="0" borderId="0" xfId="0" applyNumberFormat="1" applyFont="1" applyAlignment="1" quotePrefix="1">
      <alignment horizontal="right"/>
    </xf>
    <xf numFmtId="186" fontId="8" fillId="0" borderId="0" xfId="0" applyNumberFormat="1" applyFont="1" applyAlignment="1">
      <alignment horizontal="left"/>
    </xf>
    <xf numFmtId="186" fontId="0" fillId="0" borderId="1" xfId="0" applyNumberFormat="1" applyBorder="1" applyAlignment="1">
      <alignment/>
    </xf>
    <xf numFmtId="186" fontId="4" fillId="0" borderId="1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Alignment="1">
      <alignment vertical="center"/>
    </xf>
    <xf numFmtId="186" fontId="7" fillId="0" borderId="1" xfId="0" applyNumberFormat="1" applyFont="1" applyBorder="1" applyAlignment="1">
      <alignment/>
    </xf>
    <xf numFmtId="186" fontId="0" fillId="0" borderId="0" xfId="0" applyNumberFormat="1" applyAlignment="1" quotePrefix="1">
      <alignment horizontal="left"/>
    </xf>
    <xf numFmtId="186" fontId="8" fillId="0" borderId="0" xfId="0" applyNumberFormat="1" applyFont="1" applyAlignment="1" quotePrefix="1">
      <alignment horizontal="center"/>
    </xf>
    <xf numFmtId="186" fontId="14" fillId="0" borderId="0" xfId="0" applyNumberFormat="1" applyFont="1" applyBorder="1" applyAlignment="1" quotePrefix="1">
      <alignment horizontal="left"/>
    </xf>
    <xf numFmtId="186" fontId="14" fillId="0" borderId="0" xfId="0" applyNumberFormat="1" applyFont="1" applyBorder="1" applyAlignment="1">
      <alignment/>
    </xf>
    <xf numFmtId="186" fontId="14" fillId="0" borderId="2" xfId="0" applyNumberFormat="1" applyFont="1" applyBorder="1" applyAlignment="1">
      <alignment/>
    </xf>
    <xf numFmtId="186" fontId="14" fillId="0" borderId="3" xfId="0" applyNumberFormat="1" applyFont="1" applyBorder="1" applyAlignment="1" quotePrefix="1">
      <alignment horizontal="left" vertical="center"/>
    </xf>
    <xf numFmtId="186" fontId="14" fillId="0" borderId="4" xfId="0" applyNumberFormat="1" applyFont="1" applyBorder="1" applyAlignment="1">
      <alignment vertical="center"/>
    </xf>
    <xf numFmtId="186" fontId="14" fillId="0" borderId="4" xfId="0" applyNumberFormat="1" applyFont="1" applyBorder="1" applyAlignment="1" quotePrefix="1">
      <alignment horizontal="left" vertical="center"/>
    </xf>
    <xf numFmtId="186" fontId="14" fillId="0" borderId="5" xfId="0" applyNumberFormat="1" applyFont="1" applyBorder="1" applyAlignment="1">
      <alignment vertical="center"/>
    </xf>
    <xf numFmtId="186" fontId="14" fillId="0" borderId="6" xfId="0" applyNumberFormat="1" applyFont="1" applyBorder="1" applyAlignment="1" quotePrefix="1">
      <alignment horizontal="left"/>
    </xf>
    <xf numFmtId="186" fontId="14" fillId="0" borderId="6" xfId="0" applyNumberFormat="1" applyFont="1" applyBorder="1" applyAlignment="1">
      <alignment/>
    </xf>
    <xf numFmtId="186" fontId="14" fillId="0" borderId="7" xfId="0" applyNumberFormat="1" applyFont="1" applyBorder="1" applyAlignment="1">
      <alignment/>
    </xf>
    <xf numFmtId="186" fontId="14" fillId="0" borderId="6" xfId="0" applyNumberFormat="1" applyFont="1" applyBorder="1" applyAlignment="1">
      <alignment horizontal="left"/>
    </xf>
    <xf numFmtId="186" fontId="14" fillId="0" borderId="8" xfId="0" applyNumberFormat="1" applyFont="1" applyBorder="1" applyAlignment="1" quotePrefix="1">
      <alignment horizontal="left"/>
    </xf>
    <xf numFmtId="186" fontId="14" fillId="0" borderId="2" xfId="0" applyNumberFormat="1" applyFont="1" applyBorder="1" applyAlignment="1" quotePrefix="1">
      <alignment horizontal="left"/>
    </xf>
    <xf numFmtId="186" fontId="14" fillId="0" borderId="9" xfId="0" applyNumberFormat="1" applyFont="1" applyBorder="1" applyAlignment="1" quotePrefix="1">
      <alignment horizontal="left"/>
    </xf>
    <xf numFmtId="186" fontId="14" fillId="0" borderId="9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14" fillId="0" borderId="0" xfId="0" applyNumberFormat="1" applyFont="1" applyAlignment="1" quotePrefix="1">
      <alignment horizontal="left"/>
    </xf>
    <xf numFmtId="186" fontId="11" fillId="0" borderId="10" xfId="0" applyNumberFormat="1" applyFont="1" applyBorder="1" applyAlignment="1" quotePrefix="1">
      <alignment horizontal="center"/>
    </xf>
    <xf numFmtId="186" fontId="14" fillId="0" borderId="11" xfId="0" applyNumberFormat="1" applyFont="1" applyBorder="1" applyAlignment="1" quotePrefix="1">
      <alignment horizontal="left"/>
    </xf>
    <xf numFmtId="186" fontId="11" fillId="0" borderId="12" xfId="0" applyNumberFormat="1" applyFont="1" applyBorder="1" applyAlignment="1" quotePrefix="1">
      <alignment horizontal="center"/>
    </xf>
    <xf numFmtId="186" fontId="11" fillId="0" borderId="1" xfId="0" applyNumberFormat="1" applyFont="1" applyBorder="1" applyAlignment="1" quotePrefix="1">
      <alignment horizontal="center"/>
    </xf>
    <xf numFmtId="186" fontId="15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14" fillId="0" borderId="1" xfId="0" applyNumberFormat="1" applyFont="1" applyBorder="1" applyAlignment="1">
      <alignment/>
    </xf>
    <xf numFmtId="186" fontId="14" fillId="0" borderId="0" xfId="0" applyNumberFormat="1" applyFont="1" applyAlignment="1">
      <alignment vertical="center"/>
    </xf>
    <xf numFmtId="186" fontId="16" fillId="0" borderId="1" xfId="0" applyNumberFormat="1" applyFont="1" applyBorder="1" applyAlignment="1">
      <alignment/>
    </xf>
    <xf numFmtId="186" fontId="15" fillId="0" borderId="0" xfId="0" applyNumberFormat="1" applyFont="1" applyAlignment="1" quotePrefix="1">
      <alignment horizontal="center"/>
    </xf>
    <xf numFmtId="186" fontId="11" fillId="0" borderId="0" xfId="0" applyNumberFormat="1" applyFont="1" applyAlignment="1" quotePrefix="1">
      <alignment horizontal="distributed" vertical="distributed"/>
    </xf>
    <xf numFmtId="186" fontId="11" fillId="0" borderId="0" xfId="0" applyNumberFormat="1" applyFont="1" applyAlignment="1" quotePrefix="1">
      <alignment horizontal="center" vertical="center"/>
    </xf>
    <xf numFmtId="186" fontId="15" fillId="0" borderId="0" xfId="0" applyNumberFormat="1" applyFont="1" applyAlignment="1" quotePrefix="1">
      <alignment horizontal="center" vertical="distributed"/>
    </xf>
    <xf numFmtId="186" fontId="11" fillId="0" borderId="0" xfId="0" applyNumberFormat="1" applyFont="1" applyAlignment="1">
      <alignment horizontal="distributed" vertical="distributed"/>
    </xf>
    <xf numFmtId="186" fontId="11" fillId="0" borderId="0" xfId="0" applyNumberFormat="1" applyFont="1" applyAlignment="1">
      <alignment horizontal="distributed" vertical="center"/>
    </xf>
    <xf numFmtId="186" fontId="11" fillId="0" borderId="0" xfId="0" applyNumberFormat="1" applyFont="1" applyBorder="1" applyAlignment="1">
      <alignment horizontal="distributed"/>
    </xf>
    <xf numFmtId="186" fontId="11" fillId="0" borderId="0" xfId="0" applyNumberFormat="1" applyFont="1" applyBorder="1" applyAlignment="1" quotePrefix="1">
      <alignment horizontal="center" vertical="center"/>
    </xf>
    <xf numFmtId="186" fontId="11" fillId="0" borderId="0" xfId="0" applyNumberFormat="1" applyFont="1" applyBorder="1" applyAlignment="1">
      <alignment horizontal="distributed" vertical="distributed"/>
    </xf>
    <xf numFmtId="186" fontId="17" fillId="0" borderId="0" xfId="0" applyNumberFormat="1" applyFont="1" applyAlignment="1">
      <alignment horizontal="distributed" vertical="center"/>
    </xf>
    <xf numFmtId="186" fontId="15" fillId="0" borderId="0" xfId="0" applyNumberFormat="1" applyFont="1" applyAlignment="1" quotePrefix="1">
      <alignment horizontal="center" vertical="center" wrapText="1"/>
    </xf>
    <xf numFmtId="186" fontId="14" fillId="0" borderId="0" xfId="0" applyNumberFormat="1" applyFont="1" applyAlignment="1">
      <alignment horizontal="distributed" vertical="distributed"/>
    </xf>
    <xf numFmtId="186" fontId="15" fillId="0" borderId="1" xfId="0" applyNumberFormat="1" applyFont="1" applyBorder="1" applyAlignment="1" quotePrefix="1">
      <alignment horizontal="distributed" vertical="center"/>
    </xf>
    <xf numFmtId="186" fontId="16" fillId="0" borderId="0" xfId="0" applyNumberFormat="1" applyFont="1" applyAlignment="1">
      <alignment vertical="center"/>
    </xf>
    <xf numFmtId="186" fontId="15" fillId="0" borderId="0" xfId="0" applyNumberFormat="1" applyFont="1" applyAlignment="1" quotePrefix="1">
      <alignment horizontal="center" vertical="center"/>
    </xf>
    <xf numFmtId="186" fontId="15" fillId="0" borderId="0" xfId="0" applyNumberFormat="1" applyFont="1" applyAlignment="1">
      <alignment horizontal="center" vertical="distributed"/>
    </xf>
    <xf numFmtId="186" fontId="17" fillId="2" borderId="0" xfId="0" applyNumberFormat="1" applyFont="1" applyFill="1" applyAlignment="1">
      <alignment horizontal="distributed" vertical="center"/>
    </xf>
    <xf numFmtId="186" fontId="14" fillId="2" borderId="0" xfId="0" applyNumberFormat="1" applyFont="1" applyFill="1" applyAlignment="1">
      <alignment/>
    </xf>
    <xf numFmtId="186" fontId="15" fillId="0" borderId="1" xfId="0" applyNumberFormat="1" applyFont="1" applyBorder="1" applyAlignment="1" quotePrefix="1">
      <alignment horizontal="center" vertical="distributed"/>
    </xf>
    <xf numFmtId="186" fontId="11" fillId="0" borderId="1" xfId="0" applyNumberFormat="1" applyFont="1" applyBorder="1" applyAlignment="1">
      <alignment horizontal="distributed" vertical="center"/>
    </xf>
    <xf numFmtId="186" fontId="11" fillId="0" borderId="0" xfId="0" applyNumberFormat="1" applyFont="1" applyAlignment="1">
      <alignment horizontal="distributed" vertical="center" wrapText="1"/>
    </xf>
    <xf numFmtId="186" fontId="11" fillId="0" borderId="0" xfId="0" applyNumberFormat="1" applyFont="1" applyBorder="1" applyAlignment="1">
      <alignment horizontal="distributed" vertical="center" wrapText="1"/>
    </xf>
    <xf numFmtId="186" fontId="0" fillId="0" borderId="0" xfId="0" applyNumberFormat="1" applyFont="1" applyAlignment="1">
      <alignment/>
    </xf>
    <xf numFmtId="186" fontId="11" fillId="0" borderId="3" xfId="0" applyNumberFormat="1" applyFont="1" applyBorder="1" applyAlignment="1">
      <alignment horizontal="center"/>
    </xf>
    <xf numFmtId="186" fontId="11" fillId="0" borderId="4" xfId="0" applyNumberFormat="1" applyFont="1" applyBorder="1" applyAlignment="1">
      <alignment horizontal="center"/>
    </xf>
    <xf numFmtId="186" fontId="11" fillId="0" borderId="5" xfId="0" applyNumberFormat="1" applyFont="1" applyBorder="1" applyAlignment="1">
      <alignment horizontal="center"/>
    </xf>
    <xf numFmtId="186" fontId="11" fillId="0" borderId="8" xfId="0" applyNumberFormat="1" applyFont="1" applyBorder="1" applyAlignment="1">
      <alignment horizontal="center"/>
    </xf>
    <xf numFmtId="186" fontId="11" fillId="0" borderId="6" xfId="0" applyNumberFormat="1" applyFont="1" applyBorder="1" applyAlignment="1">
      <alignment horizontal="center"/>
    </xf>
    <xf numFmtId="186" fontId="11" fillId="0" borderId="7" xfId="0" applyNumberFormat="1" applyFont="1" applyBorder="1" applyAlignment="1">
      <alignment horizontal="center"/>
    </xf>
    <xf numFmtId="186" fontId="14" fillId="0" borderId="8" xfId="0" applyNumberFormat="1" applyFont="1" applyBorder="1" applyAlignment="1" quotePrefix="1">
      <alignment horizontal="center"/>
    </xf>
    <xf numFmtId="186" fontId="14" fillId="0" borderId="6" xfId="0" applyNumberFormat="1" applyFont="1" applyBorder="1" applyAlignment="1" quotePrefix="1">
      <alignment horizontal="center"/>
    </xf>
    <xf numFmtId="186" fontId="14" fillId="0" borderId="7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workbookViewId="0" topLeftCell="A1">
      <pane ySplit="7" topLeftCell="BM8" activePane="bottomLeft" state="frozen"/>
      <selection pane="topLeft" activeCell="A1" sqref="A1"/>
      <selection pane="bottomLeft" activeCell="H37" sqref="H37"/>
    </sheetView>
  </sheetViews>
  <sheetFormatPr defaultColWidth="9.00390625" defaultRowHeight="15.75"/>
  <cols>
    <col min="1" max="1" width="5.50390625" style="2" customWidth="1"/>
    <col min="2" max="2" width="3.875" style="2" customWidth="1"/>
    <col min="3" max="3" width="5.50390625" style="2" customWidth="1"/>
    <col min="4" max="4" width="4.75390625" style="2" customWidth="1"/>
    <col min="5" max="5" width="6.625" style="2" customWidth="1"/>
    <col min="6" max="6" width="5.25390625" style="2" customWidth="1"/>
    <col min="7" max="7" width="7.00390625" style="2" customWidth="1"/>
    <col min="8" max="8" width="5.625" style="2" customWidth="1"/>
    <col min="9" max="9" width="7.125" style="2" customWidth="1"/>
    <col min="10" max="10" width="6.125" style="2" customWidth="1"/>
    <col min="11" max="11" width="7.25390625" style="2" customWidth="1"/>
    <col min="12" max="12" width="6.375" style="2" customWidth="1"/>
    <col min="13" max="13" width="30.00390625" style="2" customWidth="1"/>
    <col min="14" max="14" width="7.625" style="2" customWidth="1"/>
    <col min="15" max="15" width="5.25390625" style="2" customWidth="1"/>
    <col min="16" max="16" width="7.875" style="2" customWidth="1"/>
    <col min="17" max="17" width="5.875" style="2" customWidth="1"/>
    <col min="18" max="18" width="7.50390625" style="2" customWidth="1"/>
    <col min="19" max="19" width="6.125" style="2" customWidth="1"/>
    <col min="20" max="20" width="7.50390625" style="2" customWidth="1"/>
    <col min="21" max="21" width="5.50390625" style="2" customWidth="1"/>
    <col min="22" max="22" width="6.50390625" style="2" customWidth="1"/>
    <col min="23" max="23" width="5.25390625" style="2" customWidth="1"/>
    <col min="24" max="24" width="5.875" style="2" customWidth="1"/>
    <col min="25" max="25" width="5.375" style="2" customWidth="1"/>
    <col min="26" max="26" width="6.625" style="2" customWidth="1"/>
    <col min="27" max="27" width="6.00390625" style="2" customWidth="1"/>
    <col min="28" max="28" width="6.375" style="2" customWidth="1"/>
    <col min="29" max="29" width="5.375" style="2" customWidth="1"/>
    <col min="30" max="30" width="28.625" style="2" customWidth="1"/>
    <col min="31" max="31" width="7.625" style="2" customWidth="1"/>
    <col min="32" max="32" width="6.00390625" style="2" customWidth="1"/>
    <col min="33" max="33" width="6.625" style="2" customWidth="1"/>
    <col min="34" max="34" width="5.625" style="2" customWidth="1"/>
    <col min="35" max="35" width="6.75390625" style="2" customWidth="1"/>
    <col min="36" max="36" width="4.50390625" style="2" customWidth="1"/>
    <col min="37" max="37" width="6.50390625" style="2" customWidth="1"/>
    <col min="38" max="38" width="5.75390625" style="2" customWidth="1"/>
    <col min="39" max="39" width="6.25390625" style="2" customWidth="1"/>
    <col min="40" max="40" width="5.875" style="2" customWidth="1"/>
    <col min="41" max="41" width="6.25390625" style="2" customWidth="1"/>
    <col min="42" max="42" width="5.75390625" style="2" customWidth="1"/>
    <col min="43" max="43" width="7.25390625" style="2" customWidth="1"/>
    <col min="44" max="44" width="5.125" style="2" customWidth="1"/>
    <col min="45" max="45" width="6.375" style="2" customWidth="1"/>
    <col min="46" max="46" width="4.625" style="2" customWidth="1"/>
    <col min="47" max="47" width="6.875" style="2" customWidth="1"/>
    <col min="48" max="48" width="5.125" style="2" customWidth="1"/>
    <col min="49" max="49" width="5.625" style="2" customWidth="1"/>
    <col min="50" max="50" width="4.25390625" style="2" customWidth="1"/>
    <col min="51" max="51" width="6.875" style="2" customWidth="1"/>
    <col min="52" max="52" width="5.75390625" style="2" customWidth="1"/>
    <col min="53" max="53" width="6.75390625" style="2" customWidth="1"/>
    <col min="54" max="54" width="6.00390625" style="2" customWidth="1"/>
    <col min="55" max="55" width="7.00390625" style="2" customWidth="1"/>
    <col min="56" max="56" width="5.75390625" style="2" customWidth="1"/>
    <col min="57" max="57" width="6.00390625" style="2" customWidth="1"/>
    <col min="58" max="58" width="5.75390625" style="2" customWidth="1"/>
    <col min="59" max="16384" width="9.00390625" style="2" customWidth="1"/>
  </cols>
  <sheetData>
    <row r="1" spans="1:55" ht="8.25" customHeight="1">
      <c r="A1" s="1"/>
      <c r="Z1" s="1"/>
      <c r="AD1" s="1"/>
      <c r="AE1" s="13"/>
      <c r="BC1" s="1"/>
    </row>
    <row r="2" spans="1:58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22</v>
      </c>
      <c r="O2" s="5" t="s">
        <v>80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4" t="s">
        <v>23</v>
      </c>
      <c r="AQ2" s="5" t="s">
        <v>24</v>
      </c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</row>
    <row r="3" spans="1:58" s="8" customFormat="1" ht="7.5" customHeight="1" thickBot="1">
      <c r="A3" s="6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5" s="16" customFormat="1" ht="15" customHeight="1">
      <c r="A4" s="15" t="s">
        <v>25</v>
      </c>
      <c r="L4" s="17"/>
      <c r="M4" s="17"/>
      <c r="N4" s="15" t="s">
        <v>26</v>
      </c>
      <c r="AD4" s="17"/>
      <c r="AE4" s="64" t="s">
        <v>27</v>
      </c>
      <c r="AF4" s="65"/>
      <c r="AG4" s="65"/>
      <c r="AH4" s="66"/>
      <c r="AI4" s="18" t="s">
        <v>28</v>
      </c>
      <c r="AJ4" s="19"/>
      <c r="AK4" s="19"/>
      <c r="AL4" s="19"/>
      <c r="AM4" s="19"/>
      <c r="AN4" s="19"/>
      <c r="AO4" s="19"/>
      <c r="AP4" s="19"/>
      <c r="AQ4" s="20" t="s">
        <v>29</v>
      </c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21"/>
      <c r="BC4" s="15" t="s">
        <v>30</v>
      </c>
    </row>
    <row r="5" spans="1:58" s="30" customFormat="1" ht="15" customHeight="1">
      <c r="A5" s="22" t="s">
        <v>31</v>
      </c>
      <c r="B5" s="23"/>
      <c r="C5" s="23"/>
      <c r="D5" s="24"/>
      <c r="E5" s="22" t="s">
        <v>32</v>
      </c>
      <c r="F5" s="25"/>
      <c r="G5" s="23"/>
      <c r="H5" s="24"/>
      <c r="I5" s="26" t="s">
        <v>33</v>
      </c>
      <c r="J5" s="23"/>
      <c r="K5" s="23"/>
      <c r="L5" s="24"/>
      <c r="M5" s="27" t="s">
        <v>34</v>
      </c>
      <c r="N5" s="26" t="s">
        <v>35</v>
      </c>
      <c r="O5" s="23"/>
      <c r="P5" s="23"/>
      <c r="Q5" s="24"/>
      <c r="R5" s="22" t="s">
        <v>36</v>
      </c>
      <c r="S5" s="23"/>
      <c r="T5" s="23"/>
      <c r="U5" s="24"/>
      <c r="V5" s="22" t="s">
        <v>37</v>
      </c>
      <c r="W5" s="23"/>
      <c r="X5" s="23"/>
      <c r="Y5" s="24"/>
      <c r="Z5" s="22" t="s">
        <v>38</v>
      </c>
      <c r="AA5" s="23"/>
      <c r="AB5" s="23"/>
      <c r="AC5" s="23"/>
      <c r="AD5" s="27" t="s">
        <v>34</v>
      </c>
      <c r="AE5" s="22" t="s">
        <v>39</v>
      </c>
      <c r="AF5" s="23"/>
      <c r="AG5" s="23"/>
      <c r="AH5" s="24"/>
      <c r="AI5" s="26" t="s">
        <v>35</v>
      </c>
      <c r="AJ5" s="25"/>
      <c r="AK5" s="23"/>
      <c r="AL5" s="24"/>
      <c r="AM5" s="70" t="s">
        <v>78</v>
      </c>
      <c r="AN5" s="71"/>
      <c r="AO5" s="71"/>
      <c r="AP5" s="72"/>
      <c r="AQ5" s="67" t="s">
        <v>40</v>
      </c>
      <c r="AR5" s="68"/>
      <c r="AS5" s="68"/>
      <c r="AT5" s="69"/>
      <c r="AU5" s="67" t="s">
        <v>41</v>
      </c>
      <c r="AV5" s="68"/>
      <c r="AW5" s="68"/>
      <c r="AX5" s="69"/>
      <c r="AY5" s="70" t="s">
        <v>42</v>
      </c>
      <c r="AZ5" s="71"/>
      <c r="BA5" s="71"/>
      <c r="BB5" s="72"/>
      <c r="BC5" s="28" t="s">
        <v>43</v>
      </c>
      <c r="BD5" s="29"/>
      <c r="BE5" s="29"/>
      <c r="BF5" s="29"/>
    </row>
    <row r="6" spans="1:58" s="30" customFormat="1" ht="15" customHeight="1">
      <c r="A6" s="31" t="s">
        <v>44</v>
      </c>
      <c r="B6" s="17"/>
      <c r="C6" s="31" t="s">
        <v>45</v>
      </c>
      <c r="D6" s="17"/>
      <c r="E6" s="31" t="s">
        <v>44</v>
      </c>
      <c r="F6" s="17"/>
      <c r="G6" s="31" t="s">
        <v>45</v>
      </c>
      <c r="H6" s="17"/>
      <c r="I6" s="31" t="s">
        <v>46</v>
      </c>
      <c r="J6" s="17"/>
      <c r="K6" s="31" t="s">
        <v>45</v>
      </c>
      <c r="L6" s="17"/>
      <c r="M6" s="17"/>
      <c r="N6" s="15" t="s">
        <v>47</v>
      </c>
      <c r="O6" s="17"/>
      <c r="P6" s="31" t="s">
        <v>48</v>
      </c>
      <c r="Q6" s="17"/>
      <c r="R6" s="31" t="s">
        <v>47</v>
      </c>
      <c r="S6" s="17"/>
      <c r="T6" s="31" t="s">
        <v>48</v>
      </c>
      <c r="U6" s="17"/>
      <c r="V6" s="31" t="s">
        <v>47</v>
      </c>
      <c r="W6" s="17"/>
      <c r="X6" s="31" t="s">
        <v>48</v>
      </c>
      <c r="Y6" s="17"/>
      <c r="Z6" s="31" t="s">
        <v>47</v>
      </c>
      <c r="AA6" s="17"/>
      <c r="AB6" s="31" t="s">
        <v>48</v>
      </c>
      <c r="AC6" s="29"/>
      <c r="AD6" s="17"/>
      <c r="AE6" s="31" t="s">
        <v>44</v>
      </c>
      <c r="AF6" s="17"/>
      <c r="AG6" s="31" t="s">
        <v>45</v>
      </c>
      <c r="AH6" s="17"/>
      <c r="AI6" s="31" t="s">
        <v>44</v>
      </c>
      <c r="AJ6" s="17"/>
      <c r="AK6" s="31" t="s">
        <v>45</v>
      </c>
      <c r="AL6" s="17"/>
      <c r="AM6" s="31" t="s">
        <v>46</v>
      </c>
      <c r="AN6" s="17"/>
      <c r="AO6" s="31" t="s">
        <v>45</v>
      </c>
      <c r="AP6" s="17"/>
      <c r="AQ6" s="15" t="s">
        <v>47</v>
      </c>
      <c r="AR6" s="17"/>
      <c r="AS6" s="31" t="s">
        <v>48</v>
      </c>
      <c r="AT6" s="17"/>
      <c r="AU6" s="31" t="s">
        <v>47</v>
      </c>
      <c r="AV6" s="17"/>
      <c r="AW6" s="31" t="s">
        <v>48</v>
      </c>
      <c r="AX6" s="17"/>
      <c r="AY6" s="31" t="s">
        <v>47</v>
      </c>
      <c r="AZ6" s="17"/>
      <c r="BA6" s="31" t="s">
        <v>48</v>
      </c>
      <c r="BB6" s="17"/>
      <c r="BC6" s="31" t="s">
        <v>47</v>
      </c>
      <c r="BD6" s="17"/>
      <c r="BE6" s="31" t="s">
        <v>48</v>
      </c>
      <c r="BF6" s="29"/>
    </row>
    <row r="7" spans="1:58" s="30" customFormat="1" ht="16.5" customHeight="1" thickBot="1">
      <c r="A7" s="32" t="s">
        <v>49</v>
      </c>
      <c r="B7" s="32" t="s">
        <v>50</v>
      </c>
      <c r="C7" s="32" t="s">
        <v>49</v>
      </c>
      <c r="D7" s="32" t="s">
        <v>51</v>
      </c>
      <c r="E7" s="32" t="s">
        <v>49</v>
      </c>
      <c r="F7" s="32" t="s">
        <v>51</v>
      </c>
      <c r="G7" s="32" t="s">
        <v>49</v>
      </c>
      <c r="H7" s="32" t="s">
        <v>51</v>
      </c>
      <c r="I7" s="32" t="s">
        <v>52</v>
      </c>
      <c r="J7" s="32" t="s">
        <v>51</v>
      </c>
      <c r="K7" s="32" t="s">
        <v>49</v>
      </c>
      <c r="L7" s="32" t="s">
        <v>51</v>
      </c>
      <c r="M7" s="33"/>
      <c r="N7" s="32" t="s">
        <v>49</v>
      </c>
      <c r="O7" s="32" t="s">
        <v>51</v>
      </c>
      <c r="P7" s="32" t="s">
        <v>49</v>
      </c>
      <c r="Q7" s="32" t="s">
        <v>53</v>
      </c>
      <c r="R7" s="32" t="s">
        <v>49</v>
      </c>
      <c r="S7" s="32" t="s">
        <v>53</v>
      </c>
      <c r="T7" s="32" t="s">
        <v>49</v>
      </c>
      <c r="U7" s="32" t="s">
        <v>51</v>
      </c>
      <c r="V7" s="32" t="s">
        <v>54</v>
      </c>
      <c r="W7" s="32" t="s">
        <v>51</v>
      </c>
      <c r="X7" s="32" t="s">
        <v>54</v>
      </c>
      <c r="Y7" s="32" t="s">
        <v>51</v>
      </c>
      <c r="Z7" s="32" t="s">
        <v>54</v>
      </c>
      <c r="AA7" s="32" t="s">
        <v>50</v>
      </c>
      <c r="AB7" s="34" t="s">
        <v>54</v>
      </c>
      <c r="AC7" s="35" t="s">
        <v>50</v>
      </c>
      <c r="AD7" s="33"/>
      <c r="AE7" s="32" t="s">
        <v>49</v>
      </c>
      <c r="AF7" s="32" t="s">
        <v>50</v>
      </c>
      <c r="AG7" s="32" t="s">
        <v>49</v>
      </c>
      <c r="AH7" s="32" t="s">
        <v>51</v>
      </c>
      <c r="AI7" s="32" t="s">
        <v>49</v>
      </c>
      <c r="AJ7" s="32" t="s">
        <v>51</v>
      </c>
      <c r="AK7" s="32" t="s">
        <v>49</v>
      </c>
      <c r="AL7" s="32" t="s">
        <v>51</v>
      </c>
      <c r="AM7" s="32" t="s">
        <v>52</v>
      </c>
      <c r="AN7" s="32" t="s">
        <v>51</v>
      </c>
      <c r="AO7" s="32" t="s">
        <v>49</v>
      </c>
      <c r="AP7" s="32" t="s">
        <v>51</v>
      </c>
      <c r="AQ7" s="32" t="s">
        <v>49</v>
      </c>
      <c r="AR7" s="32" t="s">
        <v>51</v>
      </c>
      <c r="AS7" s="32" t="s">
        <v>49</v>
      </c>
      <c r="AT7" s="32" t="s">
        <v>53</v>
      </c>
      <c r="AU7" s="32" t="s">
        <v>49</v>
      </c>
      <c r="AV7" s="32" t="s">
        <v>53</v>
      </c>
      <c r="AW7" s="32" t="s">
        <v>49</v>
      </c>
      <c r="AX7" s="32" t="s">
        <v>51</v>
      </c>
      <c r="AY7" s="32" t="s">
        <v>54</v>
      </c>
      <c r="AZ7" s="32" t="s">
        <v>51</v>
      </c>
      <c r="BA7" s="32" t="s">
        <v>54</v>
      </c>
      <c r="BB7" s="32" t="s">
        <v>51</v>
      </c>
      <c r="BC7" s="32" t="s">
        <v>54</v>
      </c>
      <c r="BD7" s="32" t="s">
        <v>50</v>
      </c>
      <c r="BE7" s="34" t="s">
        <v>54</v>
      </c>
      <c r="BF7" s="35" t="s">
        <v>50</v>
      </c>
    </row>
    <row r="8" spans="1:58" s="9" customFormat="1" ht="16.5" customHeight="1">
      <c r="A8" s="36">
        <f>+A9</f>
        <v>0</v>
      </c>
      <c r="B8" s="36">
        <f aca="true" t="shared" si="0" ref="B8:L8">+B9</f>
        <v>0</v>
      </c>
      <c r="C8" s="36">
        <f t="shared" si="0"/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41" t="s">
        <v>0</v>
      </c>
      <c r="N8" s="36">
        <f>+N9</f>
        <v>442</v>
      </c>
      <c r="O8" s="36">
        <f aca="true" t="shared" si="1" ref="O8:AC8">+O9</f>
        <v>0</v>
      </c>
      <c r="P8" s="36">
        <f t="shared" si="1"/>
        <v>868</v>
      </c>
      <c r="Q8" s="36">
        <f t="shared" si="1"/>
        <v>0</v>
      </c>
      <c r="R8" s="37">
        <f t="shared" si="1"/>
        <v>660</v>
      </c>
      <c r="S8" s="37">
        <f t="shared" si="1"/>
        <v>0</v>
      </c>
      <c r="T8" s="37">
        <f t="shared" si="1"/>
        <v>47</v>
      </c>
      <c r="U8" s="37">
        <f t="shared" si="1"/>
        <v>0</v>
      </c>
      <c r="V8" s="37">
        <f t="shared" si="1"/>
        <v>183</v>
      </c>
      <c r="W8" s="37">
        <f t="shared" si="1"/>
        <v>0</v>
      </c>
      <c r="X8" s="37">
        <f t="shared" si="1"/>
        <v>28</v>
      </c>
      <c r="Y8" s="37">
        <f t="shared" si="1"/>
        <v>0</v>
      </c>
      <c r="Z8" s="37">
        <f t="shared" si="1"/>
        <v>28</v>
      </c>
      <c r="AA8" s="37">
        <f t="shared" si="1"/>
        <v>0</v>
      </c>
      <c r="AB8" s="37">
        <f t="shared" si="1"/>
        <v>6</v>
      </c>
      <c r="AC8" s="37">
        <f t="shared" si="1"/>
        <v>0</v>
      </c>
      <c r="AD8" s="55" t="s">
        <v>0</v>
      </c>
      <c r="AE8" s="54">
        <f>+AE9</f>
        <v>1313</v>
      </c>
      <c r="AF8" s="54">
        <f aca="true" t="shared" si="2" ref="AF8:BF8">+AF9</f>
        <v>0</v>
      </c>
      <c r="AG8" s="54">
        <f t="shared" si="2"/>
        <v>949</v>
      </c>
      <c r="AH8" s="54">
        <f t="shared" si="2"/>
        <v>0</v>
      </c>
      <c r="AI8" s="54">
        <f t="shared" si="2"/>
        <v>434</v>
      </c>
      <c r="AJ8" s="54">
        <f t="shared" si="2"/>
        <v>0</v>
      </c>
      <c r="AK8" s="54">
        <f t="shared" si="2"/>
        <v>878</v>
      </c>
      <c r="AL8" s="54">
        <f t="shared" si="2"/>
        <v>0</v>
      </c>
      <c r="AM8" s="54">
        <f t="shared" si="2"/>
        <v>667</v>
      </c>
      <c r="AN8" s="54">
        <f t="shared" si="2"/>
        <v>0</v>
      </c>
      <c r="AO8" s="54">
        <f t="shared" si="2"/>
        <v>45</v>
      </c>
      <c r="AP8" s="54">
        <f t="shared" si="2"/>
        <v>0</v>
      </c>
      <c r="AQ8" s="54">
        <f t="shared" si="2"/>
        <v>185</v>
      </c>
      <c r="AR8" s="54">
        <f t="shared" si="2"/>
        <v>0</v>
      </c>
      <c r="AS8" s="54">
        <f t="shared" si="2"/>
        <v>33</v>
      </c>
      <c r="AT8" s="54">
        <f t="shared" si="2"/>
        <v>0</v>
      </c>
      <c r="AU8" s="54">
        <f t="shared" si="2"/>
        <v>30</v>
      </c>
      <c r="AV8" s="54">
        <f t="shared" si="2"/>
        <v>0</v>
      </c>
      <c r="AW8" s="54">
        <f t="shared" si="2"/>
        <v>0</v>
      </c>
      <c r="AX8" s="54">
        <f t="shared" si="2"/>
        <v>0</v>
      </c>
      <c r="AY8" s="54">
        <f t="shared" si="2"/>
        <v>1316</v>
      </c>
      <c r="AZ8" s="54">
        <f t="shared" si="2"/>
        <v>0</v>
      </c>
      <c r="BA8" s="54">
        <f t="shared" si="2"/>
        <v>956</v>
      </c>
      <c r="BB8" s="54">
        <f t="shared" si="2"/>
        <v>0</v>
      </c>
      <c r="BC8" s="54">
        <f t="shared" si="2"/>
        <v>-3</v>
      </c>
      <c r="BD8" s="54">
        <f t="shared" si="2"/>
        <v>0</v>
      </c>
      <c r="BE8" s="54">
        <f t="shared" si="2"/>
        <v>-7</v>
      </c>
      <c r="BF8" s="54">
        <f t="shared" si="2"/>
        <v>0</v>
      </c>
    </row>
    <row r="9" spans="1:58" ht="16.5" customHeight="1">
      <c r="A9" s="30">
        <f aca="true" t="shared" si="3" ref="A9:L9">+A10+A11</f>
        <v>0</v>
      </c>
      <c r="B9" s="30">
        <f t="shared" si="3"/>
        <v>0</v>
      </c>
      <c r="C9" s="30">
        <f t="shared" si="3"/>
        <v>0</v>
      </c>
      <c r="D9" s="30">
        <f t="shared" si="3"/>
        <v>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42" t="s">
        <v>55</v>
      </c>
      <c r="N9" s="30">
        <f aca="true" t="shared" si="4" ref="N9:AC9">+N10+N11</f>
        <v>442</v>
      </c>
      <c r="O9" s="30">
        <f t="shared" si="4"/>
        <v>0</v>
      </c>
      <c r="P9" s="30">
        <f t="shared" si="4"/>
        <v>868</v>
      </c>
      <c r="Q9" s="30">
        <f t="shared" si="4"/>
        <v>0</v>
      </c>
      <c r="R9" s="30">
        <f t="shared" si="4"/>
        <v>660</v>
      </c>
      <c r="S9" s="30">
        <f t="shared" si="4"/>
        <v>0</v>
      </c>
      <c r="T9" s="30">
        <f t="shared" si="4"/>
        <v>47</v>
      </c>
      <c r="U9" s="30">
        <f t="shared" si="4"/>
        <v>0</v>
      </c>
      <c r="V9" s="30">
        <f t="shared" si="4"/>
        <v>183</v>
      </c>
      <c r="W9" s="30">
        <f t="shared" si="4"/>
        <v>0</v>
      </c>
      <c r="X9" s="30">
        <f t="shared" si="4"/>
        <v>28</v>
      </c>
      <c r="Y9" s="30">
        <f t="shared" si="4"/>
        <v>0</v>
      </c>
      <c r="Z9" s="30">
        <f t="shared" si="4"/>
        <v>28</v>
      </c>
      <c r="AA9" s="30">
        <f t="shared" si="4"/>
        <v>0</v>
      </c>
      <c r="AB9" s="30">
        <f t="shared" si="4"/>
        <v>6</v>
      </c>
      <c r="AC9" s="30">
        <f t="shared" si="4"/>
        <v>0</v>
      </c>
      <c r="AD9" s="42" t="s">
        <v>55</v>
      </c>
      <c r="AE9" s="30">
        <f>+AE10+AE11</f>
        <v>1313</v>
      </c>
      <c r="AF9" s="30">
        <f aca="true" t="shared" si="5" ref="AF9:BF9">+AF10+AF11</f>
        <v>0</v>
      </c>
      <c r="AG9" s="30">
        <f t="shared" si="5"/>
        <v>949</v>
      </c>
      <c r="AH9" s="30">
        <f t="shared" si="5"/>
        <v>0</v>
      </c>
      <c r="AI9" s="30">
        <f t="shared" si="5"/>
        <v>434</v>
      </c>
      <c r="AJ9" s="30">
        <f t="shared" si="5"/>
        <v>0</v>
      </c>
      <c r="AK9" s="30">
        <f t="shared" si="5"/>
        <v>878</v>
      </c>
      <c r="AL9" s="30">
        <f t="shared" si="5"/>
        <v>0</v>
      </c>
      <c r="AM9" s="30">
        <f t="shared" si="5"/>
        <v>667</v>
      </c>
      <c r="AN9" s="30">
        <f t="shared" si="5"/>
        <v>0</v>
      </c>
      <c r="AO9" s="30">
        <f t="shared" si="5"/>
        <v>45</v>
      </c>
      <c r="AP9" s="30">
        <f t="shared" si="5"/>
        <v>0</v>
      </c>
      <c r="AQ9" s="30">
        <f t="shared" si="5"/>
        <v>185</v>
      </c>
      <c r="AR9" s="30">
        <f t="shared" si="5"/>
        <v>0</v>
      </c>
      <c r="AS9" s="30">
        <f t="shared" si="5"/>
        <v>33</v>
      </c>
      <c r="AT9" s="30">
        <f t="shared" si="5"/>
        <v>0</v>
      </c>
      <c r="AU9" s="30">
        <f t="shared" si="5"/>
        <v>30</v>
      </c>
      <c r="AV9" s="30">
        <f t="shared" si="5"/>
        <v>0</v>
      </c>
      <c r="AW9" s="30">
        <f t="shared" si="5"/>
        <v>0</v>
      </c>
      <c r="AX9" s="30">
        <f t="shared" si="5"/>
        <v>0</v>
      </c>
      <c r="AY9" s="30">
        <f t="shared" si="5"/>
        <v>1316</v>
      </c>
      <c r="AZ9" s="30">
        <f t="shared" si="5"/>
        <v>0</v>
      </c>
      <c r="BA9" s="30">
        <f t="shared" si="5"/>
        <v>956</v>
      </c>
      <c r="BB9" s="30">
        <f t="shared" si="5"/>
        <v>0</v>
      </c>
      <c r="BC9" s="30">
        <f t="shared" si="5"/>
        <v>-3</v>
      </c>
      <c r="BD9" s="30">
        <f t="shared" si="5"/>
        <v>0</v>
      </c>
      <c r="BE9" s="30">
        <f t="shared" si="5"/>
        <v>-7</v>
      </c>
      <c r="BF9" s="30">
        <f t="shared" si="5"/>
        <v>0</v>
      </c>
    </row>
    <row r="10" spans="1:58" ht="16.5" customHeight="1">
      <c r="A10" s="30"/>
      <c r="B10" s="30"/>
      <c r="C10" s="30"/>
      <c r="D10" s="30"/>
      <c r="E10" s="30"/>
      <c r="F10" s="30"/>
      <c r="G10" s="30"/>
      <c r="H10" s="30"/>
      <c r="I10" s="30">
        <f aca="true" t="shared" si="6" ref="I10:L11">+A10-E10</f>
        <v>0</v>
      </c>
      <c r="J10" s="30">
        <f t="shared" si="6"/>
        <v>0</v>
      </c>
      <c r="K10" s="30">
        <f t="shared" si="6"/>
        <v>0</v>
      </c>
      <c r="L10" s="30">
        <f t="shared" si="6"/>
        <v>0</v>
      </c>
      <c r="M10" s="43" t="s">
        <v>56</v>
      </c>
      <c r="N10" s="30">
        <v>442</v>
      </c>
      <c r="O10" s="30"/>
      <c r="P10" s="30">
        <v>868</v>
      </c>
      <c r="Q10" s="30"/>
      <c r="R10" s="30">
        <v>652</v>
      </c>
      <c r="S10" s="30"/>
      <c r="T10" s="30">
        <v>47</v>
      </c>
      <c r="U10" s="30"/>
      <c r="V10" s="30">
        <v>183</v>
      </c>
      <c r="W10" s="30"/>
      <c r="X10" s="30">
        <v>28</v>
      </c>
      <c r="Y10" s="30">
        <v>0</v>
      </c>
      <c r="Z10" s="30">
        <v>28</v>
      </c>
      <c r="AA10" s="30"/>
      <c r="AB10" s="30">
        <v>6</v>
      </c>
      <c r="AC10" s="30"/>
      <c r="AD10" s="43" t="s">
        <v>56</v>
      </c>
      <c r="AE10" s="30">
        <f>N10+R10+V10+Z10</f>
        <v>1305</v>
      </c>
      <c r="AF10" s="30">
        <f aca="true" t="shared" si="7" ref="AF10:AH11">O10+S10+W10+AA10</f>
        <v>0</v>
      </c>
      <c r="AG10" s="30">
        <f t="shared" si="7"/>
        <v>949</v>
      </c>
      <c r="AH10" s="30">
        <f t="shared" si="7"/>
        <v>0</v>
      </c>
      <c r="AI10" s="30">
        <v>434</v>
      </c>
      <c r="AJ10" s="30"/>
      <c r="AK10" s="30">
        <v>878</v>
      </c>
      <c r="AL10" s="30"/>
      <c r="AM10" s="30">
        <v>659</v>
      </c>
      <c r="AN10" s="30"/>
      <c r="AO10" s="30">
        <v>45</v>
      </c>
      <c r="AP10" s="30"/>
      <c r="AQ10" s="30">
        <v>185</v>
      </c>
      <c r="AR10" s="30"/>
      <c r="AS10" s="30">
        <v>33</v>
      </c>
      <c r="AT10" s="30"/>
      <c r="AU10" s="30">
        <v>30</v>
      </c>
      <c r="AV10" s="30"/>
      <c r="AW10" s="30"/>
      <c r="AX10" s="30"/>
      <c r="AY10" s="30">
        <f aca="true" t="shared" si="8" ref="AY10:BB11">AI10+AM10+AQ10+AU10</f>
        <v>1308</v>
      </c>
      <c r="AZ10" s="30">
        <f t="shared" si="8"/>
        <v>0</v>
      </c>
      <c r="BA10" s="30">
        <f t="shared" si="8"/>
        <v>956</v>
      </c>
      <c r="BB10" s="30">
        <f t="shared" si="8"/>
        <v>0</v>
      </c>
      <c r="BC10" s="30">
        <f aca="true" t="shared" si="9" ref="BC10:BF11">AE10-AY10</f>
        <v>-3</v>
      </c>
      <c r="BD10" s="30">
        <f t="shared" si="9"/>
        <v>0</v>
      </c>
      <c r="BE10" s="30">
        <f t="shared" si="9"/>
        <v>-7</v>
      </c>
      <c r="BF10" s="30">
        <f t="shared" si="9"/>
        <v>0</v>
      </c>
    </row>
    <row r="11" spans="1:58" ht="16.5" customHeight="1">
      <c r="A11" s="30"/>
      <c r="B11" s="30"/>
      <c r="C11" s="30"/>
      <c r="D11" s="30"/>
      <c r="E11" s="30"/>
      <c r="F11" s="30"/>
      <c r="G11" s="30"/>
      <c r="H11" s="30"/>
      <c r="I11" s="30">
        <f t="shared" si="6"/>
        <v>0</v>
      </c>
      <c r="J11" s="30">
        <f t="shared" si="6"/>
        <v>0</v>
      </c>
      <c r="K11" s="30">
        <f t="shared" si="6"/>
        <v>0</v>
      </c>
      <c r="L11" s="30">
        <f t="shared" si="6"/>
        <v>0</v>
      </c>
      <c r="M11" s="43" t="s">
        <v>57</v>
      </c>
      <c r="N11" s="30"/>
      <c r="O11" s="30"/>
      <c r="P11" s="30"/>
      <c r="Q11" s="30"/>
      <c r="R11" s="30">
        <v>8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43" t="s">
        <v>57</v>
      </c>
      <c r="AE11" s="30">
        <f>N11+R11+V11+Z11</f>
        <v>8</v>
      </c>
      <c r="AF11" s="30">
        <f t="shared" si="7"/>
        <v>0</v>
      </c>
      <c r="AG11" s="30">
        <f t="shared" si="7"/>
        <v>0</v>
      </c>
      <c r="AH11" s="30">
        <f t="shared" si="7"/>
        <v>0</v>
      </c>
      <c r="AI11" s="30"/>
      <c r="AJ11" s="30"/>
      <c r="AK11" s="30"/>
      <c r="AL11" s="30"/>
      <c r="AM11" s="30">
        <v>8</v>
      </c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>
        <f t="shared" si="8"/>
        <v>8</v>
      </c>
      <c r="AZ11" s="30">
        <f t="shared" si="8"/>
        <v>0</v>
      </c>
      <c r="BA11" s="30">
        <f t="shared" si="8"/>
        <v>0</v>
      </c>
      <c r="BB11" s="30">
        <f t="shared" si="8"/>
        <v>0</v>
      </c>
      <c r="BC11" s="30">
        <f t="shared" si="9"/>
        <v>0</v>
      </c>
      <c r="BD11" s="30">
        <f t="shared" si="9"/>
        <v>0</v>
      </c>
      <c r="BE11" s="30">
        <f t="shared" si="9"/>
        <v>0</v>
      </c>
      <c r="BF11" s="30">
        <f t="shared" si="9"/>
        <v>0</v>
      </c>
    </row>
    <row r="12" spans="1:58" s="10" customFormat="1" ht="16.5" customHeight="1">
      <c r="A12" s="37">
        <f aca="true" t="shared" si="10" ref="A12:L12">A13+SUM(A16:A18)+A21+SUM(A24:A25)</f>
        <v>2030</v>
      </c>
      <c r="B12" s="37">
        <f t="shared" si="10"/>
        <v>2</v>
      </c>
      <c r="C12" s="37">
        <f t="shared" si="10"/>
        <v>2742</v>
      </c>
      <c r="D12" s="37">
        <f t="shared" si="10"/>
        <v>0</v>
      </c>
      <c r="E12" s="37">
        <f t="shared" si="10"/>
        <v>2098</v>
      </c>
      <c r="F12" s="37">
        <f t="shared" si="10"/>
        <v>0</v>
      </c>
      <c r="G12" s="37">
        <f t="shared" si="10"/>
        <v>2654</v>
      </c>
      <c r="H12" s="37">
        <f t="shared" si="10"/>
        <v>6</v>
      </c>
      <c r="I12" s="37">
        <f t="shared" si="10"/>
        <v>-68</v>
      </c>
      <c r="J12" s="37">
        <f t="shared" si="10"/>
        <v>2</v>
      </c>
      <c r="K12" s="37">
        <f t="shared" si="10"/>
        <v>88</v>
      </c>
      <c r="L12" s="37">
        <f t="shared" si="10"/>
        <v>-6</v>
      </c>
      <c r="M12" s="44" t="s">
        <v>1</v>
      </c>
      <c r="N12" s="37">
        <f aca="true" t="shared" si="11" ref="N12:AC12">N13+SUM(N16:N18)+N21+SUM(N24:N25)</f>
        <v>12649</v>
      </c>
      <c r="O12" s="37">
        <f t="shared" si="11"/>
        <v>141</v>
      </c>
      <c r="P12" s="37">
        <f t="shared" si="11"/>
        <v>26174</v>
      </c>
      <c r="Q12" s="37">
        <f t="shared" si="11"/>
        <v>80</v>
      </c>
      <c r="R12" s="37">
        <f t="shared" si="11"/>
        <v>3476</v>
      </c>
      <c r="S12" s="37">
        <f t="shared" si="11"/>
        <v>64</v>
      </c>
      <c r="T12" s="37">
        <f t="shared" si="11"/>
        <v>8438</v>
      </c>
      <c r="U12" s="37">
        <f t="shared" si="11"/>
        <v>90</v>
      </c>
      <c r="V12" s="37">
        <f t="shared" si="11"/>
        <v>1842</v>
      </c>
      <c r="W12" s="37">
        <f t="shared" si="11"/>
        <v>16</v>
      </c>
      <c r="X12" s="37">
        <f t="shared" si="11"/>
        <v>681</v>
      </c>
      <c r="Y12" s="37">
        <f t="shared" si="11"/>
        <v>25</v>
      </c>
      <c r="Z12" s="37">
        <f t="shared" si="11"/>
        <v>933</v>
      </c>
      <c r="AA12" s="37">
        <f t="shared" si="11"/>
        <v>15</v>
      </c>
      <c r="AB12" s="37">
        <f t="shared" si="11"/>
        <v>998</v>
      </c>
      <c r="AC12" s="37">
        <f t="shared" si="11"/>
        <v>39</v>
      </c>
      <c r="AD12" s="56" t="s">
        <v>65</v>
      </c>
      <c r="AE12" s="54">
        <f aca="true" t="shared" si="12" ref="AE12:BF12">AE13+SUM(AE16:AE18)+AE21+SUM(AE24:AE25)</f>
        <v>18900</v>
      </c>
      <c r="AF12" s="54">
        <f t="shared" si="12"/>
        <v>236</v>
      </c>
      <c r="AG12" s="54">
        <f t="shared" si="12"/>
        <v>36291</v>
      </c>
      <c r="AH12" s="54">
        <f t="shared" si="12"/>
        <v>234</v>
      </c>
      <c r="AI12" s="54">
        <f t="shared" si="12"/>
        <v>13010</v>
      </c>
      <c r="AJ12" s="54">
        <f t="shared" si="12"/>
        <v>167</v>
      </c>
      <c r="AK12" s="54">
        <f t="shared" si="12"/>
        <v>26801</v>
      </c>
      <c r="AL12" s="54">
        <f t="shared" si="12"/>
        <v>156</v>
      </c>
      <c r="AM12" s="54">
        <f t="shared" si="12"/>
        <v>3421</v>
      </c>
      <c r="AN12" s="54">
        <f t="shared" si="12"/>
        <v>68</v>
      </c>
      <c r="AO12" s="54">
        <f t="shared" si="12"/>
        <v>8595</v>
      </c>
      <c r="AP12" s="54">
        <f t="shared" si="12"/>
        <v>52</v>
      </c>
      <c r="AQ12" s="54">
        <f t="shared" si="12"/>
        <v>1913</v>
      </c>
      <c r="AR12" s="54">
        <f t="shared" si="12"/>
        <v>51</v>
      </c>
      <c r="AS12" s="54">
        <f t="shared" si="12"/>
        <v>700</v>
      </c>
      <c r="AT12" s="54">
        <f t="shared" si="12"/>
        <v>39</v>
      </c>
      <c r="AU12" s="54">
        <f t="shared" si="12"/>
        <v>1184</v>
      </c>
      <c r="AV12" s="54">
        <f t="shared" si="12"/>
        <v>130</v>
      </c>
      <c r="AW12" s="54">
        <f t="shared" si="12"/>
        <v>919</v>
      </c>
      <c r="AX12" s="54">
        <f t="shared" si="12"/>
        <v>40</v>
      </c>
      <c r="AY12" s="54">
        <f t="shared" si="12"/>
        <v>19528</v>
      </c>
      <c r="AZ12" s="54">
        <f t="shared" si="12"/>
        <v>416</v>
      </c>
      <c r="BA12" s="54">
        <f t="shared" si="12"/>
        <v>37015</v>
      </c>
      <c r="BB12" s="54">
        <f t="shared" si="12"/>
        <v>287</v>
      </c>
      <c r="BC12" s="54">
        <f t="shared" si="12"/>
        <v>-628</v>
      </c>
      <c r="BD12" s="54">
        <f t="shared" si="12"/>
        <v>-180</v>
      </c>
      <c r="BE12" s="54">
        <f t="shared" si="12"/>
        <v>-724</v>
      </c>
      <c r="BF12" s="54">
        <f t="shared" si="12"/>
        <v>-53</v>
      </c>
    </row>
    <row r="13" spans="1:58" ht="16.5" customHeight="1">
      <c r="A13" s="30">
        <f aca="true" t="shared" si="13" ref="A13:K13">A14+A15</f>
        <v>0</v>
      </c>
      <c r="B13" s="30">
        <f t="shared" si="13"/>
        <v>0</v>
      </c>
      <c r="C13" s="30">
        <f t="shared" si="13"/>
        <v>0</v>
      </c>
      <c r="D13" s="30">
        <f t="shared" si="13"/>
        <v>0</v>
      </c>
      <c r="E13" s="30">
        <f t="shared" si="13"/>
        <v>22</v>
      </c>
      <c r="F13" s="30">
        <f t="shared" si="13"/>
        <v>0</v>
      </c>
      <c r="G13" s="30">
        <f t="shared" si="13"/>
        <v>10</v>
      </c>
      <c r="H13" s="30">
        <f t="shared" si="13"/>
        <v>6</v>
      </c>
      <c r="I13" s="30">
        <f t="shared" si="13"/>
        <v>-22</v>
      </c>
      <c r="J13" s="30">
        <f t="shared" si="13"/>
        <v>0</v>
      </c>
      <c r="K13" s="30">
        <f t="shared" si="13"/>
        <v>-10</v>
      </c>
      <c r="L13" s="30">
        <f>+D13-H13</f>
        <v>-6</v>
      </c>
      <c r="M13" s="42" t="s">
        <v>2</v>
      </c>
      <c r="N13" s="30">
        <f aca="true" t="shared" si="14" ref="N13:AC13">N14+N15</f>
        <v>979</v>
      </c>
      <c r="O13" s="30">
        <f t="shared" si="14"/>
        <v>8</v>
      </c>
      <c r="P13" s="30">
        <f t="shared" si="14"/>
        <v>2186</v>
      </c>
      <c r="Q13" s="30">
        <f t="shared" si="14"/>
        <v>61</v>
      </c>
      <c r="R13" s="30">
        <f t="shared" si="14"/>
        <v>497</v>
      </c>
      <c r="S13" s="30">
        <f t="shared" si="14"/>
        <v>49</v>
      </c>
      <c r="T13" s="30">
        <f t="shared" si="14"/>
        <v>655</v>
      </c>
      <c r="U13" s="30">
        <f t="shared" si="14"/>
        <v>88</v>
      </c>
      <c r="V13" s="30">
        <f t="shared" si="14"/>
        <v>382</v>
      </c>
      <c r="W13" s="30">
        <f t="shared" si="14"/>
        <v>2</v>
      </c>
      <c r="X13" s="30">
        <f t="shared" si="14"/>
        <v>58</v>
      </c>
      <c r="Y13" s="30">
        <f t="shared" si="14"/>
        <v>24</v>
      </c>
      <c r="Z13" s="30">
        <f t="shared" si="14"/>
        <v>124</v>
      </c>
      <c r="AA13" s="30">
        <f t="shared" si="14"/>
        <v>0</v>
      </c>
      <c r="AB13" s="30">
        <f t="shared" si="14"/>
        <v>446</v>
      </c>
      <c r="AC13" s="30">
        <f t="shared" si="14"/>
        <v>2</v>
      </c>
      <c r="AD13" s="42" t="s">
        <v>2</v>
      </c>
      <c r="AE13" s="30">
        <f>AE14+AE15</f>
        <v>1982</v>
      </c>
      <c r="AF13" s="30">
        <f aca="true" t="shared" si="15" ref="AF13:BF13">AF14+AF15</f>
        <v>59</v>
      </c>
      <c r="AG13" s="30">
        <f t="shared" si="15"/>
        <v>3345</v>
      </c>
      <c r="AH13" s="30">
        <f t="shared" si="15"/>
        <v>175</v>
      </c>
      <c r="AI13" s="30">
        <f t="shared" si="15"/>
        <v>1146</v>
      </c>
      <c r="AJ13" s="30">
        <f t="shared" si="15"/>
        <v>8</v>
      </c>
      <c r="AK13" s="30">
        <f t="shared" si="15"/>
        <v>2535</v>
      </c>
      <c r="AL13" s="30">
        <f t="shared" si="15"/>
        <v>73</v>
      </c>
      <c r="AM13" s="30">
        <f t="shared" si="15"/>
        <v>351</v>
      </c>
      <c r="AN13" s="30">
        <f t="shared" si="15"/>
        <v>50</v>
      </c>
      <c r="AO13" s="30">
        <f t="shared" si="15"/>
        <v>715</v>
      </c>
      <c r="AP13" s="30">
        <f t="shared" si="15"/>
        <v>50</v>
      </c>
      <c r="AQ13" s="30">
        <f t="shared" si="15"/>
        <v>385</v>
      </c>
      <c r="AR13" s="30">
        <f t="shared" si="15"/>
        <v>0</v>
      </c>
      <c r="AS13" s="30">
        <f t="shared" si="15"/>
        <v>28</v>
      </c>
      <c r="AT13" s="30">
        <f t="shared" si="15"/>
        <v>28</v>
      </c>
      <c r="AU13" s="30">
        <f t="shared" si="15"/>
        <v>251</v>
      </c>
      <c r="AV13" s="30">
        <f t="shared" si="15"/>
        <v>0</v>
      </c>
      <c r="AW13" s="30">
        <f t="shared" si="15"/>
        <v>339</v>
      </c>
      <c r="AX13" s="30">
        <f t="shared" si="15"/>
        <v>3</v>
      </c>
      <c r="AY13" s="30">
        <f t="shared" si="15"/>
        <v>2133</v>
      </c>
      <c r="AZ13" s="30">
        <f t="shared" si="15"/>
        <v>58</v>
      </c>
      <c r="BA13" s="30">
        <f t="shared" si="15"/>
        <v>3617</v>
      </c>
      <c r="BB13" s="30">
        <f t="shared" si="15"/>
        <v>154</v>
      </c>
      <c r="BC13" s="30">
        <f t="shared" si="15"/>
        <v>-151</v>
      </c>
      <c r="BD13" s="30">
        <f t="shared" si="15"/>
        <v>1</v>
      </c>
      <c r="BE13" s="30">
        <f t="shared" si="15"/>
        <v>-272</v>
      </c>
      <c r="BF13" s="30">
        <f t="shared" si="15"/>
        <v>21</v>
      </c>
    </row>
    <row r="14" spans="1:58" ht="16.5" customHeight="1">
      <c r="A14" s="30">
        <v>0</v>
      </c>
      <c r="B14" s="30">
        <v>0</v>
      </c>
      <c r="C14" s="30">
        <v>0</v>
      </c>
      <c r="D14" s="30"/>
      <c r="E14" s="30">
        <v>22</v>
      </c>
      <c r="F14" s="30"/>
      <c r="G14" s="30">
        <v>10</v>
      </c>
      <c r="H14" s="30">
        <v>6</v>
      </c>
      <c r="I14" s="30">
        <f>A14-E14</f>
        <v>-22</v>
      </c>
      <c r="J14" s="30">
        <f>B14-F14</f>
        <v>0</v>
      </c>
      <c r="K14" s="30">
        <f aca="true" t="shared" si="16" ref="I14:K17">+C14-G14</f>
        <v>-10</v>
      </c>
      <c r="L14" s="30">
        <f>+D14-H14</f>
        <v>-6</v>
      </c>
      <c r="M14" s="43" t="s">
        <v>56</v>
      </c>
      <c r="N14" s="30">
        <v>971</v>
      </c>
      <c r="O14" s="30">
        <v>8</v>
      </c>
      <c r="P14" s="30">
        <v>2186</v>
      </c>
      <c r="Q14" s="30">
        <v>61</v>
      </c>
      <c r="R14" s="30">
        <v>497</v>
      </c>
      <c r="S14" s="30">
        <v>49</v>
      </c>
      <c r="T14" s="30">
        <v>655</v>
      </c>
      <c r="U14" s="30">
        <v>88</v>
      </c>
      <c r="V14" s="30">
        <v>379</v>
      </c>
      <c r="W14" s="30">
        <v>2</v>
      </c>
      <c r="X14" s="30">
        <v>58</v>
      </c>
      <c r="Y14" s="30">
        <v>24</v>
      </c>
      <c r="Z14" s="30">
        <v>124</v>
      </c>
      <c r="AA14" s="30"/>
      <c r="AB14" s="30">
        <v>446</v>
      </c>
      <c r="AC14" s="30">
        <v>2</v>
      </c>
      <c r="AD14" s="43" t="s">
        <v>56</v>
      </c>
      <c r="AE14" s="30">
        <f>N14+R14+V14+Z14</f>
        <v>1971</v>
      </c>
      <c r="AF14" s="30">
        <f>O14+S14+W14+AA14</f>
        <v>59</v>
      </c>
      <c r="AG14" s="30">
        <f>P14+T14+X14+AB14</f>
        <v>3345</v>
      </c>
      <c r="AH14" s="30">
        <f>Q14+U14+Y14+AC14</f>
        <v>175</v>
      </c>
      <c r="AI14" s="30">
        <v>1118</v>
      </c>
      <c r="AJ14" s="30">
        <v>8</v>
      </c>
      <c r="AK14" s="30">
        <v>2535</v>
      </c>
      <c r="AL14" s="30">
        <v>73</v>
      </c>
      <c r="AM14" s="30">
        <v>350</v>
      </c>
      <c r="AN14" s="30">
        <v>50</v>
      </c>
      <c r="AO14" s="30">
        <v>715</v>
      </c>
      <c r="AP14" s="30">
        <v>50</v>
      </c>
      <c r="AQ14" s="30">
        <v>385</v>
      </c>
      <c r="AR14" s="30"/>
      <c r="AS14" s="30">
        <v>28</v>
      </c>
      <c r="AT14" s="30">
        <v>28</v>
      </c>
      <c r="AU14" s="30">
        <v>251</v>
      </c>
      <c r="AV14" s="30">
        <v>0</v>
      </c>
      <c r="AW14" s="30">
        <v>339</v>
      </c>
      <c r="AX14" s="30">
        <v>3</v>
      </c>
      <c r="AY14" s="30">
        <f>AI14+AM14+AQ14+AU14</f>
        <v>2104</v>
      </c>
      <c r="AZ14" s="30">
        <f>AJ14+AN14+AR14+AV14</f>
        <v>58</v>
      </c>
      <c r="BA14" s="30">
        <f>AK14+AO14+AS14+AW14</f>
        <v>3617</v>
      </c>
      <c r="BB14" s="30">
        <f>AL14+AP14+AT14+AX14</f>
        <v>154</v>
      </c>
      <c r="BC14" s="30">
        <f aca="true" t="shared" si="17" ref="BC14:BF17">AE14-AY14</f>
        <v>-133</v>
      </c>
      <c r="BD14" s="30">
        <f t="shared" si="17"/>
        <v>1</v>
      </c>
      <c r="BE14" s="30">
        <f t="shared" si="17"/>
        <v>-272</v>
      </c>
      <c r="BF14" s="30">
        <f t="shared" si="17"/>
        <v>21</v>
      </c>
    </row>
    <row r="15" spans="1:58" ht="16.5" customHeight="1">
      <c r="A15" s="30"/>
      <c r="B15" s="30"/>
      <c r="C15" s="30"/>
      <c r="D15" s="30"/>
      <c r="E15" s="30"/>
      <c r="F15" s="30"/>
      <c r="G15" s="30"/>
      <c r="H15" s="30"/>
      <c r="I15" s="30">
        <f t="shared" si="16"/>
        <v>0</v>
      </c>
      <c r="J15" s="30">
        <f t="shared" si="16"/>
        <v>0</v>
      </c>
      <c r="K15" s="30">
        <f t="shared" si="16"/>
        <v>0</v>
      </c>
      <c r="L15" s="30">
        <f>+D15-H15</f>
        <v>0</v>
      </c>
      <c r="M15" s="43" t="s">
        <v>57</v>
      </c>
      <c r="N15" s="30">
        <v>8</v>
      </c>
      <c r="O15" s="30"/>
      <c r="P15" s="30"/>
      <c r="Q15" s="30"/>
      <c r="R15" s="30"/>
      <c r="S15" s="30">
        <v>0</v>
      </c>
      <c r="T15" s="30"/>
      <c r="U15" s="30">
        <v>0</v>
      </c>
      <c r="V15" s="30">
        <v>3</v>
      </c>
      <c r="W15" s="30"/>
      <c r="X15" s="30"/>
      <c r="Y15" s="30"/>
      <c r="Z15" s="30"/>
      <c r="AA15" s="30"/>
      <c r="AB15" s="30"/>
      <c r="AC15" s="30"/>
      <c r="AD15" s="43" t="s">
        <v>57</v>
      </c>
      <c r="AE15" s="30">
        <f>N15+R15+V15+Z15</f>
        <v>11</v>
      </c>
      <c r="AF15" s="30">
        <f aca="true" t="shared" si="18" ref="AF15:AH27">O15+S15+W15+AA15</f>
        <v>0</v>
      </c>
      <c r="AG15" s="30">
        <f t="shared" si="18"/>
        <v>0</v>
      </c>
      <c r="AH15" s="30">
        <f t="shared" si="18"/>
        <v>0</v>
      </c>
      <c r="AI15" s="30">
        <v>28</v>
      </c>
      <c r="AJ15" s="30"/>
      <c r="AK15" s="30"/>
      <c r="AL15" s="30"/>
      <c r="AM15" s="30">
        <v>1</v>
      </c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>
        <f aca="true" t="shared" si="19" ref="AY15:BA17">AI15+AM15+AQ15+AU15</f>
        <v>29</v>
      </c>
      <c r="AZ15" s="30">
        <f t="shared" si="19"/>
        <v>0</v>
      </c>
      <c r="BA15" s="30">
        <f t="shared" si="19"/>
        <v>0</v>
      </c>
      <c r="BB15" s="30">
        <v>0</v>
      </c>
      <c r="BC15" s="30">
        <f t="shared" si="17"/>
        <v>-18</v>
      </c>
      <c r="BD15" s="30">
        <f t="shared" si="17"/>
        <v>0</v>
      </c>
      <c r="BE15" s="30">
        <f t="shared" si="17"/>
        <v>0</v>
      </c>
      <c r="BF15" s="30">
        <f t="shared" si="17"/>
        <v>0</v>
      </c>
    </row>
    <row r="16" spans="1:58" ht="16.5" customHeight="1">
      <c r="A16" s="30"/>
      <c r="B16" s="30"/>
      <c r="C16" s="30"/>
      <c r="D16" s="30"/>
      <c r="E16" s="30"/>
      <c r="F16" s="30"/>
      <c r="G16" s="30"/>
      <c r="H16" s="30"/>
      <c r="I16" s="30">
        <f t="shared" si="16"/>
        <v>0</v>
      </c>
      <c r="J16" s="30">
        <f t="shared" si="16"/>
        <v>0</v>
      </c>
      <c r="K16" s="30">
        <f t="shared" si="16"/>
        <v>0</v>
      </c>
      <c r="L16" s="30">
        <f>+D16-H16</f>
        <v>0</v>
      </c>
      <c r="M16" s="45" t="s">
        <v>3</v>
      </c>
      <c r="N16" s="30">
        <v>430</v>
      </c>
      <c r="O16" s="30"/>
      <c r="P16" s="30">
        <v>2150</v>
      </c>
      <c r="Q16" s="30"/>
      <c r="R16" s="30">
        <v>27</v>
      </c>
      <c r="S16" s="30"/>
      <c r="T16" s="30">
        <v>2</v>
      </c>
      <c r="U16" s="30"/>
      <c r="V16" s="30">
        <v>59</v>
      </c>
      <c r="W16" s="30"/>
      <c r="X16" s="30">
        <v>28</v>
      </c>
      <c r="Y16" s="30">
        <v>0</v>
      </c>
      <c r="Z16" s="30">
        <v>16</v>
      </c>
      <c r="AA16" s="30"/>
      <c r="AB16" s="30">
        <v>5</v>
      </c>
      <c r="AC16" s="30"/>
      <c r="AD16" s="45" t="s">
        <v>3</v>
      </c>
      <c r="AE16" s="30">
        <f>N16+R16+V16+Z16</f>
        <v>532</v>
      </c>
      <c r="AF16" s="30">
        <f t="shared" si="18"/>
        <v>0</v>
      </c>
      <c r="AG16" s="30">
        <f t="shared" si="18"/>
        <v>2185</v>
      </c>
      <c r="AH16" s="30">
        <f t="shared" si="18"/>
        <v>0</v>
      </c>
      <c r="AI16" s="30">
        <v>425</v>
      </c>
      <c r="AJ16" s="30"/>
      <c r="AK16" s="30">
        <v>2169</v>
      </c>
      <c r="AL16" s="30"/>
      <c r="AM16" s="30">
        <v>26</v>
      </c>
      <c r="AN16" s="30"/>
      <c r="AO16" s="30">
        <v>2</v>
      </c>
      <c r="AP16" s="30"/>
      <c r="AQ16" s="30">
        <v>65</v>
      </c>
      <c r="AR16" s="30"/>
      <c r="AS16" s="30">
        <v>31</v>
      </c>
      <c r="AT16" s="30"/>
      <c r="AU16" s="30">
        <v>19</v>
      </c>
      <c r="AV16" s="30"/>
      <c r="AW16" s="30">
        <v>5</v>
      </c>
      <c r="AX16" s="30"/>
      <c r="AY16" s="30">
        <f t="shared" si="19"/>
        <v>535</v>
      </c>
      <c r="AZ16" s="30">
        <f t="shared" si="19"/>
        <v>0</v>
      </c>
      <c r="BA16" s="30">
        <f t="shared" si="19"/>
        <v>2207</v>
      </c>
      <c r="BB16" s="30">
        <f>AL16+AP16+AT16+AX16</f>
        <v>0</v>
      </c>
      <c r="BC16" s="30">
        <f t="shared" si="17"/>
        <v>-3</v>
      </c>
      <c r="BD16" s="30">
        <f t="shared" si="17"/>
        <v>0</v>
      </c>
      <c r="BE16" s="30">
        <f t="shared" si="17"/>
        <v>-22</v>
      </c>
      <c r="BF16" s="30">
        <f t="shared" si="17"/>
        <v>0</v>
      </c>
    </row>
    <row r="17" spans="1:58" ht="16.5" customHeight="1">
      <c r="A17" s="30">
        <v>212</v>
      </c>
      <c r="B17" s="30"/>
      <c r="C17" s="30">
        <v>218</v>
      </c>
      <c r="D17" s="30"/>
      <c r="E17" s="30">
        <v>108</v>
      </c>
      <c r="F17" s="30"/>
      <c r="G17" s="30">
        <v>91</v>
      </c>
      <c r="H17" s="30"/>
      <c r="I17" s="30">
        <f t="shared" si="16"/>
        <v>104</v>
      </c>
      <c r="J17" s="30">
        <f t="shared" si="16"/>
        <v>0</v>
      </c>
      <c r="K17" s="30">
        <f t="shared" si="16"/>
        <v>127</v>
      </c>
      <c r="L17" s="30">
        <f>+D17-H17</f>
        <v>0</v>
      </c>
      <c r="M17" s="45" t="s">
        <v>4</v>
      </c>
      <c r="N17" s="30">
        <v>1728</v>
      </c>
      <c r="O17" s="30">
        <v>61</v>
      </c>
      <c r="P17" s="30">
        <v>6051</v>
      </c>
      <c r="Q17" s="30">
        <v>19</v>
      </c>
      <c r="R17" s="30">
        <v>965</v>
      </c>
      <c r="S17" s="30">
        <v>8</v>
      </c>
      <c r="T17" s="30">
        <v>5143</v>
      </c>
      <c r="U17" s="30">
        <v>2</v>
      </c>
      <c r="V17" s="30">
        <v>403</v>
      </c>
      <c r="W17" s="30">
        <v>6</v>
      </c>
      <c r="X17" s="30">
        <v>171</v>
      </c>
      <c r="Y17" s="30">
        <v>0</v>
      </c>
      <c r="Z17" s="30">
        <v>320</v>
      </c>
      <c r="AA17" s="30">
        <v>3</v>
      </c>
      <c r="AB17" s="30">
        <v>270</v>
      </c>
      <c r="AC17" s="30"/>
      <c r="AD17" s="45" t="s">
        <v>4</v>
      </c>
      <c r="AE17" s="30">
        <f aca="true" t="shared" si="20" ref="AE17:AE91">N17+R17+V17+Z17</f>
        <v>3416</v>
      </c>
      <c r="AF17" s="30">
        <f t="shared" si="18"/>
        <v>78</v>
      </c>
      <c r="AG17" s="30">
        <f t="shared" si="18"/>
        <v>11635</v>
      </c>
      <c r="AH17" s="30">
        <f t="shared" si="18"/>
        <v>21</v>
      </c>
      <c r="AI17" s="30">
        <v>1902</v>
      </c>
      <c r="AJ17" s="30">
        <v>77</v>
      </c>
      <c r="AK17" s="30">
        <v>6244</v>
      </c>
      <c r="AL17" s="30">
        <v>25</v>
      </c>
      <c r="AM17" s="30">
        <v>976</v>
      </c>
      <c r="AN17" s="30">
        <v>11</v>
      </c>
      <c r="AO17" s="30">
        <v>5117</v>
      </c>
      <c r="AP17" s="30">
        <v>2</v>
      </c>
      <c r="AQ17" s="30">
        <v>456</v>
      </c>
      <c r="AR17" s="30">
        <v>5</v>
      </c>
      <c r="AS17" s="30">
        <v>164</v>
      </c>
      <c r="AT17" s="30">
        <v>0</v>
      </c>
      <c r="AU17" s="30">
        <v>342</v>
      </c>
      <c r="AV17" s="30">
        <v>4</v>
      </c>
      <c r="AW17" s="30">
        <v>282</v>
      </c>
      <c r="AX17" s="30"/>
      <c r="AY17" s="30">
        <f t="shared" si="19"/>
        <v>3676</v>
      </c>
      <c r="AZ17" s="30">
        <f t="shared" si="19"/>
        <v>97</v>
      </c>
      <c r="BA17" s="30">
        <f t="shared" si="19"/>
        <v>11807</v>
      </c>
      <c r="BB17" s="30">
        <f>AL17+AP17+AT17+AX17</f>
        <v>27</v>
      </c>
      <c r="BC17" s="30">
        <f t="shared" si="17"/>
        <v>-260</v>
      </c>
      <c r="BD17" s="30">
        <f t="shared" si="17"/>
        <v>-19</v>
      </c>
      <c r="BE17" s="30">
        <f t="shared" si="17"/>
        <v>-172</v>
      </c>
      <c r="BF17" s="30">
        <f t="shared" si="17"/>
        <v>-6</v>
      </c>
    </row>
    <row r="18" spans="1:58" ht="16.5" customHeight="1">
      <c r="A18" s="30">
        <f>A19+A20</f>
        <v>1818</v>
      </c>
      <c r="B18" s="30">
        <f aca="true" t="shared" si="21" ref="B18:K18">B19+B20</f>
        <v>2</v>
      </c>
      <c r="C18" s="30">
        <f t="shared" si="21"/>
        <v>2524</v>
      </c>
      <c r="D18" s="30">
        <f t="shared" si="21"/>
        <v>0</v>
      </c>
      <c r="E18" s="30">
        <f t="shared" si="21"/>
        <v>1968</v>
      </c>
      <c r="F18" s="30">
        <f t="shared" si="21"/>
        <v>0</v>
      </c>
      <c r="G18" s="30">
        <f t="shared" si="21"/>
        <v>2553</v>
      </c>
      <c r="H18" s="30">
        <f t="shared" si="21"/>
        <v>0</v>
      </c>
      <c r="I18" s="30">
        <f t="shared" si="21"/>
        <v>-150</v>
      </c>
      <c r="J18" s="30">
        <f t="shared" si="21"/>
        <v>2</v>
      </c>
      <c r="K18" s="30">
        <f t="shared" si="21"/>
        <v>-29</v>
      </c>
      <c r="L18" s="30">
        <f>L19+L20</f>
        <v>0</v>
      </c>
      <c r="M18" s="45" t="s">
        <v>5</v>
      </c>
      <c r="N18" s="30">
        <f>N19+N20</f>
        <v>7541</v>
      </c>
      <c r="O18" s="30">
        <f aca="true" t="shared" si="22" ref="O18:X18">O19+O20</f>
        <v>0</v>
      </c>
      <c r="P18" s="30">
        <f t="shared" si="22"/>
        <v>10694</v>
      </c>
      <c r="Q18" s="30">
        <f t="shared" si="22"/>
        <v>0</v>
      </c>
      <c r="R18" s="30">
        <f t="shared" si="22"/>
        <v>1429</v>
      </c>
      <c r="S18" s="30">
        <f t="shared" si="22"/>
        <v>0</v>
      </c>
      <c r="T18" s="30">
        <f t="shared" si="22"/>
        <v>1691</v>
      </c>
      <c r="U18" s="30">
        <f t="shared" si="22"/>
        <v>0</v>
      </c>
      <c r="V18" s="30">
        <f t="shared" si="22"/>
        <v>526</v>
      </c>
      <c r="W18" s="30">
        <f t="shared" si="22"/>
        <v>2</v>
      </c>
      <c r="X18" s="30">
        <f t="shared" si="22"/>
        <v>178</v>
      </c>
      <c r="Y18" s="30">
        <f>Y19+Y20</f>
        <v>0</v>
      </c>
      <c r="Z18" s="30">
        <f>Z19+Z20</f>
        <v>270</v>
      </c>
      <c r="AA18" s="30">
        <f>AA19+AA20</f>
        <v>0</v>
      </c>
      <c r="AB18" s="30">
        <f>AB19+AB20</f>
        <v>47</v>
      </c>
      <c r="AC18" s="30">
        <f>AC19+AC20</f>
        <v>0</v>
      </c>
      <c r="AD18" s="45" t="s">
        <v>5</v>
      </c>
      <c r="AE18" s="30">
        <f t="shared" si="20"/>
        <v>9766</v>
      </c>
      <c r="AF18" s="30">
        <f t="shared" si="18"/>
        <v>2</v>
      </c>
      <c r="AG18" s="30">
        <f t="shared" si="18"/>
        <v>12610</v>
      </c>
      <c r="AH18" s="30">
        <f t="shared" si="18"/>
        <v>0</v>
      </c>
      <c r="AI18" s="30">
        <f aca="true" t="shared" si="23" ref="AI18:BF18">AI19+AI20</f>
        <v>7624</v>
      </c>
      <c r="AJ18" s="30">
        <f t="shared" si="23"/>
        <v>0</v>
      </c>
      <c r="AK18" s="30">
        <f t="shared" si="23"/>
        <v>10693</v>
      </c>
      <c r="AL18" s="30">
        <f t="shared" si="23"/>
        <v>0</v>
      </c>
      <c r="AM18" s="30">
        <f t="shared" si="23"/>
        <v>1491</v>
      </c>
      <c r="AN18" s="30">
        <f t="shared" si="23"/>
        <v>0</v>
      </c>
      <c r="AO18" s="30">
        <f t="shared" si="23"/>
        <v>1801</v>
      </c>
      <c r="AP18" s="30">
        <f t="shared" si="23"/>
        <v>0</v>
      </c>
      <c r="AQ18" s="30">
        <f t="shared" si="23"/>
        <v>508</v>
      </c>
      <c r="AR18" s="30">
        <f t="shared" si="23"/>
        <v>0</v>
      </c>
      <c r="AS18" s="30">
        <f t="shared" si="23"/>
        <v>240</v>
      </c>
      <c r="AT18" s="30">
        <f t="shared" si="23"/>
        <v>0</v>
      </c>
      <c r="AU18" s="30">
        <f t="shared" si="23"/>
        <v>271</v>
      </c>
      <c r="AV18" s="30">
        <f t="shared" si="23"/>
        <v>0</v>
      </c>
      <c r="AW18" s="30">
        <f t="shared" si="23"/>
        <v>52</v>
      </c>
      <c r="AX18" s="30">
        <f t="shared" si="23"/>
        <v>0</v>
      </c>
      <c r="AY18" s="30">
        <f t="shared" si="23"/>
        <v>9894</v>
      </c>
      <c r="AZ18" s="30">
        <f t="shared" si="23"/>
        <v>0</v>
      </c>
      <c r="BA18" s="30">
        <f t="shared" si="23"/>
        <v>12786</v>
      </c>
      <c r="BB18" s="30">
        <f t="shared" si="23"/>
        <v>0</v>
      </c>
      <c r="BC18" s="30">
        <f t="shared" si="23"/>
        <v>-128</v>
      </c>
      <c r="BD18" s="30">
        <f t="shared" si="23"/>
        <v>2</v>
      </c>
      <c r="BE18" s="30">
        <f t="shared" si="23"/>
        <v>-176</v>
      </c>
      <c r="BF18" s="30">
        <f t="shared" si="23"/>
        <v>0</v>
      </c>
    </row>
    <row r="19" spans="1:58" ht="16.5" customHeight="1">
      <c r="A19" s="30">
        <v>1818</v>
      </c>
      <c r="B19" s="30">
        <v>2</v>
      </c>
      <c r="C19" s="30">
        <v>2524</v>
      </c>
      <c r="D19" s="30"/>
      <c r="E19" s="30">
        <v>1968</v>
      </c>
      <c r="F19" s="30"/>
      <c r="G19" s="30">
        <v>2553</v>
      </c>
      <c r="H19" s="30"/>
      <c r="I19" s="30">
        <f aca="true" t="shared" si="24" ref="I19:L20">+A19-E19</f>
        <v>-150</v>
      </c>
      <c r="J19" s="30">
        <f t="shared" si="24"/>
        <v>2</v>
      </c>
      <c r="K19" s="30">
        <f t="shared" si="24"/>
        <v>-29</v>
      </c>
      <c r="L19" s="30">
        <f t="shared" si="24"/>
        <v>0</v>
      </c>
      <c r="M19" s="43" t="s">
        <v>56</v>
      </c>
      <c r="N19" s="30">
        <v>7541</v>
      </c>
      <c r="O19" s="30"/>
      <c r="P19" s="30">
        <v>10694</v>
      </c>
      <c r="Q19" s="30"/>
      <c r="R19" s="30">
        <v>1429</v>
      </c>
      <c r="S19" s="30"/>
      <c r="T19" s="30">
        <v>1691</v>
      </c>
      <c r="U19" s="30"/>
      <c r="V19" s="30">
        <v>526</v>
      </c>
      <c r="W19" s="30">
        <v>2</v>
      </c>
      <c r="X19" s="30">
        <v>178</v>
      </c>
      <c r="Y19" s="30"/>
      <c r="Z19" s="30">
        <v>269</v>
      </c>
      <c r="AA19" s="30"/>
      <c r="AB19" s="30">
        <v>47</v>
      </c>
      <c r="AC19" s="30"/>
      <c r="AD19" s="43" t="s">
        <v>56</v>
      </c>
      <c r="AE19" s="30">
        <f t="shared" si="20"/>
        <v>9765</v>
      </c>
      <c r="AF19" s="30">
        <f t="shared" si="18"/>
        <v>2</v>
      </c>
      <c r="AG19" s="30">
        <f t="shared" si="18"/>
        <v>12610</v>
      </c>
      <c r="AH19" s="30">
        <f t="shared" si="18"/>
        <v>0</v>
      </c>
      <c r="AI19" s="30">
        <v>7624</v>
      </c>
      <c r="AJ19" s="30"/>
      <c r="AK19" s="30">
        <v>10693</v>
      </c>
      <c r="AL19" s="30"/>
      <c r="AM19" s="30">
        <v>1491</v>
      </c>
      <c r="AN19" s="30"/>
      <c r="AO19" s="30">
        <v>1801</v>
      </c>
      <c r="AP19" s="30"/>
      <c r="AQ19" s="30">
        <v>508</v>
      </c>
      <c r="AR19" s="30"/>
      <c r="AS19" s="30">
        <v>240</v>
      </c>
      <c r="AT19" s="30"/>
      <c r="AU19" s="30">
        <v>269</v>
      </c>
      <c r="AV19" s="30"/>
      <c r="AW19" s="30">
        <v>52</v>
      </c>
      <c r="AX19" s="30"/>
      <c r="AY19" s="30">
        <f aca="true" t="shared" si="25" ref="AY19:BB20">AI19+AM19+AQ19+AU19</f>
        <v>9892</v>
      </c>
      <c r="AZ19" s="30">
        <f t="shared" si="25"/>
        <v>0</v>
      </c>
      <c r="BA19" s="30">
        <f t="shared" si="25"/>
        <v>12786</v>
      </c>
      <c r="BB19" s="30">
        <f t="shared" si="25"/>
        <v>0</v>
      </c>
      <c r="BC19" s="30">
        <f aca="true" t="shared" si="26" ref="BC19:BF20">AE19-AY19</f>
        <v>-127</v>
      </c>
      <c r="BD19" s="30">
        <f t="shared" si="26"/>
        <v>2</v>
      </c>
      <c r="BE19" s="30">
        <f t="shared" si="26"/>
        <v>-176</v>
      </c>
      <c r="BF19" s="30">
        <f t="shared" si="26"/>
        <v>0</v>
      </c>
    </row>
    <row r="20" spans="1:58" ht="16.5" customHeight="1">
      <c r="A20" s="30"/>
      <c r="B20" s="30"/>
      <c r="C20" s="30"/>
      <c r="D20" s="30"/>
      <c r="E20" s="30"/>
      <c r="F20" s="30"/>
      <c r="G20" s="30"/>
      <c r="H20" s="30"/>
      <c r="I20" s="30">
        <f t="shared" si="24"/>
        <v>0</v>
      </c>
      <c r="J20" s="30">
        <f t="shared" si="24"/>
        <v>0</v>
      </c>
      <c r="K20" s="30">
        <f t="shared" si="24"/>
        <v>0</v>
      </c>
      <c r="L20" s="30">
        <f t="shared" si="24"/>
        <v>0</v>
      </c>
      <c r="M20" s="43" t="s">
        <v>57</v>
      </c>
      <c r="N20" s="30"/>
      <c r="O20" s="30"/>
      <c r="P20" s="30"/>
      <c r="Q20" s="30"/>
      <c r="R20" s="30">
        <v>0</v>
      </c>
      <c r="S20" s="30"/>
      <c r="T20" s="30">
        <v>0</v>
      </c>
      <c r="U20" s="30"/>
      <c r="V20" s="30"/>
      <c r="W20" s="30"/>
      <c r="X20" s="30"/>
      <c r="Y20" s="30"/>
      <c r="Z20" s="30">
        <v>1</v>
      </c>
      <c r="AA20" s="30"/>
      <c r="AB20" s="30"/>
      <c r="AC20" s="30"/>
      <c r="AD20" s="43" t="s">
        <v>57</v>
      </c>
      <c r="AE20" s="30">
        <f t="shared" si="20"/>
        <v>1</v>
      </c>
      <c r="AF20" s="30">
        <f t="shared" si="18"/>
        <v>0</v>
      </c>
      <c r="AG20" s="30">
        <f t="shared" si="18"/>
        <v>0</v>
      </c>
      <c r="AH20" s="30">
        <f t="shared" si="18"/>
        <v>0</v>
      </c>
      <c r="AI20" s="30">
        <v>0</v>
      </c>
      <c r="AJ20" s="30"/>
      <c r="AK20" s="30">
        <v>0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>
        <v>2</v>
      </c>
      <c r="AV20" s="30"/>
      <c r="AW20" s="30"/>
      <c r="AX20" s="30"/>
      <c r="AY20" s="30">
        <f t="shared" si="25"/>
        <v>2</v>
      </c>
      <c r="AZ20" s="30">
        <f t="shared" si="25"/>
        <v>0</v>
      </c>
      <c r="BA20" s="30">
        <f t="shared" si="25"/>
        <v>0</v>
      </c>
      <c r="BB20" s="30">
        <f t="shared" si="25"/>
        <v>0</v>
      </c>
      <c r="BC20" s="30">
        <f t="shared" si="26"/>
        <v>-1</v>
      </c>
      <c r="BD20" s="30">
        <f t="shared" si="26"/>
        <v>0</v>
      </c>
      <c r="BE20" s="30">
        <f t="shared" si="26"/>
        <v>0</v>
      </c>
      <c r="BF20" s="30">
        <f t="shared" si="26"/>
        <v>0</v>
      </c>
    </row>
    <row r="21" spans="1:58" ht="16.5" customHeight="1">
      <c r="A21" s="30">
        <f aca="true" t="shared" si="27" ref="A21:L21">A22+A23</f>
        <v>0</v>
      </c>
      <c r="B21" s="30">
        <f t="shared" si="27"/>
        <v>0</v>
      </c>
      <c r="C21" s="30">
        <f t="shared" si="27"/>
        <v>0</v>
      </c>
      <c r="D21" s="30">
        <f t="shared" si="27"/>
        <v>0</v>
      </c>
      <c r="E21" s="30">
        <f t="shared" si="27"/>
        <v>0</v>
      </c>
      <c r="F21" s="30">
        <f t="shared" si="27"/>
        <v>0</v>
      </c>
      <c r="G21" s="30">
        <f t="shared" si="27"/>
        <v>0</v>
      </c>
      <c r="H21" s="30">
        <f t="shared" si="27"/>
        <v>0</v>
      </c>
      <c r="I21" s="30">
        <f t="shared" si="27"/>
        <v>0</v>
      </c>
      <c r="J21" s="30">
        <f t="shared" si="27"/>
        <v>0</v>
      </c>
      <c r="K21" s="30">
        <f t="shared" si="27"/>
        <v>0</v>
      </c>
      <c r="L21" s="30">
        <f t="shared" si="27"/>
        <v>0</v>
      </c>
      <c r="M21" s="45" t="s">
        <v>6</v>
      </c>
      <c r="N21" s="30">
        <f aca="true" t="shared" si="28" ref="N21:AB21">N22+N23</f>
        <v>992</v>
      </c>
      <c r="O21" s="30">
        <f t="shared" si="28"/>
        <v>38</v>
      </c>
      <c r="P21" s="30">
        <f t="shared" si="28"/>
        <v>1929</v>
      </c>
      <c r="Q21" s="30">
        <f t="shared" si="28"/>
        <v>0</v>
      </c>
      <c r="R21" s="30">
        <f t="shared" si="28"/>
        <v>76</v>
      </c>
      <c r="S21" s="30">
        <f t="shared" si="28"/>
        <v>0</v>
      </c>
      <c r="T21" s="30">
        <f t="shared" si="28"/>
        <v>21</v>
      </c>
      <c r="U21" s="30">
        <f t="shared" si="28"/>
        <v>0</v>
      </c>
      <c r="V21" s="30">
        <f t="shared" si="28"/>
        <v>112</v>
      </c>
      <c r="W21" s="30">
        <f t="shared" si="28"/>
        <v>1</v>
      </c>
      <c r="X21" s="30">
        <f t="shared" si="28"/>
        <v>60</v>
      </c>
      <c r="Y21" s="30">
        <f t="shared" si="28"/>
        <v>1</v>
      </c>
      <c r="Z21" s="30">
        <f t="shared" si="28"/>
        <v>80</v>
      </c>
      <c r="AA21" s="30">
        <f t="shared" si="28"/>
        <v>11</v>
      </c>
      <c r="AB21" s="30">
        <f t="shared" si="28"/>
        <v>55</v>
      </c>
      <c r="AC21" s="30"/>
      <c r="AD21" s="45" t="s">
        <v>6</v>
      </c>
      <c r="AE21" s="30">
        <f t="shared" si="20"/>
        <v>1260</v>
      </c>
      <c r="AF21" s="30">
        <f t="shared" si="18"/>
        <v>50</v>
      </c>
      <c r="AG21" s="30">
        <f t="shared" si="18"/>
        <v>2065</v>
      </c>
      <c r="AH21" s="30">
        <f t="shared" si="18"/>
        <v>1</v>
      </c>
      <c r="AI21" s="30">
        <f aca="true" t="shared" si="29" ref="AI21:BF21">AI22+AI23</f>
        <v>880</v>
      </c>
      <c r="AJ21" s="30">
        <f t="shared" si="29"/>
        <v>30</v>
      </c>
      <c r="AK21" s="30">
        <f t="shared" si="29"/>
        <v>1893</v>
      </c>
      <c r="AL21" s="30">
        <f t="shared" si="29"/>
        <v>58</v>
      </c>
      <c r="AM21" s="30">
        <f t="shared" si="29"/>
        <v>67</v>
      </c>
      <c r="AN21" s="30">
        <f t="shared" si="29"/>
        <v>0</v>
      </c>
      <c r="AO21" s="30">
        <f t="shared" si="29"/>
        <v>18</v>
      </c>
      <c r="AP21" s="30">
        <f t="shared" si="29"/>
        <v>0</v>
      </c>
      <c r="AQ21" s="30">
        <f t="shared" si="29"/>
        <v>103</v>
      </c>
      <c r="AR21" s="30">
        <f t="shared" si="29"/>
        <v>25</v>
      </c>
      <c r="AS21" s="30">
        <f t="shared" si="29"/>
        <v>57</v>
      </c>
      <c r="AT21" s="30">
        <f t="shared" si="29"/>
        <v>0</v>
      </c>
      <c r="AU21" s="30">
        <f t="shared" si="29"/>
        <v>166</v>
      </c>
      <c r="AV21" s="30">
        <f t="shared" si="29"/>
        <v>125</v>
      </c>
      <c r="AW21" s="30">
        <f t="shared" si="29"/>
        <v>56</v>
      </c>
      <c r="AX21" s="30">
        <f t="shared" si="29"/>
        <v>0</v>
      </c>
      <c r="AY21" s="30">
        <f t="shared" si="29"/>
        <v>1216</v>
      </c>
      <c r="AZ21" s="30">
        <f t="shared" si="29"/>
        <v>180</v>
      </c>
      <c r="BA21" s="30">
        <f t="shared" si="29"/>
        <v>2024</v>
      </c>
      <c r="BB21" s="30">
        <f t="shared" si="29"/>
        <v>58</v>
      </c>
      <c r="BC21" s="30">
        <f t="shared" si="29"/>
        <v>44</v>
      </c>
      <c r="BD21" s="30">
        <f t="shared" si="29"/>
        <v>-130</v>
      </c>
      <c r="BE21" s="30">
        <f t="shared" si="29"/>
        <v>41</v>
      </c>
      <c r="BF21" s="30">
        <f t="shared" si="29"/>
        <v>-57</v>
      </c>
    </row>
    <row r="22" spans="1:58" ht="16.5" customHeight="1">
      <c r="A22" s="30"/>
      <c r="B22" s="30"/>
      <c r="C22" s="30"/>
      <c r="D22" s="30"/>
      <c r="E22" s="30"/>
      <c r="F22" s="30"/>
      <c r="G22" s="30"/>
      <c r="H22" s="30"/>
      <c r="I22" s="30">
        <f aca="true" t="shared" si="30" ref="I22:L23">+A22-E22</f>
        <v>0</v>
      </c>
      <c r="J22" s="30">
        <f t="shared" si="30"/>
        <v>0</v>
      </c>
      <c r="K22" s="30">
        <f t="shared" si="30"/>
        <v>0</v>
      </c>
      <c r="L22" s="30">
        <f t="shared" si="30"/>
        <v>0</v>
      </c>
      <c r="M22" s="43" t="s">
        <v>56</v>
      </c>
      <c r="N22" s="30">
        <v>972</v>
      </c>
      <c r="O22" s="30">
        <v>38</v>
      </c>
      <c r="P22" s="30">
        <v>1927</v>
      </c>
      <c r="Q22" s="30"/>
      <c r="R22" s="30">
        <v>76</v>
      </c>
      <c r="S22" s="30"/>
      <c r="T22" s="30">
        <v>21</v>
      </c>
      <c r="U22" s="30"/>
      <c r="V22" s="30">
        <v>112</v>
      </c>
      <c r="W22" s="30">
        <v>1</v>
      </c>
      <c r="X22" s="30">
        <v>60</v>
      </c>
      <c r="Y22" s="30">
        <v>1</v>
      </c>
      <c r="Z22" s="30">
        <v>80</v>
      </c>
      <c r="AA22" s="30">
        <v>11</v>
      </c>
      <c r="AB22" s="30">
        <v>55</v>
      </c>
      <c r="AC22" s="30"/>
      <c r="AD22" s="43" t="s">
        <v>56</v>
      </c>
      <c r="AE22" s="30">
        <f t="shared" si="20"/>
        <v>1240</v>
      </c>
      <c r="AF22" s="30">
        <f t="shared" si="18"/>
        <v>50</v>
      </c>
      <c r="AG22" s="30">
        <f t="shared" si="18"/>
        <v>2063</v>
      </c>
      <c r="AH22" s="30">
        <f t="shared" si="18"/>
        <v>1</v>
      </c>
      <c r="AI22" s="30">
        <v>856</v>
      </c>
      <c r="AJ22" s="30">
        <v>30</v>
      </c>
      <c r="AK22" s="30">
        <v>1891</v>
      </c>
      <c r="AL22" s="30">
        <v>58</v>
      </c>
      <c r="AM22" s="30">
        <v>67</v>
      </c>
      <c r="AN22" s="30"/>
      <c r="AO22" s="30">
        <v>18</v>
      </c>
      <c r="AP22" s="30"/>
      <c r="AQ22" s="30">
        <v>100</v>
      </c>
      <c r="AR22" s="30">
        <v>25</v>
      </c>
      <c r="AS22" s="30">
        <v>57</v>
      </c>
      <c r="AT22" s="30"/>
      <c r="AU22" s="30">
        <v>163</v>
      </c>
      <c r="AV22" s="30">
        <v>125</v>
      </c>
      <c r="AW22" s="30">
        <v>56</v>
      </c>
      <c r="AX22" s="30"/>
      <c r="AY22" s="30">
        <f aca="true" t="shared" si="31" ref="AY22:BB25">AI22+AM22+AQ22+AU22</f>
        <v>1186</v>
      </c>
      <c r="AZ22" s="30">
        <f t="shared" si="31"/>
        <v>180</v>
      </c>
      <c r="BA22" s="30">
        <f t="shared" si="31"/>
        <v>2022</v>
      </c>
      <c r="BB22" s="30">
        <f t="shared" si="31"/>
        <v>58</v>
      </c>
      <c r="BC22" s="30">
        <f aca="true" t="shared" si="32" ref="BC22:BF25">AE22-AY22</f>
        <v>54</v>
      </c>
      <c r="BD22" s="30">
        <f t="shared" si="32"/>
        <v>-130</v>
      </c>
      <c r="BE22" s="30">
        <f t="shared" si="32"/>
        <v>41</v>
      </c>
      <c r="BF22" s="30">
        <f t="shared" si="32"/>
        <v>-57</v>
      </c>
    </row>
    <row r="23" spans="1:58" ht="16.5" customHeight="1">
      <c r="A23" s="30"/>
      <c r="B23" s="30"/>
      <c r="C23" s="30"/>
      <c r="D23" s="30"/>
      <c r="E23" s="30"/>
      <c r="F23" s="30"/>
      <c r="G23" s="30"/>
      <c r="H23" s="30"/>
      <c r="I23" s="30">
        <f t="shared" si="30"/>
        <v>0</v>
      </c>
      <c r="J23" s="30">
        <f t="shared" si="30"/>
        <v>0</v>
      </c>
      <c r="K23" s="30">
        <f t="shared" si="30"/>
        <v>0</v>
      </c>
      <c r="L23" s="30">
        <f t="shared" si="30"/>
        <v>0</v>
      </c>
      <c r="M23" s="43" t="s">
        <v>57</v>
      </c>
      <c r="N23" s="30">
        <v>20</v>
      </c>
      <c r="O23" s="30"/>
      <c r="P23" s="30">
        <v>2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3" t="s">
        <v>57</v>
      </c>
      <c r="AE23" s="30">
        <f t="shared" si="20"/>
        <v>20</v>
      </c>
      <c r="AF23" s="30">
        <f t="shared" si="18"/>
        <v>0</v>
      </c>
      <c r="AG23" s="30">
        <f t="shared" si="18"/>
        <v>2</v>
      </c>
      <c r="AH23" s="30">
        <f t="shared" si="18"/>
        <v>0</v>
      </c>
      <c r="AI23" s="30">
        <v>24</v>
      </c>
      <c r="AJ23" s="30"/>
      <c r="AK23" s="30">
        <v>2</v>
      </c>
      <c r="AL23" s="30"/>
      <c r="AM23" s="30"/>
      <c r="AN23" s="30"/>
      <c r="AO23" s="30"/>
      <c r="AP23" s="30"/>
      <c r="AQ23" s="30">
        <v>3</v>
      </c>
      <c r="AR23" s="30"/>
      <c r="AS23" s="30"/>
      <c r="AT23" s="30"/>
      <c r="AU23" s="30">
        <v>3</v>
      </c>
      <c r="AV23" s="30"/>
      <c r="AW23" s="30"/>
      <c r="AX23" s="30"/>
      <c r="AY23" s="30">
        <f>AI23+AM23+AQ23+AU23</f>
        <v>30</v>
      </c>
      <c r="AZ23" s="30">
        <f t="shared" si="31"/>
        <v>0</v>
      </c>
      <c r="BA23" s="30">
        <f t="shared" si="31"/>
        <v>2</v>
      </c>
      <c r="BB23" s="30">
        <f t="shared" si="31"/>
        <v>0</v>
      </c>
      <c r="BC23" s="30">
        <f t="shared" si="32"/>
        <v>-10</v>
      </c>
      <c r="BD23" s="30">
        <f t="shared" si="32"/>
        <v>0</v>
      </c>
      <c r="BE23" s="30">
        <f t="shared" si="32"/>
        <v>0</v>
      </c>
      <c r="BF23" s="30">
        <f t="shared" si="32"/>
        <v>0</v>
      </c>
    </row>
    <row r="24" spans="1:58" ht="16.5" customHeight="1">
      <c r="A24" s="30"/>
      <c r="B24" s="30"/>
      <c r="C24" s="30"/>
      <c r="D24" s="30"/>
      <c r="E24" s="30"/>
      <c r="F24" s="30"/>
      <c r="G24" s="30"/>
      <c r="H24" s="30"/>
      <c r="I24" s="30"/>
      <c r="J24" s="39"/>
      <c r="K24" s="30"/>
      <c r="L24" s="30"/>
      <c r="M24" s="46" t="s">
        <v>16</v>
      </c>
      <c r="N24" s="30">
        <v>77</v>
      </c>
      <c r="O24" s="30">
        <v>13</v>
      </c>
      <c r="P24" s="30">
        <v>682</v>
      </c>
      <c r="Q24" s="30"/>
      <c r="R24" s="30">
        <v>6</v>
      </c>
      <c r="S24" s="30"/>
      <c r="T24" s="30">
        <v>3</v>
      </c>
      <c r="U24" s="30"/>
      <c r="V24" s="30">
        <v>28</v>
      </c>
      <c r="W24" s="30">
        <v>5</v>
      </c>
      <c r="X24" s="30">
        <v>18</v>
      </c>
      <c r="Y24" s="30"/>
      <c r="Z24" s="30"/>
      <c r="AA24" s="30"/>
      <c r="AB24" s="30"/>
      <c r="AC24" s="30"/>
      <c r="AD24" s="46" t="s">
        <v>16</v>
      </c>
      <c r="AE24" s="30">
        <f t="shared" si="20"/>
        <v>111</v>
      </c>
      <c r="AF24" s="30">
        <f t="shared" si="18"/>
        <v>18</v>
      </c>
      <c r="AG24" s="30">
        <f t="shared" si="18"/>
        <v>703</v>
      </c>
      <c r="AH24" s="30">
        <f t="shared" si="18"/>
        <v>0</v>
      </c>
      <c r="AI24" s="30">
        <v>96</v>
      </c>
      <c r="AJ24" s="30">
        <v>30</v>
      </c>
      <c r="AK24" s="30">
        <v>725</v>
      </c>
      <c r="AL24" s="30">
        <v>0</v>
      </c>
      <c r="AM24" s="30">
        <v>9</v>
      </c>
      <c r="AN24" s="30"/>
      <c r="AO24" s="30">
        <v>4</v>
      </c>
      <c r="AP24" s="30">
        <v>0</v>
      </c>
      <c r="AQ24" s="30">
        <v>48</v>
      </c>
      <c r="AR24" s="30">
        <v>21</v>
      </c>
      <c r="AS24" s="30">
        <v>10</v>
      </c>
      <c r="AT24" s="30">
        <v>11</v>
      </c>
      <c r="AU24" s="30"/>
      <c r="AV24" s="30"/>
      <c r="AW24" s="30"/>
      <c r="AX24" s="30"/>
      <c r="AY24" s="30">
        <f t="shared" si="31"/>
        <v>153</v>
      </c>
      <c r="AZ24" s="30">
        <f t="shared" si="31"/>
        <v>51</v>
      </c>
      <c r="BA24" s="30">
        <f t="shared" si="31"/>
        <v>739</v>
      </c>
      <c r="BB24" s="30">
        <f t="shared" si="31"/>
        <v>11</v>
      </c>
      <c r="BC24" s="30">
        <f t="shared" si="32"/>
        <v>-42</v>
      </c>
      <c r="BD24" s="30">
        <f t="shared" si="32"/>
        <v>-33</v>
      </c>
      <c r="BE24" s="30">
        <f t="shared" si="32"/>
        <v>-36</v>
      </c>
      <c r="BF24" s="30">
        <f t="shared" si="32"/>
        <v>-11</v>
      </c>
    </row>
    <row r="25" spans="1:58" ht="16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6" t="s">
        <v>17</v>
      </c>
      <c r="N25" s="30">
        <v>902</v>
      </c>
      <c r="O25" s="30">
        <v>21</v>
      </c>
      <c r="P25" s="30">
        <v>2482</v>
      </c>
      <c r="Q25" s="30"/>
      <c r="R25" s="30">
        <v>476</v>
      </c>
      <c r="S25" s="30">
        <v>7</v>
      </c>
      <c r="T25" s="30">
        <v>923</v>
      </c>
      <c r="U25" s="30"/>
      <c r="V25" s="30">
        <v>332</v>
      </c>
      <c r="W25" s="30">
        <v>0</v>
      </c>
      <c r="X25" s="30">
        <v>168</v>
      </c>
      <c r="Y25" s="30"/>
      <c r="Z25" s="30">
        <v>123</v>
      </c>
      <c r="AA25" s="30">
        <v>1</v>
      </c>
      <c r="AB25" s="30">
        <v>175</v>
      </c>
      <c r="AC25" s="30">
        <v>37</v>
      </c>
      <c r="AD25" s="46" t="s">
        <v>17</v>
      </c>
      <c r="AE25" s="30">
        <f t="shared" si="20"/>
        <v>1833</v>
      </c>
      <c r="AF25" s="30">
        <f t="shared" si="18"/>
        <v>29</v>
      </c>
      <c r="AG25" s="30">
        <f t="shared" si="18"/>
        <v>3748</v>
      </c>
      <c r="AH25" s="30">
        <f t="shared" si="18"/>
        <v>37</v>
      </c>
      <c r="AI25" s="30">
        <v>937</v>
      </c>
      <c r="AJ25" s="30">
        <v>22</v>
      </c>
      <c r="AK25" s="30">
        <v>2542</v>
      </c>
      <c r="AL25" s="30"/>
      <c r="AM25" s="30">
        <v>501</v>
      </c>
      <c r="AN25" s="30">
        <v>7</v>
      </c>
      <c r="AO25" s="30">
        <v>938</v>
      </c>
      <c r="AP25" s="30"/>
      <c r="AQ25" s="30">
        <v>348</v>
      </c>
      <c r="AR25" s="30">
        <v>0</v>
      </c>
      <c r="AS25" s="30">
        <v>170</v>
      </c>
      <c r="AT25" s="30"/>
      <c r="AU25" s="30">
        <v>135</v>
      </c>
      <c r="AV25" s="30">
        <v>1</v>
      </c>
      <c r="AW25" s="30">
        <v>185</v>
      </c>
      <c r="AX25" s="30">
        <v>37</v>
      </c>
      <c r="AY25" s="30">
        <f t="shared" si="31"/>
        <v>1921</v>
      </c>
      <c r="AZ25" s="30">
        <f t="shared" si="31"/>
        <v>30</v>
      </c>
      <c r="BA25" s="30">
        <f t="shared" si="31"/>
        <v>3835</v>
      </c>
      <c r="BB25" s="30">
        <f t="shared" si="31"/>
        <v>37</v>
      </c>
      <c r="BC25" s="30">
        <f t="shared" si="32"/>
        <v>-88</v>
      </c>
      <c r="BD25" s="30">
        <f t="shared" si="32"/>
        <v>-1</v>
      </c>
      <c r="BE25" s="30">
        <f t="shared" si="32"/>
        <v>-87</v>
      </c>
      <c r="BF25" s="30">
        <f t="shared" si="32"/>
        <v>0</v>
      </c>
    </row>
    <row r="26" spans="1:58" s="10" customFormat="1" ht="16.5" customHeight="1">
      <c r="A26" s="36">
        <f aca="true" t="shared" si="33" ref="A26:L26">A27+A30+A33+A34+A37+A40+A43+A44</f>
        <v>0</v>
      </c>
      <c r="B26" s="36">
        <f t="shared" si="33"/>
        <v>0</v>
      </c>
      <c r="C26" s="36">
        <f t="shared" si="33"/>
        <v>0</v>
      </c>
      <c r="D26" s="36">
        <f t="shared" si="33"/>
        <v>0</v>
      </c>
      <c r="E26" s="36">
        <f t="shared" si="33"/>
        <v>0</v>
      </c>
      <c r="F26" s="36">
        <f t="shared" si="33"/>
        <v>0</v>
      </c>
      <c r="G26" s="36">
        <f t="shared" si="33"/>
        <v>0</v>
      </c>
      <c r="H26" s="36">
        <f t="shared" si="33"/>
        <v>0</v>
      </c>
      <c r="I26" s="36">
        <f t="shared" si="33"/>
        <v>0</v>
      </c>
      <c r="J26" s="36">
        <f t="shared" si="33"/>
        <v>0</v>
      </c>
      <c r="K26" s="36">
        <f t="shared" si="33"/>
        <v>0</v>
      </c>
      <c r="L26" s="36">
        <f t="shared" si="33"/>
        <v>0</v>
      </c>
      <c r="M26" s="44" t="s">
        <v>7</v>
      </c>
      <c r="N26" s="37">
        <f>N27+N30+N33+N34+N37+N40+N43+N44</f>
        <v>559</v>
      </c>
      <c r="O26" s="37">
        <f aca="true" t="shared" si="34" ref="O26:Y26">O27+O30+O33+O34+O37+O40+O43+O44</f>
        <v>5</v>
      </c>
      <c r="P26" s="37">
        <f t="shared" si="34"/>
        <v>4742</v>
      </c>
      <c r="Q26" s="37">
        <f t="shared" si="34"/>
        <v>1</v>
      </c>
      <c r="R26" s="37">
        <f t="shared" si="34"/>
        <v>17562</v>
      </c>
      <c r="S26" s="37">
        <f t="shared" si="34"/>
        <v>1140</v>
      </c>
      <c r="T26" s="37">
        <f t="shared" si="34"/>
        <v>3132</v>
      </c>
      <c r="U26" s="37">
        <f t="shared" si="34"/>
        <v>107</v>
      </c>
      <c r="V26" s="37">
        <f t="shared" si="34"/>
        <v>1423</v>
      </c>
      <c r="W26" s="37">
        <f t="shared" si="34"/>
        <v>66</v>
      </c>
      <c r="X26" s="37">
        <f t="shared" si="34"/>
        <v>307</v>
      </c>
      <c r="Y26" s="37">
        <f t="shared" si="34"/>
        <v>0</v>
      </c>
      <c r="Z26" s="37">
        <f>Z27+Z30+Z33+Z34+Z37+Z40+Z43+Z44</f>
        <v>181</v>
      </c>
      <c r="AA26" s="37">
        <f>AA27+AA30+AA33+AA34+AA37+AA40+AA43+AA44</f>
        <v>2</v>
      </c>
      <c r="AB26" s="37">
        <f>AB27+AB30+AB33+AB34+AB37+AB40+AB43+AB44</f>
        <v>170</v>
      </c>
      <c r="AC26" s="37">
        <f>AC27+AC30+AC33+AC34+AC37+AC40+AC43+AC44</f>
        <v>2</v>
      </c>
      <c r="AD26" s="56" t="s">
        <v>66</v>
      </c>
      <c r="AE26" s="54">
        <f t="shared" si="20"/>
        <v>19725</v>
      </c>
      <c r="AF26" s="54">
        <f t="shared" si="18"/>
        <v>1213</v>
      </c>
      <c r="AG26" s="54">
        <f t="shared" si="18"/>
        <v>8351</v>
      </c>
      <c r="AH26" s="54">
        <f t="shared" si="18"/>
        <v>110</v>
      </c>
      <c r="AI26" s="54">
        <f aca="true" t="shared" si="35" ref="AI26:BF26">AI27+AI30+AI33+AI34+AI37+AI40+AI43+AI44</f>
        <v>609</v>
      </c>
      <c r="AJ26" s="54">
        <f t="shared" si="35"/>
        <v>0</v>
      </c>
      <c r="AK26" s="54">
        <f t="shared" si="35"/>
        <v>4740</v>
      </c>
      <c r="AL26" s="54">
        <f t="shared" si="35"/>
        <v>1</v>
      </c>
      <c r="AM26" s="54">
        <f t="shared" si="35"/>
        <v>18243</v>
      </c>
      <c r="AN26" s="54">
        <f t="shared" si="35"/>
        <v>1086</v>
      </c>
      <c r="AO26" s="54">
        <f t="shared" si="35"/>
        <v>3484</v>
      </c>
      <c r="AP26" s="54">
        <f t="shared" si="35"/>
        <v>132</v>
      </c>
      <c r="AQ26" s="54">
        <f t="shared" si="35"/>
        <v>1740</v>
      </c>
      <c r="AR26" s="54">
        <f t="shared" si="35"/>
        <v>66</v>
      </c>
      <c r="AS26" s="54">
        <f t="shared" si="35"/>
        <v>364</v>
      </c>
      <c r="AT26" s="54">
        <f t="shared" si="35"/>
        <v>0</v>
      </c>
      <c r="AU26" s="54">
        <f t="shared" si="35"/>
        <v>205</v>
      </c>
      <c r="AV26" s="54">
        <f t="shared" si="35"/>
        <v>2</v>
      </c>
      <c r="AW26" s="54">
        <f t="shared" si="35"/>
        <v>232</v>
      </c>
      <c r="AX26" s="54">
        <f t="shared" si="35"/>
        <v>0</v>
      </c>
      <c r="AY26" s="54">
        <f t="shared" si="35"/>
        <v>20797</v>
      </c>
      <c r="AZ26" s="54">
        <f t="shared" si="35"/>
        <v>1154</v>
      </c>
      <c r="BA26" s="54">
        <f t="shared" si="35"/>
        <v>8820</v>
      </c>
      <c r="BB26" s="54">
        <f t="shared" si="35"/>
        <v>133</v>
      </c>
      <c r="BC26" s="54">
        <f t="shared" si="35"/>
        <v>-1072</v>
      </c>
      <c r="BD26" s="54">
        <f t="shared" si="35"/>
        <v>59</v>
      </c>
      <c r="BE26" s="54">
        <f t="shared" si="35"/>
        <v>-469</v>
      </c>
      <c r="BF26" s="54">
        <f t="shared" si="35"/>
        <v>-23</v>
      </c>
    </row>
    <row r="27" spans="1:58" ht="16.5" customHeight="1">
      <c r="A27" s="30">
        <f aca="true" t="shared" si="36" ref="A27:L27">A28+A29</f>
        <v>0</v>
      </c>
      <c r="B27" s="30">
        <f t="shared" si="36"/>
        <v>0</v>
      </c>
      <c r="C27" s="30">
        <f t="shared" si="36"/>
        <v>0</v>
      </c>
      <c r="D27" s="30">
        <f t="shared" si="36"/>
        <v>0</v>
      </c>
      <c r="E27" s="30">
        <f t="shared" si="36"/>
        <v>0</v>
      </c>
      <c r="F27" s="30">
        <f t="shared" si="36"/>
        <v>0</v>
      </c>
      <c r="G27" s="30">
        <f t="shared" si="36"/>
        <v>0</v>
      </c>
      <c r="H27" s="30">
        <f t="shared" si="36"/>
        <v>0</v>
      </c>
      <c r="I27" s="30">
        <f t="shared" si="36"/>
        <v>0</v>
      </c>
      <c r="J27" s="30">
        <f t="shared" si="36"/>
        <v>0</v>
      </c>
      <c r="K27" s="30">
        <f t="shared" si="36"/>
        <v>0</v>
      </c>
      <c r="L27" s="30">
        <f t="shared" si="36"/>
        <v>0</v>
      </c>
      <c r="M27" s="45" t="s">
        <v>8</v>
      </c>
      <c r="N27" s="30">
        <f aca="true" t="shared" si="37" ref="N27:AC27">N28+N29</f>
        <v>0</v>
      </c>
      <c r="O27" s="30">
        <f t="shared" si="37"/>
        <v>0</v>
      </c>
      <c r="P27" s="30">
        <f t="shared" si="37"/>
        <v>0</v>
      </c>
      <c r="Q27" s="30">
        <f t="shared" si="37"/>
        <v>0</v>
      </c>
      <c r="R27" s="30">
        <f>R28+R29</f>
        <v>146</v>
      </c>
      <c r="S27" s="30">
        <f t="shared" si="37"/>
        <v>0</v>
      </c>
      <c r="T27" s="30">
        <f t="shared" si="37"/>
        <v>25</v>
      </c>
      <c r="U27" s="30">
        <f t="shared" si="37"/>
        <v>0</v>
      </c>
      <c r="V27" s="30">
        <f t="shared" si="37"/>
        <v>30</v>
      </c>
      <c r="W27" s="30">
        <f t="shared" si="37"/>
        <v>0</v>
      </c>
      <c r="X27" s="30">
        <f t="shared" si="37"/>
        <v>4</v>
      </c>
      <c r="Y27" s="30">
        <f t="shared" si="37"/>
        <v>0</v>
      </c>
      <c r="Z27" s="30">
        <f t="shared" si="37"/>
        <v>0</v>
      </c>
      <c r="AA27" s="30">
        <f t="shared" si="37"/>
        <v>0</v>
      </c>
      <c r="AB27" s="30">
        <f t="shared" si="37"/>
        <v>0</v>
      </c>
      <c r="AC27" s="30">
        <f t="shared" si="37"/>
        <v>0</v>
      </c>
      <c r="AD27" s="45" t="s">
        <v>8</v>
      </c>
      <c r="AE27" s="30">
        <f t="shared" si="20"/>
        <v>176</v>
      </c>
      <c r="AF27" s="30">
        <f t="shared" si="18"/>
        <v>0</v>
      </c>
      <c r="AG27" s="30">
        <f t="shared" si="18"/>
        <v>29</v>
      </c>
      <c r="AH27" s="30">
        <f t="shared" si="18"/>
        <v>0</v>
      </c>
      <c r="AI27" s="30">
        <f aca="true" t="shared" si="38" ref="AI27:BF27">AI28+AI29</f>
        <v>0</v>
      </c>
      <c r="AJ27" s="30">
        <f t="shared" si="38"/>
        <v>0</v>
      </c>
      <c r="AK27" s="30">
        <f t="shared" si="38"/>
        <v>0</v>
      </c>
      <c r="AL27" s="30">
        <f t="shared" si="38"/>
        <v>0</v>
      </c>
      <c r="AM27" s="30">
        <f t="shared" si="38"/>
        <v>147</v>
      </c>
      <c r="AN27" s="30">
        <f t="shared" si="38"/>
        <v>0</v>
      </c>
      <c r="AO27" s="30">
        <f t="shared" si="38"/>
        <v>25</v>
      </c>
      <c r="AP27" s="30">
        <f t="shared" si="38"/>
        <v>0</v>
      </c>
      <c r="AQ27" s="30">
        <f t="shared" si="38"/>
        <v>32</v>
      </c>
      <c r="AR27" s="30">
        <f t="shared" si="38"/>
        <v>0</v>
      </c>
      <c r="AS27" s="30">
        <f t="shared" si="38"/>
        <v>5</v>
      </c>
      <c r="AT27" s="30">
        <f t="shared" si="38"/>
        <v>0</v>
      </c>
      <c r="AU27" s="30">
        <f t="shared" si="38"/>
        <v>0</v>
      </c>
      <c r="AV27" s="30">
        <f t="shared" si="38"/>
        <v>0</v>
      </c>
      <c r="AW27" s="30">
        <f t="shared" si="38"/>
        <v>0</v>
      </c>
      <c r="AX27" s="30">
        <f t="shared" si="38"/>
        <v>0</v>
      </c>
      <c r="AY27" s="30">
        <f t="shared" si="38"/>
        <v>179</v>
      </c>
      <c r="AZ27" s="30">
        <f t="shared" si="38"/>
        <v>0</v>
      </c>
      <c r="BA27" s="30">
        <f t="shared" si="38"/>
        <v>30</v>
      </c>
      <c r="BB27" s="30">
        <f t="shared" si="38"/>
        <v>0</v>
      </c>
      <c r="BC27" s="30">
        <f t="shared" si="38"/>
        <v>-3</v>
      </c>
      <c r="BD27" s="30">
        <f t="shared" si="38"/>
        <v>0</v>
      </c>
      <c r="BE27" s="30">
        <f t="shared" si="38"/>
        <v>-1</v>
      </c>
      <c r="BF27" s="30">
        <f t="shared" si="38"/>
        <v>0</v>
      </c>
    </row>
    <row r="28" spans="1:58" ht="16.5" customHeight="1">
      <c r="A28" s="30"/>
      <c r="B28" s="30"/>
      <c r="C28" s="30"/>
      <c r="D28" s="30"/>
      <c r="E28" s="30"/>
      <c r="F28" s="30"/>
      <c r="G28" s="30"/>
      <c r="H28" s="30"/>
      <c r="I28" s="30">
        <f aca="true" t="shared" si="39" ref="I28:L30">+A28-E28</f>
        <v>0</v>
      </c>
      <c r="J28" s="30">
        <f t="shared" si="39"/>
        <v>0</v>
      </c>
      <c r="K28" s="30">
        <f t="shared" si="39"/>
        <v>0</v>
      </c>
      <c r="L28" s="30">
        <f t="shared" si="39"/>
        <v>0</v>
      </c>
      <c r="M28" s="43" t="s">
        <v>56</v>
      </c>
      <c r="N28" s="30"/>
      <c r="O28" s="30"/>
      <c r="P28" s="30"/>
      <c r="Q28" s="30"/>
      <c r="R28" s="30">
        <v>139</v>
      </c>
      <c r="S28" s="30"/>
      <c r="T28" s="30">
        <v>25</v>
      </c>
      <c r="U28" s="30"/>
      <c r="V28" s="30">
        <v>30</v>
      </c>
      <c r="W28" s="30"/>
      <c r="X28" s="30">
        <v>4</v>
      </c>
      <c r="Y28" s="30"/>
      <c r="Z28" s="30"/>
      <c r="AA28" s="30"/>
      <c r="AB28" s="30"/>
      <c r="AC28" s="30"/>
      <c r="AD28" s="43" t="s">
        <v>56</v>
      </c>
      <c r="AE28" s="30">
        <f t="shared" si="20"/>
        <v>169</v>
      </c>
      <c r="AF28" s="30">
        <f aca="true" t="shared" si="40" ref="AF28:AF91">O28+S28+W28+AA28</f>
        <v>0</v>
      </c>
      <c r="AG28" s="30">
        <f aca="true" t="shared" si="41" ref="AG28:AG91">P28+T28+X28+AB28</f>
        <v>29</v>
      </c>
      <c r="AH28" s="30">
        <f aca="true" t="shared" si="42" ref="AH28:AH91">Q28+U28+Y28+AC28</f>
        <v>0</v>
      </c>
      <c r="AI28" s="30"/>
      <c r="AJ28" s="30"/>
      <c r="AK28" s="30"/>
      <c r="AL28" s="30"/>
      <c r="AM28" s="30">
        <v>140</v>
      </c>
      <c r="AN28" s="30"/>
      <c r="AO28" s="30">
        <v>24</v>
      </c>
      <c r="AP28" s="30">
        <v>0</v>
      </c>
      <c r="AQ28" s="30">
        <v>32</v>
      </c>
      <c r="AR28" s="30"/>
      <c r="AS28" s="30">
        <v>5</v>
      </c>
      <c r="AT28" s="30"/>
      <c r="AU28" s="30"/>
      <c r="AV28" s="30"/>
      <c r="AW28" s="30"/>
      <c r="AX28" s="30">
        <v>0</v>
      </c>
      <c r="AY28" s="30">
        <f aca="true" t="shared" si="43" ref="AY28:BB29">AI28+AM28+AQ28+AU28</f>
        <v>172</v>
      </c>
      <c r="AZ28" s="30">
        <f t="shared" si="43"/>
        <v>0</v>
      </c>
      <c r="BA28" s="30">
        <f t="shared" si="43"/>
        <v>29</v>
      </c>
      <c r="BB28" s="30">
        <f t="shared" si="43"/>
        <v>0</v>
      </c>
      <c r="BC28" s="30">
        <f aca="true" t="shared" si="44" ref="BC28:BF29">AE28-AY28</f>
        <v>-3</v>
      </c>
      <c r="BD28" s="30">
        <f t="shared" si="44"/>
        <v>0</v>
      </c>
      <c r="BE28" s="30">
        <f t="shared" si="44"/>
        <v>0</v>
      </c>
      <c r="BF28" s="30">
        <f t="shared" si="44"/>
        <v>0</v>
      </c>
    </row>
    <row r="29" spans="1:58" ht="16.5" customHeight="1">
      <c r="A29" s="30"/>
      <c r="B29" s="30"/>
      <c r="C29" s="30"/>
      <c r="D29" s="30"/>
      <c r="E29" s="30"/>
      <c r="F29" s="30"/>
      <c r="G29" s="30"/>
      <c r="H29" s="30"/>
      <c r="I29" s="30">
        <f t="shared" si="39"/>
        <v>0</v>
      </c>
      <c r="J29" s="30">
        <f t="shared" si="39"/>
        <v>0</v>
      </c>
      <c r="K29" s="30">
        <f t="shared" si="39"/>
        <v>0</v>
      </c>
      <c r="L29" s="30">
        <f t="shared" si="39"/>
        <v>0</v>
      </c>
      <c r="M29" s="43" t="s">
        <v>57</v>
      </c>
      <c r="N29" s="30"/>
      <c r="O29" s="30"/>
      <c r="P29" s="30"/>
      <c r="Q29" s="30"/>
      <c r="R29" s="30">
        <v>7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43" t="s">
        <v>57</v>
      </c>
      <c r="AE29" s="30">
        <f t="shared" si="20"/>
        <v>7</v>
      </c>
      <c r="AF29" s="30">
        <f t="shared" si="40"/>
        <v>0</v>
      </c>
      <c r="AG29" s="30">
        <f t="shared" si="41"/>
        <v>0</v>
      </c>
      <c r="AH29" s="30">
        <f t="shared" si="42"/>
        <v>0</v>
      </c>
      <c r="AI29" s="30"/>
      <c r="AJ29" s="30"/>
      <c r="AK29" s="30"/>
      <c r="AL29" s="30"/>
      <c r="AM29" s="30">
        <v>7</v>
      </c>
      <c r="AN29" s="30"/>
      <c r="AO29" s="30">
        <v>1</v>
      </c>
      <c r="AP29" s="30"/>
      <c r="AQ29" s="30"/>
      <c r="AR29" s="30"/>
      <c r="AS29" s="30"/>
      <c r="AT29" s="30"/>
      <c r="AU29" s="30"/>
      <c r="AV29" s="30"/>
      <c r="AW29" s="30"/>
      <c r="AX29" s="30">
        <v>0</v>
      </c>
      <c r="AY29" s="30">
        <f t="shared" si="43"/>
        <v>7</v>
      </c>
      <c r="AZ29" s="30">
        <f t="shared" si="43"/>
        <v>0</v>
      </c>
      <c r="BA29" s="30">
        <f t="shared" si="43"/>
        <v>1</v>
      </c>
      <c r="BB29" s="30">
        <f t="shared" si="43"/>
        <v>0</v>
      </c>
      <c r="BC29" s="30">
        <f t="shared" si="44"/>
        <v>0</v>
      </c>
      <c r="BD29" s="30">
        <f t="shared" si="44"/>
        <v>0</v>
      </c>
      <c r="BE29" s="30">
        <f t="shared" si="44"/>
        <v>-1</v>
      </c>
      <c r="BF29" s="30">
        <f t="shared" si="44"/>
        <v>0</v>
      </c>
    </row>
    <row r="30" spans="1:58" ht="26.25" customHeight="1">
      <c r="A30" s="30"/>
      <c r="B30" s="30"/>
      <c r="C30" s="30"/>
      <c r="D30" s="30"/>
      <c r="E30" s="30"/>
      <c r="F30" s="30"/>
      <c r="G30" s="30"/>
      <c r="H30" s="30"/>
      <c r="I30" s="30">
        <f t="shared" si="39"/>
        <v>0</v>
      </c>
      <c r="J30" s="30">
        <f t="shared" si="39"/>
        <v>0</v>
      </c>
      <c r="K30" s="30">
        <f t="shared" si="39"/>
        <v>0</v>
      </c>
      <c r="L30" s="30">
        <f t="shared" si="39"/>
        <v>0</v>
      </c>
      <c r="M30" s="61" t="s">
        <v>75</v>
      </c>
      <c r="N30" s="30">
        <f aca="true" t="shared" si="45" ref="N30:AC30">N31+N32</f>
        <v>0</v>
      </c>
      <c r="O30" s="30">
        <f t="shared" si="45"/>
        <v>0</v>
      </c>
      <c r="P30" s="30">
        <f t="shared" si="45"/>
        <v>0</v>
      </c>
      <c r="Q30" s="30">
        <f t="shared" si="45"/>
        <v>0</v>
      </c>
      <c r="R30" s="30">
        <f t="shared" si="45"/>
        <v>960</v>
      </c>
      <c r="S30" s="30">
        <f t="shared" si="45"/>
        <v>102</v>
      </c>
      <c r="T30" s="30">
        <f t="shared" si="45"/>
        <v>197</v>
      </c>
      <c r="U30" s="30">
        <f t="shared" si="45"/>
        <v>2</v>
      </c>
      <c r="V30" s="30">
        <f t="shared" si="45"/>
        <v>204</v>
      </c>
      <c r="W30" s="30">
        <f t="shared" si="45"/>
        <v>33</v>
      </c>
      <c r="X30" s="30">
        <f t="shared" si="45"/>
        <v>20</v>
      </c>
      <c r="Y30" s="30">
        <f t="shared" si="45"/>
        <v>0</v>
      </c>
      <c r="Z30" s="30">
        <f t="shared" si="45"/>
        <v>0</v>
      </c>
      <c r="AA30" s="30">
        <f t="shared" si="45"/>
        <v>0</v>
      </c>
      <c r="AB30" s="30">
        <f t="shared" si="45"/>
        <v>0</v>
      </c>
      <c r="AC30" s="30">
        <f t="shared" si="45"/>
        <v>0</v>
      </c>
      <c r="AD30" s="61" t="s">
        <v>75</v>
      </c>
      <c r="AE30" s="30">
        <f t="shared" si="20"/>
        <v>1164</v>
      </c>
      <c r="AF30" s="30">
        <f t="shared" si="40"/>
        <v>135</v>
      </c>
      <c r="AG30" s="30">
        <f t="shared" si="41"/>
        <v>217</v>
      </c>
      <c r="AH30" s="30">
        <f t="shared" si="42"/>
        <v>2</v>
      </c>
      <c r="AI30" s="30">
        <f aca="true" t="shared" si="46" ref="AI30:BF30">AI31+AI32</f>
        <v>0</v>
      </c>
      <c r="AJ30" s="30">
        <f t="shared" si="46"/>
        <v>0</v>
      </c>
      <c r="AK30" s="30">
        <f t="shared" si="46"/>
        <v>0</v>
      </c>
      <c r="AL30" s="30">
        <f t="shared" si="46"/>
        <v>0</v>
      </c>
      <c r="AM30" s="30">
        <f t="shared" si="46"/>
        <v>1022</v>
      </c>
      <c r="AN30" s="30">
        <f t="shared" si="46"/>
        <v>84</v>
      </c>
      <c r="AO30" s="30">
        <f t="shared" si="46"/>
        <v>199</v>
      </c>
      <c r="AP30" s="30">
        <f t="shared" si="46"/>
        <v>2</v>
      </c>
      <c r="AQ30" s="30">
        <f t="shared" si="46"/>
        <v>224</v>
      </c>
      <c r="AR30" s="30">
        <f t="shared" si="46"/>
        <v>18</v>
      </c>
      <c r="AS30" s="30">
        <f t="shared" si="46"/>
        <v>21</v>
      </c>
      <c r="AT30" s="30">
        <f t="shared" si="46"/>
        <v>0</v>
      </c>
      <c r="AU30" s="30">
        <f t="shared" si="46"/>
        <v>0</v>
      </c>
      <c r="AV30" s="30">
        <f t="shared" si="46"/>
        <v>0</v>
      </c>
      <c r="AW30" s="30">
        <f t="shared" si="46"/>
        <v>0</v>
      </c>
      <c r="AX30" s="30">
        <f t="shared" si="46"/>
        <v>0</v>
      </c>
      <c r="AY30" s="30">
        <f t="shared" si="46"/>
        <v>1246</v>
      </c>
      <c r="AZ30" s="30">
        <f t="shared" si="46"/>
        <v>102</v>
      </c>
      <c r="BA30" s="30">
        <f t="shared" si="46"/>
        <v>220</v>
      </c>
      <c r="BB30" s="30">
        <f t="shared" si="46"/>
        <v>2</v>
      </c>
      <c r="BC30" s="30">
        <f t="shared" si="46"/>
        <v>-82</v>
      </c>
      <c r="BD30" s="30">
        <f t="shared" si="46"/>
        <v>33</v>
      </c>
      <c r="BE30" s="30">
        <f t="shared" si="46"/>
        <v>-3</v>
      </c>
      <c r="BF30" s="30">
        <f t="shared" si="46"/>
        <v>0</v>
      </c>
    </row>
    <row r="31" spans="1:58" ht="16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43" t="s">
        <v>56</v>
      </c>
      <c r="N31" s="30"/>
      <c r="O31" s="30"/>
      <c r="P31" s="30"/>
      <c r="Q31" s="30"/>
      <c r="R31" s="30">
        <v>959</v>
      </c>
      <c r="S31" s="30">
        <v>101</v>
      </c>
      <c r="T31" s="30">
        <v>197</v>
      </c>
      <c r="U31" s="30"/>
      <c r="V31" s="30">
        <v>204</v>
      </c>
      <c r="W31" s="30">
        <v>33</v>
      </c>
      <c r="X31" s="30">
        <v>20</v>
      </c>
      <c r="Y31" s="30"/>
      <c r="Z31" s="30"/>
      <c r="AA31" s="30"/>
      <c r="AB31" s="30"/>
      <c r="AC31" s="30"/>
      <c r="AD31" s="43" t="s">
        <v>56</v>
      </c>
      <c r="AE31" s="30">
        <f t="shared" si="20"/>
        <v>1163</v>
      </c>
      <c r="AF31" s="30">
        <f t="shared" si="40"/>
        <v>134</v>
      </c>
      <c r="AG31" s="30">
        <f t="shared" si="41"/>
        <v>217</v>
      </c>
      <c r="AH31" s="30">
        <f t="shared" si="42"/>
        <v>0</v>
      </c>
      <c r="AI31" s="30"/>
      <c r="AJ31" s="30"/>
      <c r="AK31" s="30"/>
      <c r="AL31" s="30"/>
      <c r="AM31" s="30">
        <v>1021</v>
      </c>
      <c r="AN31" s="30">
        <v>82</v>
      </c>
      <c r="AO31" s="30">
        <v>199</v>
      </c>
      <c r="AP31" s="30">
        <v>0</v>
      </c>
      <c r="AQ31" s="30">
        <v>224</v>
      </c>
      <c r="AR31" s="30">
        <v>18</v>
      </c>
      <c r="AS31" s="30">
        <v>21</v>
      </c>
      <c r="AT31" s="30"/>
      <c r="AU31" s="30"/>
      <c r="AV31" s="30"/>
      <c r="AW31" s="30"/>
      <c r="AX31" s="30"/>
      <c r="AY31" s="30">
        <f aca="true" t="shared" si="47" ref="AY31:BB32">AI31+AM31+AQ31+AU31</f>
        <v>1245</v>
      </c>
      <c r="AZ31" s="30">
        <f t="shared" si="47"/>
        <v>100</v>
      </c>
      <c r="BA31" s="30">
        <f t="shared" si="47"/>
        <v>220</v>
      </c>
      <c r="BB31" s="30">
        <f t="shared" si="47"/>
        <v>0</v>
      </c>
      <c r="BC31" s="30">
        <f aca="true" t="shared" si="48" ref="BC31:BF32">AE31-AY31</f>
        <v>-82</v>
      </c>
      <c r="BD31" s="30">
        <f t="shared" si="48"/>
        <v>34</v>
      </c>
      <c r="BE31" s="30">
        <f t="shared" si="48"/>
        <v>-3</v>
      </c>
      <c r="BF31" s="30">
        <f t="shared" si="48"/>
        <v>0</v>
      </c>
    </row>
    <row r="32" spans="1:58" ht="16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43" t="s">
        <v>57</v>
      </c>
      <c r="N32" s="30"/>
      <c r="O32" s="30"/>
      <c r="P32" s="30"/>
      <c r="Q32" s="30"/>
      <c r="R32" s="30">
        <v>1</v>
      </c>
      <c r="S32" s="30">
        <v>1</v>
      </c>
      <c r="T32" s="30"/>
      <c r="U32" s="30">
        <v>2</v>
      </c>
      <c r="V32" s="30"/>
      <c r="W32" s="30"/>
      <c r="X32" s="30"/>
      <c r="Y32" s="30"/>
      <c r="Z32" s="30"/>
      <c r="AA32" s="30"/>
      <c r="AB32" s="30"/>
      <c r="AC32" s="30"/>
      <c r="AD32" s="43" t="s">
        <v>57</v>
      </c>
      <c r="AE32" s="30">
        <f t="shared" si="20"/>
        <v>1</v>
      </c>
      <c r="AF32" s="30">
        <f t="shared" si="40"/>
        <v>1</v>
      </c>
      <c r="AG32" s="30">
        <f t="shared" si="41"/>
        <v>0</v>
      </c>
      <c r="AH32" s="30">
        <f t="shared" si="42"/>
        <v>2</v>
      </c>
      <c r="AI32" s="30"/>
      <c r="AJ32" s="30"/>
      <c r="AK32" s="30"/>
      <c r="AL32" s="30"/>
      <c r="AM32" s="30">
        <v>1</v>
      </c>
      <c r="AN32" s="30">
        <v>2</v>
      </c>
      <c r="AO32" s="30"/>
      <c r="AP32" s="30">
        <v>2</v>
      </c>
      <c r="AQ32" s="30"/>
      <c r="AR32" s="30"/>
      <c r="AS32" s="30"/>
      <c r="AT32" s="30"/>
      <c r="AU32" s="30"/>
      <c r="AV32" s="30"/>
      <c r="AW32" s="30"/>
      <c r="AX32" s="30"/>
      <c r="AY32" s="30">
        <f t="shared" si="47"/>
        <v>1</v>
      </c>
      <c r="AZ32" s="30">
        <f t="shared" si="47"/>
        <v>2</v>
      </c>
      <c r="BA32" s="30">
        <f t="shared" si="47"/>
        <v>0</v>
      </c>
      <c r="BB32" s="30">
        <f t="shared" si="47"/>
        <v>2</v>
      </c>
      <c r="BC32" s="30">
        <f t="shared" si="48"/>
        <v>0</v>
      </c>
      <c r="BD32" s="30">
        <f t="shared" si="48"/>
        <v>-1</v>
      </c>
      <c r="BE32" s="30">
        <f t="shared" si="48"/>
        <v>0</v>
      </c>
      <c r="BF32" s="30">
        <f t="shared" si="48"/>
        <v>0</v>
      </c>
    </row>
    <row r="33" spans="1:58" s="8" customFormat="1" ht="16.5" customHeight="1">
      <c r="A33" s="16"/>
      <c r="B33" s="16"/>
      <c r="C33" s="16"/>
      <c r="D33" s="16"/>
      <c r="E33" s="16"/>
      <c r="F33" s="16"/>
      <c r="G33" s="16"/>
      <c r="H33" s="16"/>
      <c r="I33" s="16">
        <f>+A33-E33</f>
        <v>0</v>
      </c>
      <c r="J33" s="16">
        <f>+B33-F33</f>
        <v>0</v>
      </c>
      <c r="K33" s="16">
        <f>+C33-G33</f>
        <v>0</v>
      </c>
      <c r="L33" s="16">
        <f>+D33-H33</f>
        <v>0</v>
      </c>
      <c r="M33" s="47" t="s">
        <v>9</v>
      </c>
      <c r="N33" s="16"/>
      <c r="O33" s="16"/>
      <c r="P33" s="16"/>
      <c r="Q33" s="16"/>
      <c r="R33" s="16">
        <v>136</v>
      </c>
      <c r="S33" s="16"/>
      <c r="T33" s="16">
        <v>14</v>
      </c>
      <c r="U33" s="16"/>
      <c r="V33" s="16">
        <v>24</v>
      </c>
      <c r="W33" s="16"/>
      <c r="X33" s="16">
        <v>5</v>
      </c>
      <c r="Y33" s="16"/>
      <c r="Z33" s="16">
        <v>127</v>
      </c>
      <c r="AA33" s="16"/>
      <c r="AB33" s="16"/>
      <c r="AC33" s="16"/>
      <c r="AD33" s="49" t="s">
        <v>9</v>
      </c>
      <c r="AE33" s="30">
        <f t="shared" si="20"/>
        <v>287</v>
      </c>
      <c r="AF33" s="30">
        <f t="shared" si="40"/>
        <v>0</v>
      </c>
      <c r="AG33" s="30">
        <f t="shared" si="41"/>
        <v>19</v>
      </c>
      <c r="AH33" s="30">
        <f t="shared" si="42"/>
        <v>0</v>
      </c>
      <c r="AI33" s="16"/>
      <c r="AJ33" s="16"/>
      <c r="AK33" s="16"/>
      <c r="AL33" s="16"/>
      <c r="AM33" s="16">
        <v>136</v>
      </c>
      <c r="AN33" s="16"/>
      <c r="AO33" s="16">
        <v>12</v>
      </c>
      <c r="AP33" s="16"/>
      <c r="AQ33" s="16">
        <v>25</v>
      </c>
      <c r="AR33" s="16"/>
      <c r="AS33" s="16">
        <v>4</v>
      </c>
      <c r="AT33" s="16"/>
      <c r="AU33" s="16">
        <v>127</v>
      </c>
      <c r="AV33" s="16"/>
      <c r="AW33" s="16"/>
      <c r="AX33" s="16"/>
      <c r="AY33" s="16">
        <f>AI33+AM33+AQ33+AU33</f>
        <v>288</v>
      </c>
      <c r="AZ33" s="16">
        <f>AJ33+AN33+AR33+AV33</f>
        <v>0</v>
      </c>
      <c r="BA33" s="16">
        <f>AK33+AO33+AS33+AW33</f>
        <v>16</v>
      </c>
      <c r="BB33" s="16">
        <f>AL33+AP33+AT33+AX33</f>
        <v>0</v>
      </c>
      <c r="BC33" s="16">
        <f>AE33-AY33</f>
        <v>-1</v>
      </c>
      <c r="BD33" s="16">
        <f>AF33-AZ33</f>
        <v>0</v>
      </c>
      <c r="BE33" s="16">
        <f>AG33-BA33</f>
        <v>3</v>
      </c>
      <c r="BF33" s="16">
        <f>AH33-BB33</f>
        <v>0</v>
      </c>
    </row>
    <row r="34" spans="1:58" s="8" customFormat="1" ht="28.5" customHeight="1">
      <c r="A34" s="16">
        <f aca="true" t="shared" si="49" ref="A34:L34">A35+A36</f>
        <v>0</v>
      </c>
      <c r="B34" s="16">
        <f t="shared" si="49"/>
        <v>0</v>
      </c>
      <c r="C34" s="16">
        <f t="shared" si="49"/>
        <v>0</v>
      </c>
      <c r="D34" s="16">
        <f t="shared" si="49"/>
        <v>0</v>
      </c>
      <c r="E34" s="16">
        <f t="shared" si="49"/>
        <v>0</v>
      </c>
      <c r="F34" s="16">
        <f t="shared" si="49"/>
        <v>0</v>
      </c>
      <c r="G34" s="16">
        <f t="shared" si="49"/>
        <v>0</v>
      </c>
      <c r="H34" s="16">
        <f t="shared" si="49"/>
        <v>0</v>
      </c>
      <c r="I34" s="16">
        <f t="shared" si="49"/>
        <v>0</v>
      </c>
      <c r="J34" s="16">
        <f t="shared" si="49"/>
        <v>0</v>
      </c>
      <c r="K34" s="16">
        <f t="shared" si="49"/>
        <v>0</v>
      </c>
      <c r="L34" s="16">
        <f t="shared" si="49"/>
        <v>0</v>
      </c>
      <c r="M34" s="62" t="s">
        <v>81</v>
      </c>
      <c r="N34" s="16">
        <f aca="true" t="shared" si="50" ref="N34:AC34">N35+N36</f>
        <v>0</v>
      </c>
      <c r="O34" s="16">
        <f t="shared" si="50"/>
        <v>0</v>
      </c>
      <c r="P34" s="16">
        <f t="shared" si="50"/>
        <v>0</v>
      </c>
      <c r="Q34" s="16">
        <f t="shared" si="50"/>
        <v>0</v>
      </c>
      <c r="R34" s="16">
        <f t="shared" si="50"/>
        <v>5612</v>
      </c>
      <c r="S34" s="16">
        <f t="shared" si="50"/>
        <v>0</v>
      </c>
      <c r="T34" s="16">
        <f t="shared" si="50"/>
        <v>736</v>
      </c>
      <c r="U34" s="16">
        <f t="shared" si="50"/>
        <v>96</v>
      </c>
      <c r="V34" s="16">
        <f t="shared" si="50"/>
        <v>354</v>
      </c>
      <c r="W34" s="16">
        <f t="shared" si="50"/>
        <v>0</v>
      </c>
      <c r="X34" s="16">
        <f t="shared" si="50"/>
        <v>128</v>
      </c>
      <c r="Y34" s="16">
        <f t="shared" si="50"/>
        <v>0</v>
      </c>
      <c r="Z34" s="16">
        <f t="shared" si="50"/>
        <v>6</v>
      </c>
      <c r="AA34" s="16">
        <f t="shared" si="50"/>
        <v>0</v>
      </c>
      <c r="AB34" s="16">
        <f t="shared" si="50"/>
        <v>100</v>
      </c>
      <c r="AC34" s="16">
        <f t="shared" si="50"/>
        <v>0</v>
      </c>
      <c r="AD34" s="62" t="s">
        <v>76</v>
      </c>
      <c r="AE34" s="30">
        <f t="shared" si="20"/>
        <v>5972</v>
      </c>
      <c r="AF34" s="30">
        <f t="shared" si="40"/>
        <v>0</v>
      </c>
      <c r="AG34" s="30">
        <f t="shared" si="41"/>
        <v>964</v>
      </c>
      <c r="AH34" s="30">
        <f t="shared" si="42"/>
        <v>96</v>
      </c>
      <c r="AI34" s="16">
        <f aca="true" t="shared" si="51" ref="AI34:BF34">AI35+AI36</f>
        <v>0</v>
      </c>
      <c r="AJ34" s="16">
        <f t="shared" si="51"/>
        <v>0</v>
      </c>
      <c r="AK34" s="16">
        <f t="shared" si="51"/>
        <v>0</v>
      </c>
      <c r="AL34" s="16">
        <f t="shared" si="51"/>
        <v>0</v>
      </c>
      <c r="AM34" s="16">
        <f t="shared" si="51"/>
        <v>5706</v>
      </c>
      <c r="AN34" s="16">
        <f t="shared" si="51"/>
        <v>0</v>
      </c>
      <c r="AO34" s="16">
        <f t="shared" si="51"/>
        <v>720</v>
      </c>
      <c r="AP34" s="16">
        <f t="shared" si="51"/>
        <v>120</v>
      </c>
      <c r="AQ34" s="16">
        <f t="shared" si="51"/>
        <v>450</v>
      </c>
      <c r="AR34" s="16">
        <f t="shared" si="51"/>
        <v>0</v>
      </c>
      <c r="AS34" s="16">
        <f t="shared" si="51"/>
        <v>199</v>
      </c>
      <c r="AT34" s="16">
        <f t="shared" si="51"/>
        <v>0</v>
      </c>
      <c r="AU34" s="16">
        <f t="shared" si="51"/>
        <v>12</v>
      </c>
      <c r="AV34" s="16">
        <f t="shared" si="51"/>
        <v>0</v>
      </c>
      <c r="AW34" s="16">
        <f t="shared" si="51"/>
        <v>110</v>
      </c>
      <c r="AX34" s="16">
        <f t="shared" si="51"/>
        <v>0</v>
      </c>
      <c r="AY34" s="16">
        <f t="shared" si="51"/>
        <v>6168</v>
      </c>
      <c r="AZ34" s="16">
        <f t="shared" si="51"/>
        <v>0</v>
      </c>
      <c r="BA34" s="16">
        <f t="shared" si="51"/>
        <v>1029</v>
      </c>
      <c r="BB34" s="16">
        <f t="shared" si="51"/>
        <v>120</v>
      </c>
      <c r="BC34" s="16">
        <f t="shared" si="51"/>
        <v>-196</v>
      </c>
      <c r="BD34" s="16">
        <f t="shared" si="51"/>
        <v>0</v>
      </c>
      <c r="BE34" s="16">
        <f t="shared" si="51"/>
        <v>-65</v>
      </c>
      <c r="BF34" s="16">
        <f t="shared" si="51"/>
        <v>-24</v>
      </c>
    </row>
    <row r="35" spans="1:58" s="8" customFormat="1" ht="16.5" customHeight="1">
      <c r="A35" s="16"/>
      <c r="B35" s="16"/>
      <c r="C35" s="16"/>
      <c r="D35" s="16"/>
      <c r="E35" s="16"/>
      <c r="F35" s="16"/>
      <c r="G35" s="16"/>
      <c r="H35" s="16"/>
      <c r="I35" s="16">
        <f aca="true" t="shared" si="52" ref="I35:L36">+A35-E35</f>
        <v>0</v>
      </c>
      <c r="J35" s="16">
        <f t="shared" si="52"/>
        <v>0</v>
      </c>
      <c r="K35" s="16">
        <f t="shared" si="52"/>
        <v>0</v>
      </c>
      <c r="L35" s="16">
        <f t="shared" si="52"/>
        <v>0</v>
      </c>
      <c r="M35" s="48" t="s">
        <v>56</v>
      </c>
      <c r="N35" s="16"/>
      <c r="O35" s="16"/>
      <c r="P35" s="16"/>
      <c r="Q35" s="16"/>
      <c r="R35" s="16">
        <v>5477</v>
      </c>
      <c r="S35" s="16"/>
      <c r="T35" s="16">
        <v>736</v>
      </c>
      <c r="U35" s="16">
        <v>96</v>
      </c>
      <c r="V35" s="16">
        <v>354</v>
      </c>
      <c r="W35" s="16"/>
      <c r="X35" s="16">
        <v>128</v>
      </c>
      <c r="Y35" s="16"/>
      <c r="Z35" s="16">
        <v>6</v>
      </c>
      <c r="AA35" s="16"/>
      <c r="AB35" s="16">
        <v>100</v>
      </c>
      <c r="AC35" s="16"/>
      <c r="AD35" s="43" t="s">
        <v>56</v>
      </c>
      <c r="AE35" s="30">
        <f t="shared" si="20"/>
        <v>5837</v>
      </c>
      <c r="AF35" s="30">
        <f t="shared" si="40"/>
        <v>0</v>
      </c>
      <c r="AG35" s="30">
        <f t="shared" si="41"/>
        <v>964</v>
      </c>
      <c r="AH35" s="30">
        <f t="shared" si="42"/>
        <v>96</v>
      </c>
      <c r="AI35" s="30"/>
      <c r="AJ35" s="30"/>
      <c r="AK35" s="30"/>
      <c r="AL35" s="30"/>
      <c r="AM35" s="30">
        <v>5554</v>
      </c>
      <c r="AN35" s="30"/>
      <c r="AO35" s="30">
        <v>704</v>
      </c>
      <c r="AP35" s="30">
        <v>120</v>
      </c>
      <c r="AQ35" s="30">
        <v>450</v>
      </c>
      <c r="AR35" s="30"/>
      <c r="AS35" s="30">
        <v>199</v>
      </c>
      <c r="AT35" s="30"/>
      <c r="AU35" s="30">
        <v>12</v>
      </c>
      <c r="AV35" s="30"/>
      <c r="AW35" s="30">
        <f>2+108</f>
        <v>110</v>
      </c>
      <c r="AX35" s="30"/>
      <c r="AY35" s="30">
        <f aca="true" t="shared" si="53" ref="AY35:BB36">AI35+AM35+AQ35+AU35</f>
        <v>6016</v>
      </c>
      <c r="AZ35" s="30">
        <f t="shared" si="53"/>
        <v>0</v>
      </c>
      <c r="BA35" s="30">
        <f t="shared" si="53"/>
        <v>1013</v>
      </c>
      <c r="BB35" s="30">
        <f t="shared" si="53"/>
        <v>120</v>
      </c>
      <c r="BC35" s="30">
        <f aca="true" t="shared" si="54" ref="BC35:BF36">AE35-AY35</f>
        <v>-179</v>
      </c>
      <c r="BD35" s="30">
        <f t="shared" si="54"/>
        <v>0</v>
      </c>
      <c r="BE35" s="30">
        <f t="shared" si="54"/>
        <v>-49</v>
      </c>
      <c r="BF35" s="30">
        <f t="shared" si="54"/>
        <v>-24</v>
      </c>
    </row>
    <row r="36" spans="1:58" ht="16.5" customHeight="1">
      <c r="A36" s="30"/>
      <c r="B36" s="30"/>
      <c r="C36" s="30"/>
      <c r="D36" s="30"/>
      <c r="E36" s="30"/>
      <c r="F36" s="30"/>
      <c r="G36" s="30"/>
      <c r="H36" s="30"/>
      <c r="I36" s="30">
        <f t="shared" si="52"/>
        <v>0</v>
      </c>
      <c r="J36" s="30">
        <f t="shared" si="52"/>
        <v>0</v>
      </c>
      <c r="K36" s="30">
        <f t="shared" si="52"/>
        <v>0</v>
      </c>
      <c r="L36" s="30">
        <f t="shared" si="52"/>
        <v>0</v>
      </c>
      <c r="M36" s="43" t="s">
        <v>57</v>
      </c>
      <c r="N36" s="30"/>
      <c r="O36" s="30"/>
      <c r="P36" s="30"/>
      <c r="Q36" s="30"/>
      <c r="R36" s="30">
        <v>135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43" t="s">
        <v>57</v>
      </c>
      <c r="AE36" s="30">
        <f t="shared" si="20"/>
        <v>135</v>
      </c>
      <c r="AF36" s="30">
        <f t="shared" si="40"/>
        <v>0</v>
      </c>
      <c r="AG36" s="30">
        <f t="shared" si="41"/>
        <v>0</v>
      </c>
      <c r="AH36" s="30">
        <f t="shared" si="42"/>
        <v>0</v>
      </c>
      <c r="AI36" s="30"/>
      <c r="AJ36" s="30"/>
      <c r="AK36" s="30"/>
      <c r="AL36" s="30"/>
      <c r="AM36" s="30">
        <v>152</v>
      </c>
      <c r="AN36" s="30"/>
      <c r="AO36" s="30">
        <v>16</v>
      </c>
      <c r="AP36" s="30"/>
      <c r="AQ36" s="30"/>
      <c r="AR36" s="30"/>
      <c r="AS36" s="30"/>
      <c r="AT36" s="30"/>
      <c r="AU36" s="30"/>
      <c r="AV36" s="30"/>
      <c r="AW36" s="30"/>
      <c r="AX36" s="30"/>
      <c r="AY36" s="30">
        <f t="shared" si="53"/>
        <v>152</v>
      </c>
      <c r="AZ36" s="30">
        <f t="shared" si="53"/>
        <v>0</v>
      </c>
      <c r="BA36" s="30">
        <f t="shared" si="53"/>
        <v>16</v>
      </c>
      <c r="BB36" s="30">
        <f t="shared" si="53"/>
        <v>0</v>
      </c>
      <c r="BC36" s="30">
        <f t="shared" si="54"/>
        <v>-17</v>
      </c>
      <c r="BD36" s="30">
        <f t="shared" si="54"/>
        <v>0</v>
      </c>
      <c r="BE36" s="30">
        <f t="shared" si="54"/>
        <v>-16</v>
      </c>
      <c r="BF36" s="30">
        <f t="shared" si="54"/>
        <v>0</v>
      </c>
    </row>
    <row r="37" spans="1:58" s="8" customFormat="1" ht="28.5" customHeight="1">
      <c r="A37" s="16">
        <f aca="true" t="shared" si="55" ref="A37:L37">A38+A39</f>
        <v>0</v>
      </c>
      <c r="B37" s="16">
        <f t="shared" si="55"/>
        <v>0</v>
      </c>
      <c r="C37" s="16">
        <f t="shared" si="55"/>
        <v>0</v>
      </c>
      <c r="D37" s="16">
        <f t="shared" si="55"/>
        <v>0</v>
      </c>
      <c r="E37" s="16">
        <f t="shared" si="55"/>
        <v>0</v>
      </c>
      <c r="F37" s="16">
        <f t="shared" si="55"/>
        <v>0</v>
      </c>
      <c r="G37" s="16">
        <f t="shared" si="55"/>
        <v>0</v>
      </c>
      <c r="H37" s="16">
        <f t="shared" si="55"/>
        <v>0</v>
      </c>
      <c r="I37" s="16">
        <f t="shared" si="55"/>
        <v>0</v>
      </c>
      <c r="J37" s="16">
        <f t="shared" si="55"/>
        <v>0</v>
      </c>
      <c r="K37" s="16">
        <f t="shared" si="55"/>
        <v>0</v>
      </c>
      <c r="L37" s="16">
        <f t="shared" si="55"/>
        <v>0</v>
      </c>
      <c r="M37" s="62" t="s">
        <v>82</v>
      </c>
      <c r="N37" s="16">
        <f aca="true" t="shared" si="56" ref="N37:AC37">N38+N39</f>
        <v>0</v>
      </c>
      <c r="O37" s="16">
        <f t="shared" si="56"/>
        <v>0</v>
      </c>
      <c r="P37" s="16">
        <f t="shared" si="56"/>
        <v>0</v>
      </c>
      <c r="Q37" s="16">
        <f t="shared" si="56"/>
        <v>0</v>
      </c>
      <c r="R37" s="16">
        <f t="shared" si="56"/>
        <v>4679</v>
      </c>
      <c r="S37" s="16">
        <f t="shared" si="56"/>
        <v>228</v>
      </c>
      <c r="T37" s="16">
        <f t="shared" si="56"/>
        <v>688</v>
      </c>
      <c r="U37" s="16">
        <f t="shared" si="56"/>
        <v>0</v>
      </c>
      <c r="V37" s="16">
        <f t="shared" si="56"/>
        <v>250</v>
      </c>
      <c r="W37" s="16">
        <f t="shared" si="56"/>
        <v>0</v>
      </c>
      <c r="X37" s="16">
        <f t="shared" si="56"/>
        <v>27</v>
      </c>
      <c r="Y37" s="16">
        <f t="shared" si="56"/>
        <v>0</v>
      </c>
      <c r="Z37" s="16">
        <f t="shared" si="56"/>
        <v>0</v>
      </c>
      <c r="AA37" s="16">
        <f t="shared" si="56"/>
        <v>0</v>
      </c>
      <c r="AB37" s="16">
        <f t="shared" si="56"/>
        <v>0</v>
      </c>
      <c r="AC37" s="16">
        <f t="shared" si="56"/>
        <v>0</v>
      </c>
      <c r="AD37" s="61" t="s">
        <v>77</v>
      </c>
      <c r="AE37" s="30">
        <f t="shared" si="20"/>
        <v>4929</v>
      </c>
      <c r="AF37" s="30">
        <f t="shared" si="40"/>
        <v>228</v>
      </c>
      <c r="AG37" s="30">
        <f t="shared" si="41"/>
        <v>715</v>
      </c>
      <c r="AH37" s="30">
        <f t="shared" si="42"/>
        <v>0</v>
      </c>
      <c r="AI37" s="30">
        <f aca="true" t="shared" si="57" ref="AI37:BF37">AI38+AI39</f>
        <v>0</v>
      </c>
      <c r="AJ37" s="30">
        <f t="shared" si="57"/>
        <v>0</v>
      </c>
      <c r="AK37" s="30">
        <f t="shared" si="57"/>
        <v>0</v>
      </c>
      <c r="AL37" s="30">
        <f t="shared" si="57"/>
        <v>0</v>
      </c>
      <c r="AM37" s="30">
        <f t="shared" si="57"/>
        <v>4790</v>
      </c>
      <c r="AN37" s="30">
        <f t="shared" si="57"/>
        <v>157</v>
      </c>
      <c r="AO37" s="30">
        <f t="shared" si="57"/>
        <v>687</v>
      </c>
      <c r="AP37" s="30">
        <f t="shared" si="57"/>
        <v>0</v>
      </c>
      <c r="AQ37" s="30">
        <f t="shared" si="57"/>
        <v>358</v>
      </c>
      <c r="AR37" s="30">
        <f t="shared" si="57"/>
        <v>3</v>
      </c>
      <c r="AS37" s="30">
        <f t="shared" si="57"/>
        <v>27</v>
      </c>
      <c r="AT37" s="30">
        <f t="shared" si="57"/>
        <v>0</v>
      </c>
      <c r="AU37" s="30">
        <f t="shared" si="57"/>
        <v>0</v>
      </c>
      <c r="AV37" s="30">
        <f t="shared" si="57"/>
        <v>0</v>
      </c>
      <c r="AW37" s="30">
        <f t="shared" si="57"/>
        <v>0</v>
      </c>
      <c r="AX37" s="30">
        <f t="shared" si="57"/>
        <v>0</v>
      </c>
      <c r="AY37" s="30">
        <f t="shared" si="57"/>
        <v>5148</v>
      </c>
      <c r="AZ37" s="30">
        <f t="shared" si="57"/>
        <v>160</v>
      </c>
      <c r="BA37" s="30">
        <f t="shared" si="57"/>
        <v>714</v>
      </c>
      <c r="BB37" s="30">
        <f t="shared" si="57"/>
        <v>0</v>
      </c>
      <c r="BC37" s="30">
        <f t="shared" si="57"/>
        <v>-219</v>
      </c>
      <c r="BD37" s="30">
        <f t="shared" si="57"/>
        <v>68</v>
      </c>
      <c r="BE37" s="30">
        <f t="shared" si="57"/>
        <v>1</v>
      </c>
      <c r="BF37" s="30">
        <f t="shared" si="57"/>
        <v>0</v>
      </c>
    </row>
    <row r="38" spans="1:58" ht="16.5" customHeight="1">
      <c r="A38" s="30"/>
      <c r="B38" s="30"/>
      <c r="C38" s="30"/>
      <c r="D38" s="30"/>
      <c r="E38" s="30"/>
      <c r="F38" s="30"/>
      <c r="G38" s="30"/>
      <c r="H38" s="30"/>
      <c r="I38" s="30">
        <f aca="true" t="shared" si="58" ref="I38:L39">+A38-E38</f>
        <v>0</v>
      </c>
      <c r="J38" s="30">
        <f t="shared" si="58"/>
        <v>0</v>
      </c>
      <c r="K38" s="30">
        <f t="shared" si="58"/>
        <v>0</v>
      </c>
      <c r="L38" s="30">
        <f t="shared" si="58"/>
        <v>0</v>
      </c>
      <c r="M38" s="43" t="s">
        <v>56</v>
      </c>
      <c r="N38" s="30">
        <v>0</v>
      </c>
      <c r="O38" s="30">
        <v>0</v>
      </c>
      <c r="P38" s="30">
        <v>0</v>
      </c>
      <c r="Q38" s="30"/>
      <c r="R38" s="30">
        <v>4664</v>
      </c>
      <c r="S38" s="30">
        <v>228</v>
      </c>
      <c r="T38" s="30">
        <v>688</v>
      </c>
      <c r="U38" s="30"/>
      <c r="V38" s="30">
        <v>250</v>
      </c>
      <c r="W38" s="30"/>
      <c r="X38" s="30">
        <v>27</v>
      </c>
      <c r="Y38" s="30"/>
      <c r="Z38" s="30"/>
      <c r="AA38" s="30"/>
      <c r="AB38" s="30"/>
      <c r="AC38" s="30"/>
      <c r="AD38" s="43" t="s">
        <v>56</v>
      </c>
      <c r="AE38" s="30">
        <f t="shared" si="20"/>
        <v>4914</v>
      </c>
      <c r="AF38" s="30">
        <f t="shared" si="40"/>
        <v>228</v>
      </c>
      <c r="AG38" s="30">
        <f t="shared" si="41"/>
        <v>715</v>
      </c>
      <c r="AH38" s="30">
        <f t="shared" si="42"/>
        <v>0</v>
      </c>
      <c r="AI38" s="30"/>
      <c r="AJ38" s="30"/>
      <c r="AK38" s="30"/>
      <c r="AL38" s="30"/>
      <c r="AM38" s="30">
        <v>4739</v>
      </c>
      <c r="AN38" s="30">
        <v>157</v>
      </c>
      <c r="AO38" s="30">
        <v>684</v>
      </c>
      <c r="AP38" s="30"/>
      <c r="AQ38" s="30">
        <v>358</v>
      </c>
      <c r="AR38" s="30">
        <v>3</v>
      </c>
      <c r="AS38" s="30">
        <v>27</v>
      </c>
      <c r="AT38" s="30"/>
      <c r="AU38" s="30"/>
      <c r="AV38" s="30"/>
      <c r="AW38" s="30"/>
      <c r="AX38" s="30"/>
      <c r="AY38" s="30">
        <f aca="true" t="shared" si="59" ref="AY38:BB44">AI38+AM38+AQ38+AU38</f>
        <v>5097</v>
      </c>
      <c r="AZ38" s="30">
        <f t="shared" si="59"/>
        <v>160</v>
      </c>
      <c r="BA38" s="30">
        <f t="shared" si="59"/>
        <v>711</v>
      </c>
      <c r="BB38" s="30">
        <f t="shared" si="59"/>
        <v>0</v>
      </c>
      <c r="BC38" s="30">
        <f aca="true" t="shared" si="60" ref="BC38:BF44">AE38-AY38</f>
        <v>-183</v>
      </c>
      <c r="BD38" s="30">
        <f t="shared" si="60"/>
        <v>68</v>
      </c>
      <c r="BE38" s="30">
        <f t="shared" si="60"/>
        <v>4</v>
      </c>
      <c r="BF38" s="30">
        <f t="shared" si="60"/>
        <v>0</v>
      </c>
    </row>
    <row r="39" spans="1:58" ht="16.5" customHeight="1">
      <c r="A39" s="30"/>
      <c r="B39" s="30"/>
      <c r="C39" s="30"/>
      <c r="D39" s="30"/>
      <c r="E39" s="30"/>
      <c r="F39" s="30"/>
      <c r="G39" s="30"/>
      <c r="H39" s="30"/>
      <c r="I39" s="30">
        <f t="shared" si="58"/>
        <v>0</v>
      </c>
      <c r="J39" s="30">
        <f t="shared" si="58"/>
        <v>0</v>
      </c>
      <c r="K39" s="30">
        <f t="shared" si="58"/>
        <v>0</v>
      </c>
      <c r="L39" s="30">
        <f t="shared" si="58"/>
        <v>0</v>
      </c>
      <c r="M39" s="43" t="s">
        <v>57</v>
      </c>
      <c r="N39" s="30">
        <v>0</v>
      </c>
      <c r="O39" s="30"/>
      <c r="P39" s="30"/>
      <c r="Q39" s="30"/>
      <c r="R39" s="30">
        <v>15</v>
      </c>
      <c r="S39" s="30"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43" t="s">
        <v>57</v>
      </c>
      <c r="AE39" s="30">
        <f t="shared" si="20"/>
        <v>15</v>
      </c>
      <c r="AF39" s="30">
        <f t="shared" si="40"/>
        <v>0</v>
      </c>
      <c r="AG39" s="30">
        <f t="shared" si="41"/>
        <v>0</v>
      </c>
      <c r="AH39" s="30">
        <f t="shared" si="42"/>
        <v>0</v>
      </c>
      <c r="AI39" s="30"/>
      <c r="AJ39" s="30"/>
      <c r="AK39" s="30"/>
      <c r="AL39" s="30"/>
      <c r="AM39" s="30">
        <v>51</v>
      </c>
      <c r="AN39" s="30"/>
      <c r="AO39" s="30">
        <v>3</v>
      </c>
      <c r="AP39" s="30"/>
      <c r="AQ39" s="30"/>
      <c r="AR39" s="30"/>
      <c r="AS39" s="30"/>
      <c r="AT39" s="30"/>
      <c r="AU39" s="30"/>
      <c r="AV39" s="30"/>
      <c r="AW39" s="30"/>
      <c r="AX39" s="30"/>
      <c r="AY39" s="30">
        <f t="shared" si="59"/>
        <v>51</v>
      </c>
      <c r="AZ39" s="30">
        <f t="shared" si="59"/>
        <v>0</v>
      </c>
      <c r="BA39" s="30">
        <f t="shared" si="59"/>
        <v>3</v>
      </c>
      <c r="BB39" s="30">
        <f t="shared" si="59"/>
        <v>0</v>
      </c>
      <c r="BC39" s="30">
        <f t="shared" si="60"/>
        <v>-36</v>
      </c>
      <c r="BD39" s="30">
        <f t="shared" si="60"/>
        <v>0</v>
      </c>
      <c r="BE39" s="30">
        <f t="shared" si="60"/>
        <v>-3</v>
      </c>
      <c r="BF39" s="30">
        <f t="shared" si="60"/>
        <v>0</v>
      </c>
    </row>
    <row r="40" spans="1:58" s="8" customFormat="1" ht="16.5" customHeight="1">
      <c r="A40" s="16">
        <f aca="true" t="shared" si="61" ref="A40:L40">A41+A42</f>
        <v>0</v>
      </c>
      <c r="B40" s="16">
        <f t="shared" si="61"/>
        <v>0</v>
      </c>
      <c r="C40" s="16">
        <f t="shared" si="61"/>
        <v>0</v>
      </c>
      <c r="D40" s="16">
        <f t="shared" si="61"/>
        <v>0</v>
      </c>
      <c r="E40" s="16">
        <f t="shared" si="61"/>
        <v>0</v>
      </c>
      <c r="F40" s="16">
        <f t="shared" si="61"/>
        <v>0</v>
      </c>
      <c r="G40" s="16">
        <f t="shared" si="61"/>
        <v>0</v>
      </c>
      <c r="H40" s="16">
        <f t="shared" si="61"/>
        <v>0</v>
      </c>
      <c r="I40" s="16">
        <f t="shared" si="61"/>
        <v>0</v>
      </c>
      <c r="J40" s="16">
        <f t="shared" si="61"/>
        <v>0</v>
      </c>
      <c r="K40" s="16">
        <f t="shared" si="61"/>
        <v>0</v>
      </c>
      <c r="L40" s="16">
        <f t="shared" si="61"/>
        <v>0</v>
      </c>
      <c r="M40" s="49" t="s">
        <v>58</v>
      </c>
      <c r="N40" s="16"/>
      <c r="O40" s="16"/>
      <c r="P40" s="16"/>
      <c r="Q40" s="16"/>
      <c r="R40" s="16">
        <f>R41+R42</f>
        <v>5855</v>
      </c>
      <c r="S40" s="16">
        <f aca="true" t="shared" si="62" ref="S40:AC40">S41+S42</f>
        <v>33</v>
      </c>
      <c r="T40" s="16">
        <f t="shared" si="62"/>
        <v>750</v>
      </c>
      <c r="U40" s="16">
        <f t="shared" si="62"/>
        <v>9</v>
      </c>
      <c r="V40" s="16">
        <f t="shared" si="62"/>
        <v>360</v>
      </c>
      <c r="W40" s="16">
        <f t="shared" si="62"/>
        <v>0</v>
      </c>
      <c r="X40" s="16">
        <f t="shared" si="62"/>
        <v>23</v>
      </c>
      <c r="Y40" s="16">
        <f t="shared" si="62"/>
        <v>0</v>
      </c>
      <c r="Z40" s="16">
        <f t="shared" si="62"/>
        <v>0</v>
      </c>
      <c r="AA40" s="16">
        <f t="shared" si="62"/>
        <v>0</v>
      </c>
      <c r="AB40" s="16">
        <f t="shared" si="62"/>
        <v>0</v>
      </c>
      <c r="AC40" s="16">
        <f t="shared" si="62"/>
        <v>0</v>
      </c>
      <c r="AD40" s="45" t="s">
        <v>67</v>
      </c>
      <c r="AE40" s="30">
        <f t="shared" si="20"/>
        <v>6215</v>
      </c>
      <c r="AF40" s="30">
        <f t="shared" si="40"/>
        <v>33</v>
      </c>
      <c r="AG40" s="30">
        <f t="shared" si="41"/>
        <v>773</v>
      </c>
      <c r="AH40" s="30">
        <f t="shared" si="42"/>
        <v>9</v>
      </c>
      <c r="AI40" s="30"/>
      <c r="AJ40" s="30"/>
      <c r="AK40" s="30"/>
      <c r="AL40" s="30"/>
      <c r="AM40" s="30">
        <f aca="true" t="shared" si="63" ref="AM40:AX40">AM41+AM42</f>
        <v>6213</v>
      </c>
      <c r="AN40" s="30">
        <f t="shared" si="63"/>
        <v>80</v>
      </c>
      <c r="AO40" s="30">
        <f t="shared" si="63"/>
        <v>808</v>
      </c>
      <c r="AP40" s="30">
        <f t="shared" si="63"/>
        <v>10</v>
      </c>
      <c r="AQ40" s="30">
        <f t="shared" si="63"/>
        <v>360</v>
      </c>
      <c r="AR40" s="30">
        <f t="shared" si="63"/>
        <v>0</v>
      </c>
      <c r="AS40" s="30">
        <f t="shared" si="63"/>
        <v>23</v>
      </c>
      <c r="AT40" s="30">
        <f t="shared" si="63"/>
        <v>0</v>
      </c>
      <c r="AU40" s="30">
        <f t="shared" si="63"/>
        <v>0</v>
      </c>
      <c r="AV40" s="30">
        <f t="shared" si="63"/>
        <v>0</v>
      </c>
      <c r="AW40" s="30">
        <f t="shared" si="63"/>
        <v>0</v>
      </c>
      <c r="AX40" s="30">
        <f t="shared" si="63"/>
        <v>0</v>
      </c>
      <c r="AY40" s="30">
        <f t="shared" si="59"/>
        <v>6573</v>
      </c>
      <c r="AZ40" s="30">
        <f t="shared" si="59"/>
        <v>80</v>
      </c>
      <c r="BA40" s="30">
        <f t="shared" si="59"/>
        <v>831</v>
      </c>
      <c r="BB40" s="30">
        <f t="shared" si="59"/>
        <v>10</v>
      </c>
      <c r="BC40" s="30">
        <f t="shared" si="60"/>
        <v>-358</v>
      </c>
      <c r="BD40" s="30">
        <f t="shared" si="60"/>
        <v>-47</v>
      </c>
      <c r="BE40" s="30">
        <f t="shared" si="60"/>
        <v>-58</v>
      </c>
      <c r="BF40" s="30">
        <f t="shared" si="60"/>
        <v>-1</v>
      </c>
    </row>
    <row r="41" spans="1:58" ht="16.5" customHeight="1">
      <c r="A41" s="30"/>
      <c r="B41" s="30"/>
      <c r="C41" s="30"/>
      <c r="D41" s="30"/>
      <c r="E41" s="30"/>
      <c r="F41" s="30"/>
      <c r="G41" s="30"/>
      <c r="H41" s="30"/>
      <c r="I41" s="30">
        <f aca="true" t="shared" si="64" ref="I41:L44">+A41-E41</f>
        <v>0</v>
      </c>
      <c r="J41" s="30">
        <f t="shared" si="64"/>
        <v>0</v>
      </c>
      <c r="K41" s="30">
        <f t="shared" si="64"/>
        <v>0</v>
      </c>
      <c r="L41" s="30">
        <f t="shared" si="64"/>
        <v>0</v>
      </c>
      <c r="M41" s="43" t="s">
        <v>56</v>
      </c>
      <c r="N41" s="30"/>
      <c r="O41" s="30"/>
      <c r="P41" s="30"/>
      <c r="Q41" s="30"/>
      <c r="R41" s="30">
        <v>5841</v>
      </c>
      <c r="S41" s="30">
        <v>33</v>
      </c>
      <c r="T41" s="30">
        <v>750</v>
      </c>
      <c r="U41" s="30">
        <v>9</v>
      </c>
      <c r="V41" s="30">
        <v>360</v>
      </c>
      <c r="W41" s="30"/>
      <c r="X41" s="30">
        <v>23</v>
      </c>
      <c r="Y41" s="30"/>
      <c r="Z41" s="30"/>
      <c r="AA41" s="30"/>
      <c r="AB41" s="30"/>
      <c r="AC41" s="30"/>
      <c r="AD41" s="43" t="s">
        <v>56</v>
      </c>
      <c r="AE41" s="30">
        <f t="shared" si="20"/>
        <v>6201</v>
      </c>
      <c r="AF41" s="30">
        <f t="shared" si="40"/>
        <v>33</v>
      </c>
      <c r="AG41" s="30">
        <f t="shared" si="41"/>
        <v>773</v>
      </c>
      <c r="AH41" s="30">
        <f t="shared" si="42"/>
        <v>9</v>
      </c>
      <c r="AI41" s="30"/>
      <c r="AJ41" s="30"/>
      <c r="AK41" s="30"/>
      <c r="AL41" s="30"/>
      <c r="AM41" s="30">
        <v>6159</v>
      </c>
      <c r="AN41" s="30">
        <v>80</v>
      </c>
      <c r="AO41" s="30">
        <v>798</v>
      </c>
      <c r="AP41" s="30">
        <v>10</v>
      </c>
      <c r="AQ41" s="30">
        <v>360</v>
      </c>
      <c r="AR41" s="30"/>
      <c r="AS41" s="30">
        <v>23</v>
      </c>
      <c r="AT41" s="30"/>
      <c r="AU41" s="30"/>
      <c r="AV41" s="30"/>
      <c r="AW41" s="30"/>
      <c r="AX41" s="30"/>
      <c r="AY41" s="30">
        <f t="shared" si="59"/>
        <v>6519</v>
      </c>
      <c r="AZ41" s="30">
        <f t="shared" si="59"/>
        <v>80</v>
      </c>
      <c r="BA41" s="30">
        <f t="shared" si="59"/>
        <v>821</v>
      </c>
      <c r="BB41" s="30">
        <f t="shared" si="59"/>
        <v>10</v>
      </c>
      <c r="BC41" s="30">
        <f t="shared" si="60"/>
        <v>-318</v>
      </c>
      <c r="BD41" s="30">
        <f t="shared" si="60"/>
        <v>-47</v>
      </c>
      <c r="BE41" s="30">
        <f t="shared" si="60"/>
        <v>-48</v>
      </c>
      <c r="BF41" s="30">
        <f t="shared" si="60"/>
        <v>-1</v>
      </c>
    </row>
    <row r="42" spans="1:58" ht="16.5" customHeight="1">
      <c r="A42" s="16"/>
      <c r="B42" s="16"/>
      <c r="C42" s="16"/>
      <c r="D42" s="16"/>
      <c r="E42" s="16"/>
      <c r="F42" s="16"/>
      <c r="G42" s="16"/>
      <c r="H42" s="16"/>
      <c r="I42" s="16">
        <f t="shared" si="64"/>
        <v>0</v>
      </c>
      <c r="J42" s="16">
        <f t="shared" si="64"/>
        <v>0</v>
      </c>
      <c r="K42" s="16">
        <f t="shared" si="64"/>
        <v>0</v>
      </c>
      <c r="L42" s="16">
        <f t="shared" si="64"/>
        <v>0</v>
      </c>
      <c r="M42" s="48" t="s">
        <v>57</v>
      </c>
      <c r="N42" s="16"/>
      <c r="O42" s="16"/>
      <c r="P42" s="16"/>
      <c r="Q42" s="16"/>
      <c r="R42" s="16">
        <v>14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48" t="s">
        <v>57</v>
      </c>
      <c r="AE42" s="30">
        <f t="shared" si="20"/>
        <v>14</v>
      </c>
      <c r="AF42" s="30">
        <f t="shared" si="40"/>
        <v>0</v>
      </c>
      <c r="AG42" s="30">
        <f t="shared" si="41"/>
        <v>0</v>
      </c>
      <c r="AH42" s="30">
        <f t="shared" si="42"/>
        <v>0</v>
      </c>
      <c r="AI42" s="16"/>
      <c r="AJ42" s="16"/>
      <c r="AK42" s="16"/>
      <c r="AL42" s="16"/>
      <c r="AM42" s="16">
        <v>54</v>
      </c>
      <c r="AN42" s="16"/>
      <c r="AO42" s="16">
        <v>10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>
        <f t="shared" si="59"/>
        <v>54</v>
      </c>
      <c r="AZ42" s="16">
        <f t="shared" si="59"/>
        <v>0</v>
      </c>
      <c r="BA42" s="16">
        <f t="shared" si="59"/>
        <v>10</v>
      </c>
      <c r="BB42" s="16">
        <f t="shared" si="59"/>
        <v>0</v>
      </c>
      <c r="BC42" s="16">
        <f t="shared" si="60"/>
        <v>-40</v>
      </c>
      <c r="BD42" s="16">
        <f t="shared" si="60"/>
        <v>0</v>
      </c>
      <c r="BE42" s="16">
        <f t="shared" si="60"/>
        <v>-10</v>
      </c>
      <c r="BF42" s="16">
        <f t="shared" si="60"/>
        <v>0</v>
      </c>
    </row>
    <row r="43" spans="1:58" s="8" customFormat="1" ht="16.5" customHeight="1">
      <c r="A43" s="16"/>
      <c r="B43" s="16"/>
      <c r="C43" s="16"/>
      <c r="D43" s="16"/>
      <c r="E43" s="16"/>
      <c r="F43" s="16"/>
      <c r="G43" s="16"/>
      <c r="H43" s="16"/>
      <c r="I43" s="16">
        <f t="shared" si="64"/>
        <v>0</v>
      </c>
      <c r="J43" s="16">
        <f t="shared" si="64"/>
        <v>0</v>
      </c>
      <c r="K43" s="16">
        <f t="shared" si="64"/>
        <v>0</v>
      </c>
      <c r="L43" s="16">
        <f t="shared" si="64"/>
        <v>0</v>
      </c>
      <c r="M43" s="49" t="s">
        <v>18</v>
      </c>
      <c r="N43" s="16">
        <v>11</v>
      </c>
      <c r="O43" s="16"/>
      <c r="P43" s="16">
        <v>193</v>
      </c>
      <c r="Q43" s="16">
        <v>1</v>
      </c>
      <c r="R43" s="16">
        <v>9</v>
      </c>
      <c r="S43" s="16"/>
      <c r="T43" s="16"/>
      <c r="U43" s="16"/>
      <c r="V43" s="16">
        <v>19</v>
      </c>
      <c r="W43" s="16"/>
      <c r="X43" s="16"/>
      <c r="Y43" s="16"/>
      <c r="Z43" s="16"/>
      <c r="AA43" s="16"/>
      <c r="AB43" s="16"/>
      <c r="AC43" s="16"/>
      <c r="AD43" s="49" t="s">
        <v>18</v>
      </c>
      <c r="AE43" s="16">
        <f t="shared" si="20"/>
        <v>39</v>
      </c>
      <c r="AF43" s="16">
        <f t="shared" si="40"/>
        <v>0</v>
      </c>
      <c r="AG43" s="16">
        <f t="shared" si="41"/>
        <v>193</v>
      </c>
      <c r="AH43" s="16">
        <f t="shared" si="42"/>
        <v>1</v>
      </c>
      <c r="AI43" s="16">
        <v>11</v>
      </c>
      <c r="AJ43" s="16"/>
      <c r="AK43" s="16">
        <v>195</v>
      </c>
      <c r="AL43" s="16">
        <v>1</v>
      </c>
      <c r="AM43" s="16">
        <v>9</v>
      </c>
      <c r="AN43" s="16"/>
      <c r="AO43" s="16"/>
      <c r="AP43" s="16"/>
      <c r="AQ43" s="16">
        <v>19</v>
      </c>
      <c r="AR43" s="16"/>
      <c r="AS43" s="16"/>
      <c r="AT43" s="16"/>
      <c r="AU43" s="16"/>
      <c r="AV43" s="16"/>
      <c r="AW43" s="16"/>
      <c r="AX43" s="16"/>
      <c r="AY43" s="16">
        <f t="shared" si="59"/>
        <v>39</v>
      </c>
      <c r="AZ43" s="16">
        <f t="shared" si="59"/>
        <v>0</v>
      </c>
      <c r="BA43" s="16">
        <f t="shared" si="59"/>
        <v>195</v>
      </c>
      <c r="BB43" s="16">
        <f t="shared" si="59"/>
        <v>1</v>
      </c>
      <c r="BC43" s="16">
        <f t="shared" si="60"/>
        <v>0</v>
      </c>
      <c r="BD43" s="16">
        <f t="shared" si="60"/>
        <v>0</v>
      </c>
      <c r="BE43" s="16">
        <f t="shared" si="60"/>
        <v>-2</v>
      </c>
      <c r="BF43" s="16">
        <f t="shared" si="60"/>
        <v>0</v>
      </c>
    </row>
    <row r="44" spans="1:58" s="63" customFormat="1" ht="16.5" customHeight="1">
      <c r="A44" s="16"/>
      <c r="B44" s="16"/>
      <c r="C44" s="16"/>
      <c r="D44" s="16"/>
      <c r="E44" s="16"/>
      <c r="F44" s="16"/>
      <c r="G44" s="16"/>
      <c r="H44" s="16"/>
      <c r="I44" s="16">
        <f t="shared" si="64"/>
        <v>0</v>
      </c>
      <c r="J44" s="16">
        <f t="shared" si="64"/>
        <v>0</v>
      </c>
      <c r="K44" s="16">
        <f t="shared" si="64"/>
        <v>0</v>
      </c>
      <c r="L44" s="16">
        <f t="shared" si="64"/>
        <v>0</v>
      </c>
      <c r="M44" s="49" t="s">
        <v>83</v>
      </c>
      <c r="N44" s="16">
        <v>548</v>
      </c>
      <c r="O44" s="16">
        <v>5</v>
      </c>
      <c r="P44" s="16">
        <v>4549</v>
      </c>
      <c r="Q44" s="16"/>
      <c r="R44" s="16">
        <v>165</v>
      </c>
      <c r="S44" s="16">
        <v>777</v>
      </c>
      <c r="T44" s="16">
        <v>722</v>
      </c>
      <c r="U44" s="16"/>
      <c r="V44" s="16">
        <v>182</v>
      </c>
      <c r="W44" s="16">
        <v>33</v>
      </c>
      <c r="X44" s="16">
        <v>100</v>
      </c>
      <c r="Y44" s="16"/>
      <c r="Z44" s="16">
        <v>48</v>
      </c>
      <c r="AA44" s="16">
        <v>2</v>
      </c>
      <c r="AB44" s="16">
        <v>70</v>
      </c>
      <c r="AC44" s="16">
        <v>2</v>
      </c>
      <c r="AD44" s="49" t="s">
        <v>83</v>
      </c>
      <c r="AE44" s="16">
        <f t="shared" si="20"/>
        <v>943</v>
      </c>
      <c r="AF44" s="16">
        <f t="shared" si="40"/>
        <v>817</v>
      </c>
      <c r="AG44" s="16">
        <f t="shared" si="41"/>
        <v>5441</v>
      </c>
      <c r="AH44" s="16">
        <f t="shared" si="42"/>
        <v>2</v>
      </c>
      <c r="AI44" s="16">
        <v>598</v>
      </c>
      <c r="AJ44" s="16">
        <v>0</v>
      </c>
      <c r="AK44" s="16">
        <v>4545</v>
      </c>
      <c r="AL44" s="16"/>
      <c r="AM44" s="16">
        <v>220</v>
      </c>
      <c r="AN44" s="16">
        <v>765</v>
      </c>
      <c r="AO44" s="16">
        <v>1033</v>
      </c>
      <c r="AP44" s="16"/>
      <c r="AQ44" s="16">
        <v>272</v>
      </c>
      <c r="AR44" s="16">
        <v>45</v>
      </c>
      <c r="AS44" s="16">
        <v>85</v>
      </c>
      <c r="AT44" s="16"/>
      <c r="AU44" s="16">
        <v>66</v>
      </c>
      <c r="AV44" s="16">
        <v>2</v>
      </c>
      <c r="AW44" s="16">
        <v>122</v>
      </c>
      <c r="AX44" s="16"/>
      <c r="AY44" s="16">
        <f t="shared" si="59"/>
        <v>1156</v>
      </c>
      <c r="AZ44" s="16">
        <f t="shared" si="59"/>
        <v>812</v>
      </c>
      <c r="BA44" s="16">
        <f t="shared" si="59"/>
        <v>5785</v>
      </c>
      <c r="BB44" s="16">
        <f t="shared" si="59"/>
        <v>0</v>
      </c>
      <c r="BC44" s="16">
        <f t="shared" si="60"/>
        <v>-213</v>
      </c>
      <c r="BD44" s="16">
        <f t="shared" si="60"/>
        <v>5</v>
      </c>
      <c r="BE44" s="16">
        <f t="shared" si="60"/>
        <v>-344</v>
      </c>
      <c r="BF44" s="16">
        <f t="shared" si="60"/>
        <v>2</v>
      </c>
    </row>
    <row r="45" spans="1:58" s="10" customFormat="1" ht="16.5" customHeight="1">
      <c r="A45" s="37">
        <f>A46+A47+SUM(A50:A54)</f>
        <v>909</v>
      </c>
      <c r="B45" s="37">
        <f aca="true" t="shared" si="65" ref="B45:L45">B46+B47+SUM(B50:B54)</f>
        <v>0</v>
      </c>
      <c r="C45" s="37">
        <f t="shared" si="65"/>
        <v>547</v>
      </c>
      <c r="D45" s="37">
        <f t="shared" si="65"/>
        <v>0</v>
      </c>
      <c r="E45" s="37">
        <f t="shared" si="65"/>
        <v>1452</v>
      </c>
      <c r="F45" s="37">
        <f t="shared" si="65"/>
        <v>0</v>
      </c>
      <c r="G45" s="37">
        <f t="shared" si="65"/>
        <v>729</v>
      </c>
      <c r="H45" s="37">
        <f t="shared" si="65"/>
        <v>0</v>
      </c>
      <c r="I45" s="37">
        <f t="shared" si="65"/>
        <v>-543</v>
      </c>
      <c r="J45" s="37">
        <f t="shared" si="65"/>
        <v>0</v>
      </c>
      <c r="K45" s="37">
        <f t="shared" si="65"/>
        <v>-182</v>
      </c>
      <c r="L45" s="37">
        <f t="shared" si="65"/>
        <v>0</v>
      </c>
      <c r="M45" s="44" t="s">
        <v>10</v>
      </c>
      <c r="N45" s="37">
        <f aca="true" t="shared" si="66" ref="N45:AC45">N46+N47+SUM(N50:N54)</f>
        <v>29697</v>
      </c>
      <c r="O45" s="37">
        <f t="shared" si="66"/>
        <v>39</v>
      </c>
      <c r="P45" s="37">
        <f t="shared" si="66"/>
        <v>15905</v>
      </c>
      <c r="Q45" s="37">
        <f t="shared" si="66"/>
        <v>1687</v>
      </c>
      <c r="R45" s="37">
        <f t="shared" si="66"/>
        <v>16321</v>
      </c>
      <c r="S45" s="37">
        <f t="shared" si="66"/>
        <v>7</v>
      </c>
      <c r="T45" s="37">
        <f t="shared" si="66"/>
        <v>3938</v>
      </c>
      <c r="U45" s="37">
        <f t="shared" si="66"/>
        <v>613</v>
      </c>
      <c r="V45" s="37">
        <f t="shared" si="66"/>
        <v>2431</v>
      </c>
      <c r="W45" s="37">
        <f t="shared" si="66"/>
        <v>31</v>
      </c>
      <c r="X45" s="37">
        <f t="shared" si="66"/>
        <v>295</v>
      </c>
      <c r="Y45" s="37">
        <f t="shared" si="66"/>
        <v>28</v>
      </c>
      <c r="Z45" s="37">
        <f t="shared" si="66"/>
        <v>1633</v>
      </c>
      <c r="AA45" s="37">
        <f t="shared" si="66"/>
        <v>0</v>
      </c>
      <c r="AB45" s="37">
        <f t="shared" si="66"/>
        <v>122</v>
      </c>
      <c r="AC45" s="37">
        <f t="shared" si="66"/>
        <v>0</v>
      </c>
      <c r="AD45" s="56" t="s">
        <v>68</v>
      </c>
      <c r="AE45" s="54">
        <f t="shared" si="20"/>
        <v>50082</v>
      </c>
      <c r="AF45" s="54">
        <f t="shared" si="40"/>
        <v>77</v>
      </c>
      <c r="AG45" s="54">
        <f t="shared" si="41"/>
        <v>20260</v>
      </c>
      <c r="AH45" s="54">
        <f t="shared" si="42"/>
        <v>2328</v>
      </c>
      <c r="AI45" s="54">
        <f aca="true" t="shared" si="67" ref="AI45:BF45">AI46+AI47+SUM(AI50:AI54)</f>
        <v>33155</v>
      </c>
      <c r="AJ45" s="54">
        <f t="shared" si="67"/>
        <v>45</v>
      </c>
      <c r="AK45" s="54">
        <f t="shared" si="67"/>
        <v>14997</v>
      </c>
      <c r="AL45" s="54">
        <f t="shared" si="67"/>
        <v>1860</v>
      </c>
      <c r="AM45" s="54">
        <f t="shared" si="67"/>
        <v>15685</v>
      </c>
      <c r="AN45" s="54">
        <f t="shared" si="67"/>
        <v>4</v>
      </c>
      <c r="AO45" s="54">
        <f t="shared" si="67"/>
        <v>4461</v>
      </c>
      <c r="AP45" s="54">
        <f t="shared" si="67"/>
        <v>927</v>
      </c>
      <c r="AQ45" s="54">
        <f t="shared" si="67"/>
        <v>2458</v>
      </c>
      <c r="AR45" s="54">
        <f t="shared" si="67"/>
        <v>32</v>
      </c>
      <c r="AS45" s="54">
        <f t="shared" si="67"/>
        <v>306</v>
      </c>
      <c r="AT45" s="54">
        <f t="shared" si="67"/>
        <v>45</v>
      </c>
      <c r="AU45" s="54">
        <f t="shared" si="67"/>
        <v>1766</v>
      </c>
      <c r="AV45" s="54">
        <f t="shared" si="67"/>
        <v>0</v>
      </c>
      <c r="AW45" s="54">
        <f t="shared" si="67"/>
        <v>177</v>
      </c>
      <c r="AX45" s="54">
        <f t="shared" si="67"/>
        <v>0</v>
      </c>
      <c r="AY45" s="54">
        <f t="shared" si="67"/>
        <v>53064</v>
      </c>
      <c r="AZ45" s="54">
        <f t="shared" si="67"/>
        <v>81</v>
      </c>
      <c r="BA45" s="54">
        <f t="shared" si="67"/>
        <v>19941</v>
      </c>
      <c r="BB45" s="54">
        <f t="shared" si="67"/>
        <v>2832</v>
      </c>
      <c r="BC45" s="54">
        <f t="shared" si="67"/>
        <v>-2982</v>
      </c>
      <c r="BD45" s="54">
        <f t="shared" si="67"/>
        <v>-4</v>
      </c>
      <c r="BE45" s="54">
        <f t="shared" si="67"/>
        <v>319</v>
      </c>
      <c r="BF45" s="54">
        <f t="shared" si="67"/>
        <v>-504</v>
      </c>
    </row>
    <row r="46" spans="1:58" s="8" customFormat="1" ht="16.5" customHeight="1">
      <c r="A46" s="16"/>
      <c r="B46" s="16"/>
      <c r="C46" s="16"/>
      <c r="D46" s="16"/>
      <c r="E46" s="16"/>
      <c r="F46" s="16"/>
      <c r="G46" s="16"/>
      <c r="H46" s="16"/>
      <c r="I46" s="16">
        <f>+A46-E46</f>
        <v>0</v>
      </c>
      <c r="J46" s="16">
        <f>+B46-F46</f>
        <v>0</v>
      </c>
      <c r="K46" s="16">
        <f>+C46-G46</f>
        <v>0</v>
      </c>
      <c r="L46" s="16">
        <f>+D46-H46</f>
        <v>0</v>
      </c>
      <c r="M46" s="49" t="s">
        <v>59</v>
      </c>
      <c r="N46" s="16">
        <v>2521</v>
      </c>
      <c r="O46" s="16">
        <v>0</v>
      </c>
      <c r="P46" s="16">
        <v>10382</v>
      </c>
      <c r="Q46" s="16">
        <v>1089</v>
      </c>
      <c r="R46" s="16">
        <v>10229</v>
      </c>
      <c r="S46" s="16"/>
      <c r="T46" s="16">
        <v>1199</v>
      </c>
      <c r="U46" s="16">
        <v>613</v>
      </c>
      <c r="V46" s="16">
        <v>302</v>
      </c>
      <c r="W46" s="16"/>
      <c r="X46" s="16">
        <v>71</v>
      </c>
      <c r="Y46" s="16"/>
      <c r="Z46" s="16">
        <v>28</v>
      </c>
      <c r="AA46" s="16"/>
      <c r="AB46" s="16">
        <v>6</v>
      </c>
      <c r="AC46" s="16"/>
      <c r="AD46" s="49" t="s">
        <v>69</v>
      </c>
      <c r="AE46" s="16">
        <f t="shared" si="20"/>
        <v>13080</v>
      </c>
      <c r="AF46" s="16">
        <f t="shared" si="40"/>
        <v>0</v>
      </c>
      <c r="AG46" s="16">
        <f t="shared" si="41"/>
        <v>11658</v>
      </c>
      <c r="AH46" s="16">
        <f t="shared" si="42"/>
        <v>1702</v>
      </c>
      <c r="AI46" s="16">
        <v>3598</v>
      </c>
      <c r="AJ46" s="16"/>
      <c r="AK46" s="16">
        <v>8054</v>
      </c>
      <c r="AL46" s="16">
        <v>926</v>
      </c>
      <c r="AM46" s="16">
        <v>10309</v>
      </c>
      <c r="AN46" s="16"/>
      <c r="AO46" s="16">
        <v>2429</v>
      </c>
      <c r="AP46" s="16">
        <v>927</v>
      </c>
      <c r="AQ46" s="16">
        <v>299</v>
      </c>
      <c r="AR46" s="16">
        <v>5</v>
      </c>
      <c r="AS46" s="16">
        <v>48</v>
      </c>
      <c r="AT46" s="16">
        <v>0</v>
      </c>
      <c r="AU46" s="16">
        <v>79</v>
      </c>
      <c r="AV46" s="16"/>
      <c r="AW46" s="16">
        <v>10</v>
      </c>
      <c r="AX46" s="16"/>
      <c r="AY46" s="16">
        <f>AI46+AM46+AQ46+AU46</f>
        <v>14285</v>
      </c>
      <c r="AZ46" s="16">
        <f>AJ46+AN46+AR46+AV46</f>
        <v>5</v>
      </c>
      <c r="BA46" s="16">
        <f>AK46+AO46+AS46+AW46</f>
        <v>10541</v>
      </c>
      <c r="BB46" s="16">
        <f>AL46+AP46+AT46+AX46</f>
        <v>1853</v>
      </c>
      <c r="BC46" s="16">
        <f>AE46-AY46</f>
        <v>-1205</v>
      </c>
      <c r="BD46" s="16">
        <f>AF46-AZ46</f>
        <v>-5</v>
      </c>
      <c r="BE46" s="16">
        <f>AG46-BA46</f>
        <v>1117</v>
      </c>
      <c r="BF46" s="16">
        <f>AH46-BB46</f>
        <v>-151</v>
      </c>
    </row>
    <row r="47" spans="1:58" ht="16.5" customHeight="1">
      <c r="A47" s="30">
        <f>A48+A49</f>
        <v>909</v>
      </c>
      <c r="B47" s="30">
        <f aca="true" t="shared" si="68" ref="B47:L47">B48+B49</f>
        <v>0</v>
      </c>
      <c r="C47" s="30">
        <f t="shared" si="68"/>
        <v>547</v>
      </c>
      <c r="D47" s="30">
        <f t="shared" si="68"/>
        <v>0</v>
      </c>
      <c r="E47" s="30">
        <f t="shared" si="68"/>
        <v>1452</v>
      </c>
      <c r="F47" s="30">
        <f t="shared" si="68"/>
        <v>0</v>
      </c>
      <c r="G47" s="30">
        <f t="shared" si="68"/>
        <v>729</v>
      </c>
      <c r="H47" s="30">
        <f t="shared" si="68"/>
        <v>0</v>
      </c>
      <c r="I47" s="30">
        <f t="shared" si="68"/>
        <v>-543</v>
      </c>
      <c r="J47" s="30">
        <f t="shared" si="68"/>
        <v>0</v>
      </c>
      <c r="K47" s="30">
        <f t="shared" si="68"/>
        <v>-182</v>
      </c>
      <c r="L47" s="30">
        <f t="shared" si="68"/>
        <v>0</v>
      </c>
      <c r="M47" s="45" t="s">
        <v>11</v>
      </c>
      <c r="N47" s="30">
        <f aca="true" t="shared" si="69" ref="N47:AB47">N48+N49</f>
        <v>11693</v>
      </c>
      <c r="O47" s="30">
        <f t="shared" si="69"/>
        <v>0</v>
      </c>
      <c r="P47" s="30">
        <f t="shared" si="69"/>
        <v>4592</v>
      </c>
      <c r="Q47" s="30">
        <f t="shared" si="69"/>
        <v>0</v>
      </c>
      <c r="R47" s="30">
        <f t="shared" si="69"/>
        <v>5727</v>
      </c>
      <c r="S47" s="30">
        <f t="shared" si="69"/>
        <v>0</v>
      </c>
      <c r="T47" s="30">
        <f t="shared" si="69"/>
        <v>2680</v>
      </c>
      <c r="U47" s="30">
        <f t="shared" si="69"/>
        <v>0</v>
      </c>
      <c r="V47" s="30">
        <f t="shared" si="69"/>
        <v>1141</v>
      </c>
      <c r="W47" s="30">
        <f t="shared" si="69"/>
        <v>0</v>
      </c>
      <c r="X47" s="30">
        <f t="shared" si="69"/>
        <v>141</v>
      </c>
      <c r="Y47" s="30">
        <f t="shared" si="69"/>
        <v>0</v>
      </c>
      <c r="Z47" s="30">
        <f t="shared" si="69"/>
        <v>1529</v>
      </c>
      <c r="AA47" s="30">
        <f t="shared" si="69"/>
        <v>0</v>
      </c>
      <c r="AB47" s="30">
        <f t="shared" si="69"/>
        <v>113</v>
      </c>
      <c r="AC47" s="30"/>
      <c r="AD47" s="45" t="s">
        <v>11</v>
      </c>
      <c r="AE47" s="30">
        <f t="shared" si="20"/>
        <v>20090</v>
      </c>
      <c r="AF47" s="30">
        <f t="shared" si="40"/>
        <v>0</v>
      </c>
      <c r="AG47" s="30">
        <f t="shared" si="41"/>
        <v>7526</v>
      </c>
      <c r="AH47" s="30">
        <f t="shared" si="42"/>
        <v>0</v>
      </c>
      <c r="AI47" s="30">
        <f aca="true" t="shared" si="70" ref="AI47:AW47">AI48++AI49</f>
        <v>13179</v>
      </c>
      <c r="AJ47" s="30">
        <f t="shared" si="70"/>
        <v>0</v>
      </c>
      <c r="AK47" s="30">
        <f t="shared" si="70"/>
        <v>6066</v>
      </c>
      <c r="AL47" s="30">
        <f t="shared" si="70"/>
        <v>0</v>
      </c>
      <c r="AM47" s="30">
        <f t="shared" si="70"/>
        <v>4983</v>
      </c>
      <c r="AN47" s="30">
        <f t="shared" si="70"/>
        <v>0</v>
      </c>
      <c r="AO47" s="30">
        <f t="shared" si="70"/>
        <v>1969</v>
      </c>
      <c r="AP47" s="30">
        <f t="shared" si="70"/>
        <v>0</v>
      </c>
      <c r="AQ47" s="30">
        <f t="shared" si="70"/>
        <v>1150</v>
      </c>
      <c r="AR47" s="30">
        <f t="shared" si="70"/>
        <v>0</v>
      </c>
      <c r="AS47" s="30">
        <f t="shared" si="70"/>
        <v>136</v>
      </c>
      <c r="AT47" s="30">
        <f t="shared" si="70"/>
        <v>0</v>
      </c>
      <c r="AU47" s="30">
        <f t="shared" si="70"/>
        <v>1610</v>
      </c>
      <c r="AV47" s="30">
        <f t="shared" si="70"/>
        <v>0</v>
      </c>
      <c r="AW47" s="30">
        <f t="shared" si="70"/>
        <v>148</v>
      </c>
      <c r="AX47" s="30">
        <f aca="true" t="shared" si="71" ref="AX47:BF47">AX48+AX49</f>
        <v>0</v>
      </c>
      <c r="AY47" s="30">
        <f t="shared" si="71"/>
        <v>20922</v>
      </c>
      <c r="AZ47" s="30">
        <f t="shared" si="71"/>
        <v>0</v>
      </c>
      <c r="BA47" s="30">
        <f t="shared" si="71"/>
        <v>8319</v>
      </c>
      <c r="BB47" s="30">
        <f t="shared" si="71"/>
        <v>0</v>
      </c>
      <c r="BC47" s="30">
        <f t="shared" si="71"/>
        <v>-832</v>
      </c>
      <c r="BD47" s="30">
        <f t="shared" si="71"/>
        <v>0</v>
      </c>
      <c r="BE47" s="30">
        <f t="shared" si="71"/>
        <v>-793</v>
      </c>
      <c r="BF47" s="30">
        <f t="shared" si="71"/>
        <v>0</v>
      </c>
    </row>
    <row r="48" spans="1:58" s="8" customFormat="1" ht="16.5" customHeight="1">
      <c r="A48" s="16">
        <v>909</v>
      </c>
      <c r="B48" s="16"/>
      <c r="C48" s="16">
        <v>547</v>
      </c>
      <c r="D48" s="16"/>
      <c r="E48" s="16">
        <v>1452</v>
      </c>
      <c r="F48" s="16"/>
      <c r="G48" s="16">
        <v>729</v>
      </c>
      <c r="H48" s="16"/>
      <c r="I48" s="16">
        <f>+A48-E48</f>
        <v>-543</v>
      </c>
      <c r="J48" s="16">
        <f>+B48-F48</f>
        <v>0</v>
      </c>
      <c r="K48" s="16">
        <f>+C48-G48</f>
        <v>-182</v>
      </c>
      <c r="L48" s="16">
        <f>+D48-H48</f>
        <v>0</v>
      </c>
      <c r="M48" s="48" t="s">
        <v>56</v>
      </c>
      <c r="N48" s="16">
        <v>11693</v>
      </c>
      <c r="O48" s="16"/>
      <c r="P48" s="16">
        <v>4592</v>
      </c>
      <c r="Q48" s="16">
        <v>0</v>
      </c>
      <c r="R48" s="16">
        <v>5725</v>
      </c>
      <c r="S48" s="16"/>
      <c r="T48" s="16">
        <v>2680</v>
      </c>
      <c r="U48" s="16">
        <v>0</v>
      </c>
      <c r="V48" s="16">
        <v>1141</v>
      </c>
      <c r="W48" s="16"/>
      <c r="X48" s="16">
        <v>141</v>
      </c>
      <c r="Y48" s="16"/>
      <c r="Z48" s="16">
        <v>1529</v>
      </c>
      <c r="AA48" s="16"/>
      <c r="AB48" s="16">
        <v>113</v>
      </c>
      <c r="AC48" s="16"/>
      <c r="AD48" s="48" t="s">
        <v>56</v>
      </c>
      <c r="AE48" s="16">
        <f t="shared" si="20"/>
        <v>20088</v>
      </c>
      <c r="AF48" s="16">
        <f t="shared" si="40"/>
        <v>0</v>
      </c>
      <c r="AG48" s="16">
        <f t="shared" si="41"/>
        <v>7526</v>
      </c>
      <c r="AH48" s="16">
        <f t="shared" si="42"/>
        <v>0</v>
      </c>
      <c r="AI48" s="16">
        <f>8951+655+462+971+104+805+19+1077+135</f>
        <v>13179</v>
      </c>
      <c r="AJ48" s="16"/>
      <c r="AK48" s="16">
        <f>4154+210+61+486+56+682+11+406</f>
        <v>6066</v>
      </c>
      <c r="AL48" s="16"/>
      <c r="AM48" s="16">
        <v>4973</v>
      </c>
      <c r="AN48" s="16"/>
      <c r="AO48" s="16">
        <v>1969</v>
      </c>
      <c r="AP48" s="16"/>
      <c r="AQ48" s="16">
        <v>1150</v>
      </c>
      <c r="AR48" s="16"/>
      <c r="AS48" s="16">
        <v>136</v>
      </c>
      <c r="AT48" s="16"/>
      <c r="AU48" s="16">
        <f>1393+217</f>
        <v>1610</v>
      </c>
      <c r="AV48" s="16"/>
      <c r="AW48" s="16">
        <f>98+50</f>
        <v>148</v>
      </c>
      <c r="AX48" s="16"/>
      <c r="AY48" s="16">
        <f aca="true" t="shared" si="72" ref="AY48:BB54">AI48+AM48+AQ48+AU48</f>
        <v>20912</v>
      </c>
      <c r="AZ48" s="16">
        <f t="shared" si="72"/>
        <v>0</v>
      </c>
      <c r="BA48" s="16">
        <f t="shared" si="72"/>
        <v>8319</v>
      </c>
      <c r="BB48" s="16">
        <f t="shared" si="72"/>
        <v>0</v>
      </c>
      <c r="BC48" s="16">
        <f aca="true" t="shared" si="73" ref="BC48:BF54">AE48-AY48</f>
        <v>-824</v>
      </c>
      <c r="BD48" s="16">
        <f t="shared" si="73"/>
        <v>0</v>
      </c>
      <c r="BE48" s="16">
        <f t="shared" si="73"/>
        <v>-793</v>
      </c>
      <c r="BF48" s="16">
        <f t="shared" si="73"/>
        <v>0</v>
      </c>
    </row>
    <row r="49" spans="1:58" ht="16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3" t="s">
        <v>57</v>
      </c>
      <c r="N49" s="30"/>
      <c r="O49" s="30"/>
      <c r="P49" s="30"/>
      <c r="Q49" s="30"/>
      <c r="R49" s="30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3" t="s">
        <v>57</v>
      </c>
      <c r="AE49" s="30">
        <f t="shared" si="20"/>
        <v>2</v>
      </c>
      <c r="AF49" s="30">
        <f t="shared" si="40"/>
        <v>0</v>
      </c>
      <c r="AG49" s="30">
        <f t="shared" si="41"/>
        <v>0</v>
      </c>
      <c r="AH49" s="30">
        <f t="shared" si="42"/>
        <v>0</v>
      </c>
      <c r="AI49" s="30"/>
      <c r="AJ49" s="30"/>
      <c r="AK49" s="30"/>
      <c r="AL49" s="30"/>
      <c r="AM49" s="30">
        <v>10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>
        <f t="shared" si="72"/>
        <v>10</v>
      </c>
      <c r="AZ49" s="30">
        <f t="shared" si="72"/>
        <v>0</v>
      </c>
      <c r="BA49" s="30">
        <f t="shared" si="72"/>
        <v>0</v>
      </c>
      <c r="BB49" s="30">
        <f t="shared" si="72"/>
        <v>0</v>
      </c>
      <c r="BC49" s="30">
        <f t="shared" si="73"/>
        <v>-8</v>
      </c>
      <c r="BD49" s="30">
        <f t="shared" si="73"/>
        <v>0</v>
      </c>
      <c r="BE49" s="30">
        <f t="shared" si="73"/>
        <v>0</v>
      </c>
      <c r="BF49" s="30">
        <f t="shared" si="73"/>
        <v>0</v>
      </c>
    </row>
    <row r="50" spans="1:58" ht="16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50" t="s">
        <v>60</v>
      </c>
      <c r="N50" s="30">
        <v>13089</v>
      </c>
      <c r="O50" s="30">
        <v>32</v>
      </c>
      <c r="P50" s="30">
        <v>26</v>
      </c>
      <c r="Q50" s="30">
        <v>576</v>
      </c>
      <c r="R50" s="30">
        <v>228</v>
      </c>
      <c r="S50" s="30"/>
      <c r="T50" s="30">
        <v>4</v>
      </c>
      <c r="U50" s="30"/>
      <c r="V50" s="30">
        <v>390</v>
      </c>
      <c r="W50" s="30">
        <v>30</v>
      </c>
      <c r="X50" s="30">
        <v>4</v>
      </c>
      <c r="Y50" s="30">
        <v>28</v>
      </c>
      <c r="Z50" s="30">
        <v>18</v>
      </c>
      <c r="AA50" s="30"/>
      <c r="AB50" s="30"/>
      <c r="AC50" s="30"/>
      <c r="AD50" s="50" t="s">
        <v>70</v>
      </c>
      <c r="AE50" s="30">
        <f t="shared" si="20"/>
        <v>13725</v>
      </c>
      <c r="AF50" s="30">
        <f t="shared" si="40"/>
        <v>62</v>
      </c>
      <c r="AG50" s="30">
        <f t="shared" si="41"/>
        <v>34</v>
      </c>
      <c r="AH50" s="30">
        <f t="shared" si="42"/>
        <v>604</v>
      </c>
      <c r="AI50" s="30">
        <v>13952</v>
      </c>
      <c r="AJ50" s="30">
        <v>37</v>
      </c>
      <c r="AK50" s="30">
        <v>40</v>
      </c>
      <c r="AL50" s="30">
        <v>785</v>
      </c>
      <c r="AM50" s="30">
        <v>251</v>
      </c>
      <c r="AN50" s="30"/>
      <c r="AO50" s="30">
        <v>4</v>
      </c>
      <c r="AP50" s="30"/>
      <c r="AQ50" s="30">
        <v>396</v>
      </c>
      <c r="AR50" s="30">
        <v>25</v>
      </c>
      <c r="AS50" s="30">
        <v>16</v>
      </c>
      <c r="AT50" s="30">
        <v>43</v>
      </c>
      <c r="AU50" s="30">
        <v>19</v>
      </c>
      <c r="AV50" s="30"/>
      <c r="AW50" s="30"/>
      <c r="AX50" s="30"/>
      <c r="AY50" s="30">
        <f t="shared" si="72"/>
        <v>14618</v>
      </c>
      <c r="AZ50" s="30">
        <f t="shared" si="72"/>
        <v>62</v>
      </c>
      <c r="BA50" s="30">
        <f t="shared" si="72"/>
        <v>60</v>
      </c>
      <c r="BB50" s="30">
        <f t="shared" si="72"/>
        <v>828</v>
      </c>
      <c r="BC50" s="30">
        <f t="shared" si="73"/>
        <v>-893</v>
      </c>
      <c r="BD50" s="30">
        <f t="shared" si="73"/>
        <v>0</v>
      </c>
      <c r="BE50" s="30">
        <f t="shared" si="73"/>
        <v>-26</v>
      </c>
      <c r="BF50" s="30">
        <f t="shared" si="73"/>
        <v>-224</v>
      </c>
    </row>
    <row r="51" spans="1:58" ht="16.5" customHeight="1">
      <c r="A51" s="30"/>
      <c r="B51" s="30"/>
      <c r="C51" s="30"/>
      <c r="D51" s="30"/>
      <c r="E51" s="30"/>
      <c r="F51" s="30"/>
      <c r="G51" s="30"/>
      <c r="H51" s="30"/>
      <c r="I51" s="30">
        <f aca="true" t="shared" si="74" ref="I51:L54">+A51-E51</f>
        <v>0</v>
      </c>
      <c r="J51" s="30">
        <f t="shared" si="74"/>
        <v>0</v>
      </c>
      <c r="K51" s="30">
        <f t="shared" si="74"/>
        <v>0</v>
      </c>
      <c r="L51" s="30">
        <f t="shared" si="74"/>
        <v>0</v>
      </c>
      <c r="M51" s="50" t="s">
        <v>61</v>
      </c>
      <c r="N51" s="30">
        <v>659</v>
      </c>
      <c r="O51" s="30"/>
      <c r="P51" s="30">
        <v>649</v>
      </c>
      <c r="Q51" s="30"/>
      <c r="R51" s="30">
        <v>58</v>
      </c>
      <c r="S51" s="30"/>
      <c r="T51" s="30">
        <v>44</v>
      </c>
      <c r="U51" s="30"/>
      <c r="V51" s="30">
        <v>159</v>
      </c>
      <c r="W51" s="30"/>
      <c r="X51" s="30">
        <v>29</v>
      </c>
      <c r="Y51" s="30"/>
      <c r="Z51" s="30">
        <v>32</v>
      </c>
      <c r="AA51" s="30"/>
      <c r="AB51" s="30">
        <v>2</v>
      </c>
      <c r="AC51" s="30"/>
      <c r="AD51" s="46" t="s">
        <v>71</v>
      </c>
      <c r="AE51" s="30">
        <f t="shared" si="20"/>
        <v>908</v>
      </c>
      <c r="AF51" s="30">
        <f t="shared" si="40"/>
        <v>0</v>
      </c>
      <c r="AG51" s="30">
        <f t="shared" si="41"/>
        <v>724</v>
      </c>
      <c r="AH51" s="30">
        <f t="shared" si="42"/>
        <v>0</v>
      </c>
      <c r="AI51" s="30">
        <v>659</v>
      </c>
      <c r="AJ51" s="30"/>
      <c r="AK51" s="30">
        <v>681</v>
      </c>
      <c r="AL51" s="30"/>
      <c r="AM51" s="30">
        <v>58</v>
      </c>
      <c r="AN51" s="30"/>
      <c r="AO51" s="30">
        <v>46</v>
      </c>
      <c r="AP51" s="30"/>
      <c r="AQ51" s="30">
        <v>159</v>
      </c>
      <c r="AR51" s="30">
        <v>0</v>
      </c>
      <c r="AS51" s="30">
        <v>59</v>
      </c>
      <c r="AT51" s="30"/>
      <c r="AU51" s="30">
        <v>32</v>
      </c>
      <c r="AV51" s="30"/>
      <c r="AW51" s="30">
        <v>18</v>
      </c>
      <c r="AX51" s="30"/>
      <c r="AY51" s="30">
        <f t="shared" si="72"/>
        <v>908</v>
      </c>
      <c r="AZ51" s="30">
        <f t="shared" si="72"/>
        <v>0</v>
      </c>
      <c r="BA51" s="30">
        <f t="shared" si="72"/>
        <v>804</v>
      </c>
      <c r="BB51" s="30">
        <f t="shared" si="72"/>
        <v>0</v>
      </c>
      <c r="BC51" s="30">
        <f t="shared" si="73"/>
        <v>0</v>
      </c>
      <c r="BD51" s="30">
        <f t="shared" si="73"/>
        <v>0</v>
      </c>
      <c r="BE51" s="30">
        <f t="shared" si="73"/>
        <v>-80</v>
      </c>
      <c r="BF51" s="30">
        <f t="shared" si="73"/>
        <v>0</v>
      </c>
    </row>
    <row r="52" spans="1:58" s="6" customFormat="1" ht="16.5" customHeight="1" thickBot="1">
      <c r="A52" s="38"/>
      <c r="B52" s="38"/>
      <c r="C52" s="38"/>
      <c r="D52" s="38"/>
      <c r="E52" s="38"/>
      <c r="F52" s="38"/>
      <c r="G52" s="38"/>
      <c r="H52" s="38"/>
      <c r="I52" s="38">
        <f t="shared" si="74"/>
        <v>0</v>
      </c>
      <c r="J52" s="38">
        <f t="shared" si="74"/>
        <v>0</v>
      </c>
      <c r="K52" s="38">
        <f t="shared" si="74"/>
        <v>0</v>
      </c>
      <c r="L52" s="38">
        <f t="shared" si="74"/>
        <v>0</v>
      </c>
      <c r="M52" s="60" t="s">
        <v>62</v>
      </c>
      <c r="N52" s="38">
        <v>349</v>
      </c>
      <c r="O52" s="38">
        <v>7</v>
      </c>
      <c r="P52" s="38">
        <v>5</v>
      </c>
      <c r="Q52" s="38">
        <v>22</v>
      </c>
      <c r="R52" s="38">
        <v>29</v>
      </c>
      <c r="S52" s="38">
        <v>3</v>
      </c>
      <c r="T52" s="38">
        <v>3</v>
      </c>
      <c r="U52" s="38"/>
      <c r="V52" s="38">
        <v>140</v>
      </c>
      <c r="W52" s="38"/>
      <c r="X52" s="38">
        <v>10</v>
      </c>
      <c r="Y52" s="38"/>
      <c r="Z52" s="38"/>
      <c r="AA52" s="38"/>
      <c r="AB52" s="38"/>
      <c r="AC52" s="38"/>
      <c r="AD52" s="60" t="s">
        <v>72</v>
      </c>
      <c r="AE52" s="38">
        <f t="shared" si="20"/>
        <v>518</v>
      </c>
      <c r="AF52" s="38">
        <f t="shared" si="40"/>
        <v>10</v>
      </c>
      <c r="AG52" s="38">
        <f t="shared" si="41"/>
        <v>18</v>
      </c>
      <c r="AH52" s="38">
        <f t="shared" si="42"/>
        <v>22</v>
      </c>
      <c r="AI52" s="38">
        <v>362</v>
      </c>
      <c r="AJ52" s="38">
        <v>8</v>
      </c>
      <c r="AK52" s="38">
        <v>5</v>
      </c>
      <c r="AL52" s="38">
        <v>22</v>
      </c>
      <c r="AM52" s="38">
        <v>29</v>
      </c>
      <c r="AN52" s="38">
        <v>4</v>
      </c>
      <c r="AO52" s="38">
        <v>3</v>
      </c>
      <c r="AP52" s="38"/>
      <c r="AQ52" s="38">
        <v>140</v>
      </c>
      <c r="AR52" s="38"/>
      <c r="AS52" s="38">
        <v>10</v>
      </c>
      <c r="AT52" s="38"/>
      <c r="AU52" s="38"/>
      <c r="AV52" s="38"/>
      <c r="AW52" s="38"/>
      <c r="AX52" s="38"/>
      <c r="AY52" s="38">
        <f t="shared" si="72"/>
        <v>531</v>
      </c>
      <c r="AZ52" s="38">
        <f t="shared" si="72"/>
        <v>12</v>
      </c>
      <c r="BA52" s="38">
        <f t="shared" si="72"/>
        <v>18</v>
      </c>
      <c r="BB52" s="38">
        <f t="shared" si="72"/>
        <v>22</v>
      </c>
      <c r="BC52" s="38">
        <f t="shared" si="73"/>
        <v>-13</v>
      </c>
      <c r="BD52" s="38">
        <f t="shared" si="73"/>
        <v>-2</v>
      </c>
      <c r="BE52" s="38">
        <f t="shared" si="73"/>
        <v>0</v>
      </c>
      <c r="BF52" s="38">
        <f t="shared" si="73"/>
        <v>0</v>
      </c>
    </row>
    <row r="53" spans="1:58" ht="16.5" customHeight="1">
      <c r="A53" s="30"/>
      <c r="B53" s="30"/>
      <c r="C53" s="30"/>
      <c r="D53" s="30"/>
      <c r="E53" s="30"/>
      <c r="F53" s="30"/>
      <c r="G53" s="30"/>
      <c r="H53" s="30"/>
      <c r="I53" s="30">
        <f t="shared" si="74"/>
        <v>0</v>
      </c>
      <c r="J53" s="30">
        <f t="shared" si="74"/>
        <v>0</v>
      </c>
      <c r="K53" s="30">
        <f t="shared" si="74"/>
        <v>0</v>
      </c>
      <c r="L53" s="30">
        <f t="shared" si="74"/>
        <v>0</v>
      </c>
      <c r="M53" s="50" t="s">
        <v>63</v>
      </c>
      <c r="N53" s="30">
        <v>1263</v>
      </c>
      <c r="O53" s="30"/>
      <c r="P53" s="30">
        <v>251</v>
      </c>
      <c r="Q53" s="30"/>
      <c r="R53" s="30">
        <v>46</v>
      </c>
      <c r="S53" s="30"/>
      <c r="T53" s="30">
        <v>8</v>
      </c>
      <c r="U53" s="30"/>
      <c r="V53" s="30">
        <v>236</v>
      </c>
      <c r="W53" s="30">
        <v>1</v>
      </c>
      <c r="X53" s="30">
        <v>34</v>
      </c>
      <c r="Y53" s="30"/>
      <c r="Z53" s="30">
        <v>19</v>
      </c>
      <c r="AA53" s="30">
        <v>0</v>
      </c>
      <c r="AB53" s="30">
        <v>1</v>
      </c>
      <c r="AC53" s="30"/>
      <c r="AD53" s="57" t="s">
        <v>73</v>
      </c>
      <c r="AE53" s="30">
        <f t="shared" si="20"/>
        <v>1564</v>
      </c>
      <c r="AF53" s="30">
        <f t="shared" si="40"/>
        <v>1</v>
      </c>
      <c r="AG53" s="30">
        <f t="shared" si="41"/>
        <v>294</v>
      </c>
      <c r="AH53" s="30">
        <f t="shared" si="42"/>
        <v>0</v>
      </c>
      <c r="AI53" s="58">
        <v>1268</v>
      </c>
      <c r="AJ53" s="58"/>
      <c r="AK53" s="58">
        <v>151</v>
      </c>
      <c r="AL53" s="58">
        <v>127</v>
      </c>
      <c r="AM53" s="58">
        <v>49</v>
      </c>
      <c r="AN53" s="58">
        <v>0</v>
      </c>
      <c r="AO53" s="58">
        <v>6</v>
      </c>
      <c r="AP53" s="58"/>
      <c r="AQ53" s="58">
        <v>250</v>
      </c>
      <c r="AR53" s="58">
        <v>2</v>
      </c>
      <c r="AS53" s="58">
        <v>31</v>
      </c>
      <c r="AT53" s="58"/>
      <c r="AU53" s="58">
        <v>18</v>
      </c>
      <c r="AV53" s="58"/>
      <c r="AW53" s="58">
        <v>1</v>
      </c>
      <c r="AX53" s="58"/>
      <c r="AY53" s="58">
        <f t="shared" si="72"/>
        <v>1585</v>
      </c>
      <c r="AZ53" s="58">
        <f t="shared" si="72"/>
        <v>2</v>
      </c>
      <c r="BA53" s="58">
        <f t="shared" si="72"/>
        <v>189</v>
      </c>
      <c r="BB53" s="58">
        <f t="shared" si="72"/>
        <v>127</v>
      </c>
      <c r="BC53" s="58">
        <f t="shared" si="73"/>
        <v>-21</v>
      </c>
      <c r="BD53" s="58">
        <f t="shared" si="73"/>
        <v>-1</v>
      </c>
      <c r="BE53" s="58">
        <f t="shared" si="73"/>
        <v>105</v>
      </c>
      <c r="BF53" s="58">
        <f t="shared" si="73"/>
        <v>-127</v>
      </c>
    </row>
    <row r="54" spans="1:58" ht="16.5" customHeight="1">
      <c r="A54" s="30"/>
      <c r="B54" s="30"/>
      <c r="C54" s="30"/>
      <c r="D54" s="30"/>
      <c r="E54" s="30"/>
      <c r="F54" s="30"/>
      <c r="G54" s="30"/>
      <c r="H54" s="30"/>
      <c r="I54" s="30">
        <f t="shared" si="74"/>
        <v>0</v>
      </c>
      <c r="J54" s="30">
        <f t="shared" si="74"/>
        <v>0</v>
      </c>
      <c r="K54" s="30">
        <f t="shared" si="74"/>
        <v>0</v>
      </c>
      <c r="L54" s="30">
        <f t="shared" si="74"/>
        <v>0</v>
      </c>
      <c r="M54" s="46" t="s">
        <v>64</v>
      </c>
      <c r="N54" s="30">
        <v>123</v>
      </c>
      <c r="O54" s="30"/>
      <c r="P54" s="30"/>
      <c r="Q54" s="30"/>
      <c r="R54" s="30">
        <v>4</v>
      </c>
      <c r="S54" s="30">
        <v>4</v>
      </c>
      <c r="T54" s="30"/>
      <c r="U54" s="30"/>
      <c r="V54" s="30">
        <v>63</v>
      </c>
      <c r="W54" s="30"/>
      <c r="X54" s="30">
        <v>6</v>
      </c>
      <c r="Y54" s="30"/>
      <c r="Z54" s="30">
        <v>7</v>
      </c>
      <c r="AA54" s="30"/>
      <c r="AB54" s="30"/>
      <c r="AC54" s="30"/>
      <c r="AD54" s="46" t="s">
        <v>74</v>
      </c>
      <c r="AE54" s="30">
        <f t="shared" si="20"/>
        <v>197</v>
      </c>
      <c r="AF54" s="30">
        <f t="shared" si="40"/>
        <v>4</v>
      </c>
      <c r="AG54" s="30">
        <f t="shared" si="41"/>
        <v>6</v>
      </c>
      <c r="AH54" s="30">
        <f t="shared" si="42"/>
        <v>0</v>
      </c>
      <c r="AI54" s="30">
        <v>137</v>
      </c>
      <c r="AJ54" s="30"/>
      <c r="AK54" s="30"/>
      <c r="AL54" s="30"/>
      <c r="AM54" s="30">
        <v>6</v>
      </c>
      <c r="AN54" s="30"/>
      <c r="AO54" s="30">
        <v>4</v>
      </c>
      <c r="AP54" s="30"/>
      <c r="AQ54" s="30">
        <v>64</v>
      </c>
      <c r="AR54" s="30"/>
      <c r="AS54" s="30">
        <v>6</v>
      </c>
      <c r="AT54" s="30">
        <v>2</v>
      </c>
      <c r="AU54" s="30">
        <v>8</v>
      </c>
      <c r="AV54" s="30"/>
      <c r="AW54" s="30"/>
      <c r="AX54" s="30"/>
      <c r="AY54" s="30">
        <f t="shared" si="72"/>
        <v>215</v>
      </c>
      <c r="AZ54" s="30">
        <f t="shared" si="72"/>
        <v>0</v>
      </c>
      <c r="BA54" s="30">
        <f t="shared" si="72"/>
        <v>10</v>
      </c>
      <c r="BB54" s="30">
        <f t="shared" si="72"/>
        <v>2</v>
      </c>
      <c r="BC54" s="30">
        <f t="shared" si="73"/>
        <v>-18</v>
      </c>
      <c r="BD54" s="30">
        <f t="shared" si="73"/>
        <v>4</v>
      </c>
      <c r="BE54" s="30">
        <f t="shared" si="73"/>
        <v>-4</v>
      </c>
      <c r="BF54" s="30">
        <f t="shared" si="73"/>
        <v>-2</v>
      </c>
    </row>
    <row r="55" spans="1:58" s="11" customFormat="1" ht="21.75" customHeight="1">
      <c r="A55" s="39">
        <f>A56</f>
        <v>0</v>
      </c>
      <c r="B55" s="39">
        <f>+B56</f>
        <v>0</v>
      </c>
      <c r="C55" s="39">
        <f aca="true" t="shared" si="75" ref="C55:L55">C56</f>
        <v>0</v>
      </c>
      <c r="D55" s="39">
        <f t="shared" si="75"/>
        <v>0</v>
      </c>
      <c r="E55" s="39">
        <f t="shared" si="75"/>
        <v>0</v>
      </c>
      <c r="F55" s="39">
        <f t="shared" si="75"/>
        <v>0</v>
      </c>
      <c r="G55" s="39">
        <f t="shared" si="75"/>
        <v>0</v>
      </c>
      <c r="H55" s="39">
        <f t="shared" si="75"/>
        <v>0</v>
      </c>
      <c r="I55" s="39">
        <f t="shared" si="75"/>
        <v>0</v>
      </c>
      <c r="J55" s="39">
        <f t="shared" si="75"/>
        <v>0</v>
      </c>
      <c r="K55" s="39">
        <f t="shared" si="75"/>
        <v>0</v>
      </c>
      <c r="L55" s="39">
        <f t="shared" si="75"/>
        <v>0</v>
      </c>
      <c r="M55" s="51" t="s">
        <v>19</v>
      </c>
      <c r="N55" s="54">
        <f aca="true" t="shared" si="76" ref="N55:AC55">N56</f>
        <v>790</v>
      </c>
      <c r="O55" s="54">
        <f t="shared" si="76"/>
        <v>140</v>
      </c>
      <c r="P55" s="54">
        <f t="shared" si="76"/>
        <v>898</v>
      </c>
      <c r="Q55" s="39">
        <f t="shared" si="76"/>
        <v>285</v>
      </c>
      <c r="R55" s="54">
        <f t="shared" si="76"/>
        <v>77</v>
      </c>
      <c r="S55" s="54">
        <f t="shared" si="76"/>
        <v>20</v>
      </c>
      <c r="T55" s="54">
        <f t="shared" si="76"/>
        <v>22</v>
      </c>
      <c r="U55" s="54">
        <f t="shared" si="76"/>
        <v>1</v>
      </c>
      <c r="V55" s="54">
        <f t="shared" si="76"/>
        <v>114</v>
      </c>
      <c r="W55" s="54">
        <f t="shared" si="76"/>
        <v>8</v>
      </c>
      <c r="X55" s="54">
        <f t="shared" si="76"/>
        <v>45</v>
      </c>
      <c r="Y55" s="54">
        <f t="shared" si="76"/>
        <v>0</v>
      </c>
      <c r="Z55" s="54">
        <f t="shared" si="76"/>
        <v>9</v>
      </c>
      <c r="AA55" s="54">
        <f t="shared" si="76"/>
        <v>2</v>
      </c>
      <c r="AB55" s="54">
        <f t="shared" si="76"/>
        <v>5</v>
      </c>
      <c r="AC55" s="54">
        <f t="shared" si="76"/>
        <v>0</v>
      </c>
      <c r="AD55" s="51" t="s">
        <v>19</v>
      </c>
      <c r="AE55" s="54">
        <f t="shared" si="20"/>
        <v>990</v>
      </c>
      <c r="AF55" s="54">
        <f t="shared" si="40"/>
        <v>170</v>
      </c>
      <c r="AG55" s="54">
        <f t="shared" si="41"/>
        <v>970</v>
      </c>
      <c r="AH55" s="54">
        <f t="shared" si="42"/>
        <v>286</v>
      </c>
      <c r="AI55" s="54">
        <f aca="true" t="shared" si="77" ref="AI55:BF55">AI56</f>
        <v>999</v>
      </c>
      <c r="AJ55" s="54">
        <f t="shared" si="77"/>
        <v>164</v>
      </c>
      <c r="AK55" s="54">
        <f t="shared" si="77"/>
        <v>1080</v>
      </c>
      <c r="AL55" s="54">
        <f t="shared" si="77"/>
        <v>679</v>
      </c>
      <c r="AM55" s="54">
        <f t="shared" si="77"/>
        <v>85</v>
      </c>
      <c r="AN55" s="54">
        <f t="shared" si="77"/>
        <v>17</v>
      </c>
      <c r="AO55" s="54">
        <f t="shared" si="77"/>
        <v>29</v>
      </c>
      <c r="AP55" s="54">
        <f t="shared" si="77"/>
        <v>0</v>
      </c>
      <c r="AQ55" s="54">
        <f t="shared" si="77"/>
        <v>114</v>
      </c>
      <c r="AR55" s="54">
        <f t="shared" si="77"/>
        <v>10</v>
      </c>
      <c r="AS55" s="54">
        <f t="shared" si="77"/>
        <v>49</v>
      </c>
      <c r="AT55" s="54">
        <f t="shared" si="77"/>
        <v>0</v>
      </c>
      <c r="AU55" s="54">
        <f t="shared" si="77"/>
        <v>15</v>
      </c>
      <c r="AV55" s="54">
        <f t="shared" si="77"/>
        <v>3</v>
      </c>
      <c r="AW55" s="54">
        <f t="shared" si="77"/>
        <v>6</v>
      </c>
      <c r="AX55" s="54">
        <f t="shared" si="77"/>
        <v>0</v>
      </c>
      <c r="AY55" s="54">
        <f t="shared" si="77"/>
        <v>1213</v>
      </c>
      <c r="AZ55" s="54">
        <f t="shared" si="77"/>
        <v>194</v>
      </c>
      <c r="BA55" s="54">
        <f t="shared" si="77"/>
        <v>1164</v>
      </c>
      <c r="BB55" s="54">
        <f t="shared" si="77"/>
        <v>679</v>
      </c>
      <c r="BC55" s="54">
        <f t="shared" si="77"/>
        <v>-223</v>
      </c>
      <c r="BD55" s="54">
        <f t="shared" si="77"/>
        <v>-24</v>
      </c>
      <c r="BE55" s="54">
        <f t="shared" si="77"/>
        <v>-194</v>
      </c>
      <c r="BF55" s="54">
        <f t="shared" si="77"/>
        <v>-393</v>
      </c>
    </row>
    <row r="56" spans="1:58" ht="16.5" customHeight="1">
      <c r="A56" s="30">
        <f aca="true" t="shared" si="78" ref="A56:L56">A57+A58</f>
        <v>0</v>
      </c>
      <c r="B56" s="30">
        <f t="shared" si="78"/>
        <v>0</v>
      </c>
      <c r="C56" s="30">
        <f t="shared" si="78"/>
        <v>0</v>
      </c>
      <c r="D56" s="30">
        <f t="shared" si="78"/>
        <v>0</v>
      </c>
      <c r="E56" s="30">
        <f t="shared" si="78"/>
        <v>0</v>
      </c>
      <c r="F56" s="30">
        <f t="shared" si="78"/>
        <v>0</v>
      </c>
      <c r="G56" s="30">
        <f t="shared" si="78"/>
        <v>0</v>
      </c>
      <c r="H56" s="30">
        <f t="shared" si="78"/>
        <v>0</v>
      </c>
      <c r="I56" s="30">
        <f t="shared" si="78"/>
        <v>0</v>
      </c>
      <c r="J56" s="30">
        <f t="shared" si="78"/>
        <v>0</v>
      </c>
      <c r="K56" s="30">
        <f t="shared" si="78"/>
        <v>0</v>
      </c>
      <c r="L56" s="30">
        <f t="shared" si="78"/>
        <v>0</v>
      </c>
      <c r="M56" s="45" t="s">
        <v>20</v>
      </c>
      <c r="N56" s="30">
        <f aca="true" t="shared" si="79" ref="N56:AB56">N57+N58</f>
        <v>790</v>
      </c>
      <c r="O56" s="30">
        <f t="shared" si="79"/>
        <v>140</v>
      </c>
      <c r="P56" s="30">
        <f t="shared" si="79"/>
        <v>898</v>
      </c>
      <c r="Q56" s="30">
        <f t="shared" si="79"/>
        <v>285</v>
      </c>
      <c r="R56" s="30">
        <f t="shared" si="79"/>
        <v>77</v>
      </c>
      <c r="S56" s="30">
        <f t="shared" si="79"/>
        <v>20</v>
      </c>
      <c r="T56" s="30">
        <f t="shared" si="79"/>
        <v>22</v>
      </c>
      <c r="U56" s="30">
        <f t="shared" si="79"/>
        <v>1</v>
      </c>
      <c r="V56" s="30">
        <f t="shared" si="79"/>
        <v>114</v>
      </c>
      <c r="W56" s="30">
        <f t="shared" si="79"/>
        <v>8</v>
      </c>
      <c r="X56" s="30">
        <f t="shared" si="79"/>
        <v>45</v>
      </c>
      <c r="Y56" s="30">
        <f t="shared" si="79"/>
        <v>0</v>
      </c>
      <c r="Z56" s="30">
        <f t="shared" si="79"/>
        <v>9</v>
      </c>
      <c r="AA56" s="30">
        <f t="shared" si="79"/>
        <v>2</v>
      </c>
      <c r="AB56" s="30">
        <f t="shared" si="79"/>
        <v>5</v>
      </c>
      <c r="AC56" s="30"/>
      <c r="AD56" s="45" t="s">
        <v>20</v>
      </c>
      <c r="AE56" s="30">
        <f>N56+R56+V56+Z56</f>
        <v>990</v>
      </c>
      <c r="AF56" s="30">
        <f>O56+S56+W56+AA56</f>
        <v>170</v>
      </c>
      <c r="AG56" s="30">
        <f>P56+T56+X56+AB56</f>
        <v>970</v>
      </c>
      <c r="AH56" s="30">
        <f>Q56+U56+Y56+AC56</f>
        <v>286</v>
      </c>
      <c r="AI56" s="30">
        <f aca="true" t="shared" si="80" ref="AI56:AW56">AI57++AI58</f>
        <v>999</v>
      </c>
      <c r="AJ56" s="30">
        <f t="shared" si="80"/>
        <v>164</v>
      </c>
      <c r="AK56" s="30">
        <f t="shared" si="80"/>
        <v>1080</v>
      </c>
      <c r="AL56" s="30">
        <f t="shared" si="80"/>
        <v>679</v>
      </c>
      <c r="AM56" s="30">
        <f t="shared" si="80"/>
        <v>85</v>
      </c>
      <c r="AN56" s="30">
        <f t="shared" si="80"/>
        <v>17</v>
      </c>
      <c r="AO56" s="30">
        <f t="shared" si="80"/>
        <v>29</v>
      </c>
      <c r="AP56" s="30">
        <f t="shared" si="80"/>
        <v>0</v>
      </c>
      <c r="AQ56" s="30">
        <f t="shared" si="80"/>
        <v>114</v>
      </c>
      <c r="AR56" s="30">
        <f t="shared" si="80"/>
        <v>10</v>
      </c>
      <c r="AS56" s="30">
        <f t="shared" si="80"/>
        <v>49</v>
      </c>
      <c r="AT56" s="30">
        <f t="shared" si="80"/>
        <v>0</v>
      </c>
      <c r="AU56" s="30">
        <f t="shared" si="80"/>
        <v>15</v>
      </c>
      <c r="AV56" s="30">
        <f t="shared" si="80"/>
        <v>3</v>
      </c>
      <c r="AW56" s="30">
        <f t="shared" si="80"/>
        <v>6</v>
      </c>
      <c r="AX56" s="30">
        <f aca="true" t="shared" si="81" ref="AX56:BF56">AX57+AX58</f>
        <v>0</v>
      </c>
      <c r="AY56" s="30">
        <f t="shared" si="81"/>
        <v>1213</v>
      </c>
      <c r="AZ56" s="30">
        <f t="shared" si="81"/>
        <v>194</v>
      </c>
      <c r="BA56" s="30">
        <f t="shared" si="81"/>
        <v>1164</v>
      </c>
      <c r="BB56" s="30">
        <f t="shared" si="81"/>
        <v>679</v>
      </c>
      <c r="BC56" s="30">
        <f t="shared" si="81"/>
        <v>-223</v>
      </c>
      <c r="BD56" s="30">
        <f t="shared" si="81"/>
        <v>-24</v>
      </c>
      <c r="BE56" s="30">
        <f t="shared" si="81"/>
        <v>-194</v>
      </c>
      <c r="BF56" s="30">
        <f t="shared" si="81"/>
        <v>-393</v>
      </c>
    </row>
    <row r="57" spans="1:58" ht="16.5" customHeight="1">
      <c r="A57" s="30">
        <v>0</v>
      </c>
      <c r="B57" s="30">
        <v>0</v>
      </c>
      <c r="C57" s="30">
        <v>0</v>
      </c>
      <c r="D57" s="30">
        <v>0</v>
      </c>
      <c r="E57" s="30">
        <v>0</v>
      </c>
      <c r="F57" s="30"/>
      <c r="G57" s="30">
        <v>0</v>
      </c>
      <c r="H57" s="30"/>
      <c r="I57" s="30">
        <f>+A57-E57</f>
        <v>0</v>
      </c>
      <c r="J57" s="30">
        <f>+B57-F57</f>
        <v>0</v>
      </c>
      <c r="K57" s="30">
        <f>+C57-G57</f>
        <v>0</v>
      </c>
      <c r="L57" s="30">
        <f>+D57-H57</f>
        <v>0</v>
      </c>
      <c r="M57" s="43" t="s">
        <v>56</v>
      </c>
      <c r="N57" s="30">
        <v>770</v>
      </c>
      <c r="O57" s="30">
        <v>140</v>
      </c>
      <c r="P57" s="30">
        <v>896</v>
      </c>
      <c r="Q57" s="30">
        <v>285</v>
      </c>
      <c r="R57" s="30">
        <v>77</v>
      </c>
      <c r="S57" s="30">
        <v>20</v>
      </c>
      <c r="T57" s="30">
        <v>22</v>
      </c>
      <c r="U57" s="30">
        <v>1</v>
      </c>
      <c r="V57" s="30">
        <v>114</v>
      </c>
      <c r="W57" s="30">
        <v>8</v>
      </c>
      <c r="X57" s="30">
        <v>45</v>
      </c>
      <c r="Y57" s="30"/>
      <c r="Z57" s="30">
        <v>9</v>
      </c>
      <c r="AA57" s="30">
        <v>2</v>
      </c>
      <c r="AB57" s="30">
        <v>5</v>
      </c>
      <c r="AC57" s="30"/>
      <c r="AD57" s="43" t="s">
        <v>56</v>
      </c>
      <c r="AE57" s="30">
        <f t="shared" si="20"/>
        <v>970</v>
      </c>
      <c r="AF57" s="30">
        <f t="shared" si="40"/>
        <v>170</v>
      </c>
      <c r="AG57" s="30">
        <f t="shared" si="41"/>
        <v>968</v>
      </c>
      <c r="AH57" s="30">
        <f t="shared" si="42"/>
        <v>286</v>
      </c>
      <c r="AI57" s="30">
        <v>956</v>
      </c>
      <c r="AJ57" s="30">
        <v>164</v>
      </c>
      <c r="AK57" s="30">
        <v>1073</v>
      </c>
      <c r="AL57" s="30">
        <v>679</v>
      </c>
      <c r="AM57" s="30">
        <f>9+76</f>
        <v>85</v>
      </c>
      <c r="AN57" s="30">
        <v>17</v>
      </c>
      <c r="AO57" s="30">
        <f>15+14</f>
        <v>29</v>
      </c>
      <c r="AP57" s="30"/>
      <c r="AQ57" s="30">
        <v>114</v>
      </c>
      <c r="AR57" s="30">
        <v>10</v>
      </c>
      <c r="AS57" s="30">
        <v>49</v>
      </c>
      <c r="AT57" s="30">
        <v>0</v>
      </c>
      <c r="AU57" s="30">
        <v>15</v>
      </c>
      <c r="AV57" s="30">
        <v>3</v>
      </c>
      <c r="AW57" s="30">
        <v>6</v>
      </c>
      <c r="AX57" s="30"/>
      <c r="AY57" s="30">
        <f aca="true" t="shared" si="82" ref="AY57:BB58">AI57+AM57+AQ57+AU57</f>
        <v>1170</v>
      </c>
      <c r="AZ57" s="30">
        <f t="shared" si="82"/>
        <v>194</v>
      </c>
      <c r="BA57" s="30">
        <f t="shared" si="82"/>
        <v>1157</v>
      </c>
      <c r="BB57" s="30">
        <f t="shared" si="82"/>
        <v>679</v>
      </c>
      <c r="BC57" s="30">
        <f aca="true" t="shared" si="83" ref="BC57:BF58">AE57-AY57</f>
        <v>-200</v>
      </c>
      <c r="BD57" s="30">
        <f t="shared" si="83"/>
        <v>-24</v>
      </c>
      <c r="BE57" s="30">
        <f t="shared" si="83"/>
        <v>-189</v>
      </c>
      <c r="BF57" s="30">
        <f t="shared" si="83"/>
        <v>-393</v>
      </c>
    </row>
    <row r="58" spans="1:58" ht="16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43" t="s">
        <v>57</v>
      </c>
      <c r="N58" s="30">
        <v>20</v>
      </c>
      <c r="O58" s="30"/>
      <c r="P58" s="30">
        <v>2</v>
      </c>
      <c r="Q58" s="30">
        <v>0</v>
      </c>
      <c r="R58" s="30">
        <v>0</v>
      </c>
      <c r="S58" s="30"/>
      <c r="T58" s="30">
        <v>0</v>
      </c>
      <c r="U58" s="30"/>
      <c r="V58" s="30"/>
      <c r="W58" s="30"/>
      <c r="X58" s="30"/>
      <c r="Y58" s="30"/>
      <c r="Z58" s="30"/>
      <c r="AA58" s="30"/>
      <c r="AB58" s="30"/>
      <c r="AC58" s="30"/>
      <c r="AD58" s="43" t="s">
        <v>57</v>
      </c>
      <c r="AE58" s="30">
        <f t="shared" si="20"/>
        <v>20</v>
      </c>
      <c r="AF58" s="30">
        <f t="shared" si="40"/>
        <v>0</v>
      </c>
      <c r="AG58" s="30">
        <f t="shared" si="41"/>
        <v>2</v>
      </c>
      <c r="AH58" s="30">
        <f t="shared" si="42"/>
        <v>0</v>
      </c>
      <c r="AI58" s="30">
        <v>43</v>
      </c>
      <c r="AJ58" s="30"/>
      <c r="AK58" s="30">
        <v>7</v>
      </c>
      <c r="AL58" s="30"/>
      <c r="AM58" s="30">
        <v>0</v>
      </c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>
        <f t="shared" si="82"/>
        <v>43</v>
      </c>
      <c r="AZ58" s="30">
        <f t="shared" si="82"/>
        <v>0</v>
      </c>
      <c r="BA58" s="30">
        <f t="shared" si="82"/>
        <v>7</v>
      </c>
      <c r="BB58" s="30">
        <f t="shared" si="82"/>
        <v>0</v>
      </c>
      <c r="BC58" s="30">
        <f t="shared" si="83"/>
        <v>-23</v>
      </c>
      <c r="BD58" s="30">
        <f t="shared" si="83"/>
        <v>0</v>
      </c>
      <c r="BE58" s="30">
        <f t="shared" si="83"/>
        <v>-5</v>
      </c>
      <c r="BF58" s="30">
        <f t="shared" si="83"/>
        <v>0</v>
      </c>
    </row>
    <row r="59" spans="1:58" ht="16.5" customHeight="1">
      <c r="A59" s="30">
        <f>A60</f>
        <v>0</v>
      </c>
      <c r="B59" s="30">
        <f>+B60</f>
        <v>0</v>
      </c>
      <c r="C59" s="30">
        <f aca="true" t="shared" si="84" ref="C59:L59">C60</f>
        <v>0</v>
      </c>
      <c r="D59" s="30">
        <f t="shared" si="84"/>
        <v>0</v>
      </c>
      <c r="E59" s="30">
        <f t="shared" si="84"/>
        <v>0</v>
      </c>
      <c r="F59" s="30">
        <f t="shared" si="84"/>
        <v>0</v>
      </c>
      <c r="G59" s="30">
        <f t="shared" si="84"/>
        <v>0</v>
      </c>
      <c r="H59" s="30">
        <f t="shared" si="84"/>
        <v>0</v>
      </c>
      <c r="I59" s="30">
        <f t="shared" si="84"/>
        <v>0</v>
      </c>
      <c r="J59" s="30">
        <f t="shared" si="84"/>
        <v>0</v>
      </c>
      <c r="K59" s="30">
        <f t="shared" si="84"/>
        <v>0</v>
      </c>
      <c r="L59" s="30">
        <f t="shared" si="84"/>
        <v>0</v>
      </c>
      <c r="M59" s="44" t="s">
        <v>12</v>
      </c>
      <c r="N59" s="30">
        <f aca="true" t="shared" si="85" ref="N59:AC59">N60</f>
        <v>0</v>
      </c>
      <c r="O59" s="30">
        <f t="shared" si="85"/>
        <v>0</v>
      </c>
      <c r="P59" s="30">
        <f t="shared" si="85"/>
        <v>0</v>
      </c>
      <c r="Q59" s="30">
        <f t="shared" si="85"/>
        <v>0</v>
      </c>
      <c r="R59" s="37">
        <f t="shared" si="85"/>
        <v>1048</v>
      </c>
      <c r="S59" s="37">
        <f t="shared" si="85"/>
        <v>90</v>
      </c>
      <c r="T59" s="37">
        <f t="shared" si="85"/>
        <v>77</v>
      </c>
      <c r="U59" s="37">
        <f t="shared" si="85"/>
        <v>0</v>
      </c>
      <c r="V59" s="37">
        <f t="shared" si="85"/>
        <v>147</v>
      </c>
      <c r="W59" s="37">
        <f t="shared" si="85"/>
        <v>3</v>
      </c>
      <c r="X59" s="37">
        <f t="shared" si="85"/>
        <v>10</v>
      </c>
      <c r="Y59" s="37">
        <f t="shared" si="85"/>
        <v>0</v>
      </c>
      <c r="Z59" s="37">
        <f t="shared" si="85"/>
        <v>0</v>
      </c>
      <c r="AA59" s="37">
        <f t="shared" si="85"/>
        <v>0</v>
      </c>
      <c r="AB59" s="37">
        <f t="shared" si="85"/>
        <v>0</v>
      </c>
      <c r="AC59" s="37">
        <f t="shared" si="85"/>
        <v>0</v>
      </c>
      <c r="AD59" s="44" t="s">
        <v>12</v>
      </c>
      <c r="AE59" s="54">
        <f t="shared" si="20"/>
        <v>1195</v>
      </c>
      <c r="AF59" s="54">
        <f t="shared" si="40"/>
        <v>93</v>
      </c>
      <c r="AG59" s="54">
        <f t="shared" si="41"/>
        <v>87</v>
      </c>
      <c r="AH59" s="30">
        <f t="shared" si="42"/>
        <v>0</v>
      </c>
      <c r="AI59" s="37">
        <f aca="true" t="shared" si="86" ref="AI59:BF59">AI60</f>
        <v>0</v>
      </c>
      <c r="AJ59" s="37">
        <f t="shared" si="86"/>
        <v>0</v>
      </c>
      <c r="AK59" s="37">
        <f t="shared" si="86"/>
        <v>0</v>
      </c>
      <c r="AL59" s="37">
        <f t="shared" si="86"/>
        <v>0</v>
      </c>
      <c r="AM59" s="37">
        <f t="shared" si="86"/>
        <v>1033</v>
      </c>
      <c r="AN59" s="37">
        <f t="shared" si="86"/>
        <v>89</v>
      </c>
      <c r="AO59" s="37">
        <f t="shared" si="86"/>
        <v>78</v>
      </c>
      <c r="AP59" s="37">
        <f t="shared" si="86"/>
        <v>0</v>
      </c>
      <c r="AQ59" s="37">
        <f t="shared" si="86"/>
        <v>146</v>
      </c>
      <c r="AR59" s="37">
        <f t="shared" si="86"/>
        <v>3</v>
      </c>
      <c r="AS59" s="37">
        <f t="shared" si="86"/>
        <v>10</v>
      </c>
      <c r="AT59" s="37">
        <f t="shared" si="86"/>
        <v>0</v>
      </c>
      <c r="AU59" s="37">
        <f t="shared" si="86"/>
        <v>0</v>
      </c>
      <c r="AV59" s="37">
        <f t="shared" si="86"/>
        <v>0</v>
      </c>
      <c r="AW59" s="37">
        <f t="shared" si="86"/>
        <v>0</v>
      </c>
      <c r="AX59" s="37">
        <f t="shared" si="86"/>
        <v>0</v>
      </c>
      <c r="AY59" s="37">
        <f t="shared" si="86"/>
        <v>1179</v>
      </c>
      <c r="AZ59" s="37">
        <f t="shared" si="86"/>
        <v>92</v>
      </c>
      <c r="BA59" s="37">
        <f t="shared" si="86"/>
        <v>88</v>
      </c>
      <c r="BB59" s="37">
        <f t="shared" si="86"/>
        <v>0</v>
      </c>
      <c r="BC59" s="37">
        <f t="shared" si="86"/>
        <v>16</v>
      </c>
      <c r="BD59" s="37">
        <f t="shared" si="86"/>
        <v>1</v>
      </c>
      <c r="BE59" s="37">
        <f t="shared" si="86"/>
        <v>-1</v>
      </c>
      <c r="BF59" s="37">
        <f t="shared" si="86"/>
        <v>0</v>
      </c>
    </row>
    <row r="60" spans="1:58" ht="16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45" t="s">
        <v>13</v>
      </c>
      <c r="N60" s="30"/>
      <c r="O60" s="30"/>
      <c r="P60" s="30"/>
      <c r="Q60" s="30"/>
      <c r="R60" s="30">
        <v>1048</v>
      </c>
      <c r="S60" s="30">
        <v>90</v>
      </c>
      <c r="T60" s="30">
        <v>77</v>
      </c>
      <c r="U60" s="30"/>
      <c r="V60" s="30">
        <v>147</v>
      </c>
      <c r="W60" s="30">
        <v>3</v>
      </c>
      <c r="X60" s="30">
        <v>10</v>
      </c>
      <c r="Y60" s="30"/>
      <c r="Z60" s="30"/>
      <c r="AA60" s="30"/>
      <c r="AB60" s="30"/>
      <c r="AC60" s="30"/>
      <c r="AD60" s="45" t="s">
        <v>13</v>
      </c>
      <c r="AE60" s="30">
        <f t="shared" si="20"/>
        <v>1195</v>
      </c>
      <c r="AF60" s="30">
        <f t="shared" si="40"/>
        <v>93</v>
      </c>
      <c r="AG60" s="30">
        <f t="shared" si="41"/>
        <v>87</v>
      </c>
      <c r="AH60" s="30">
        <f t="shared" si="42"/>
        <v>0</v>
      </c>
      <c r="AI60" s="30"/>
      <c r="AJ60" s="30"/>
      <c r="AK60" s="30"/>
      <c r="AL60" s="30"/>
      <c r="AM60" s="30">
        <v>1033</v>
      </c>
      <c r="AN60" s="30">
        <v>89</v>
      </c>
      <c r="AO60" s="30">
        <v>78</v>
      </c>
      <c r="AP60" s="30"/>
      <c r="AQ60" s="30">
        <v>146</v>
      </c>
      <c r="AR60" s="30">
        <v>3</v>
      </c>
      <c r="AS60" s="30">
        <v>10</v>
      </c>
      <c r="AT60" s="30"/>
      <c r="AU60" s="30"/>
      <c r="AV60" s="30"/>
      <c r="AW60" s="30"/>
      <c r="AX60" s="30"/>
      <c r="AY60" s="30">
        <f>AI60+AM60+AQ60+AU60</f>
        <v>1179</v>
      </c>
      <c r="AZ60" s="30">
        <f>AJ60+AN60+AR60+AV60</f>
        <v>92</v>
      </c>
      <c r="BA60" s="30">
        <f>AK60+AO60+AS60+AW60</f>
        <v>88</v>
      </c>
      <c r="BB60" s="30">
        <f>AL60+AP60+AT60+AX60</f>
        <v>0</v>
      </c>
      <c r="BC60" s="30">
        <f>AE60-AY60</f>
        <v>16</v>
      </c>
      <c r="BD60" s="30">
        <f>AF60-AZ60</f>
        <v>1</v>
      </c>
      <c r="BE60" s="30">
        <f>AG60-BA60</f>
        <v>-1</v>
      </c>
      <c r="BF60" s="30">
        <f>AH60-BB60</f>
        <v>0</v>
      </c>
    </row>
    <row r="61" spans="1:58" s="10" customFormat="1" ht="16.5" customHeight="1">
      <c r="A61" s="36">
        <f>A62</f>
        <v>0</v>
      </c>
      <c r="B61" s="36">
        <f aca="true" t="shared" si="87" ref="B61:L61">B62</f>
        <v>0</v>
      </c>
      <c r="C61" s="36">
        <f t="shared" si="87"/>
        <v>0</v>
      </c>
      <c r="D61" s="36">
        <f t="shared" si="87"/>
        <v>0</v>
      </c>
      <c r="E61" s="36">
        <f t="shared" si="87"/>
        <v>0</v>
      </c>
      <c r="F61" s="36">
        <f t="shared" si="87"/>
        <v>0</v>
      </c>
      <c r="G61" s="36">
        <f t="shared" si="87"/>
        <v>0</v>
      </c>
      <c r="H61" s="36">
        <f t="shared" si="87"/>
        <v>0</v>
      </c>
      <c r="I61" s="36">
        <f t="shared" si="87"/>
        <v>0</v>
      </c>
      <c r="J61" s="36">
        <f t="shared" si="87"/>
        <v>0</v>
      </c>
      <c r="K61" s="36">
        <f t="shared" si="87"/>
        <v>0</v>
      </c>
      <c r="L61" s="36">
        <f t="shared" si="87"/>
        <v>0</v>
      </c>
      <c r="M61" s="44" t="s">
        <v>14</v>
      </c>
      <c r="N61" s="37">
        <f aca="true" t="shared" si="88" ref="N61:AC61">N62</f>
        <v>0</v>
      </c>
      <c r="O61" s="37">
        <f t="shared" si="88"/>
        <v>0</v>
      </c>
      <c r="P61" s="37">
        <f t="shared" si="88"/>
        <v>0</v>
      </c>
      <c r="Q61" s="37">
        <f t="shared" si="88"/>
        <v>0</v>
      </c>
      <c r="R61" s="37">
        <f t="shared" si="88"/>
        <v>2173</v>
      </c>
      <c r="S61" s="37">
        <f t="shared" si="88"/>
        <v>0</v>
      </c>
      <c r="T61" s="37">
        <f t="shared" si="88"/>
        <v>293</v>
      </c>
      <c r="U61" s="37">
        <f t="shared" si="88"/>
        <v>0</v>
      </c>
      <c r="V61" s="37">
        <f t="shared" si="88"/>
        <v>106</v>
      </c>
      <c r="W61" s="37">
        <f t="shared" si="88"/>
        <v>0</v>
      </c>
      <c r="X61" s="37">
        <f t="shared" si="88"/>
        <v>19</v>
      </c>
      <c r="Y61" s="37">
        <f t="shared" si="88"/>
        <v>0</v>
      </c>
      <c r="Z61" s="37">
        <f t="shared" si="88"/>
        <v>0</v>
      </c>
      <c r="AA61" s="37">
        <f t="shared" si="88"/>
        <v>0</v>
      </c>
      <c r="AB61" s="37">
        <f t="shared" si="88"/>
        <v>0</v>
      </c>
      <c r="AC61" s="37">
        <f t="shared" si="88"/>
        <v>0</v>
      </c>
      <c r="AD61" s="44" t="s">
        <v>14</v>
      </c>
      <c r="AE61" s="54">
        <f t="shared" si="20"/>
        <v>2279</v>
      </c>
      <c r="AF61" s="54">
        <f t="shared" si="40"/>
        <v>0</v>
      </c>
      <c r="AG61" s="54">
        <f t="shared" si="41"/>
        <v>312</v>
      </c>
      <c r="AH61" s="37">
        <f t="shared" si="42"/>
        <v>0</v>
      </c>
      <c r="AI61" s="37">
        <f aca="true" t="shared" si="89" ref="AI61:BF61">AI62</f>
        <v>0</v>
      </c>
      <c r="AJ61" s="37">
        <f t="shared" si="89"/>
        <v>0</v>
      </c>
      <c r="AK61" s="37">
        <f t="shared" si="89"/>
        <v>0</v>
      </c>
      <c r="AL61" s="37">
        <f t="shared" si="89"/>
        <v>0</v>
      </c>
      <c r="AM61" s="37">
        <f t="shared" si="89"/>
        <v>2557</v>
      </c>
      <c r="AN61" s="37">
        <f t="shared" si="89"/>
        <v>0</v>
      </c>
      <c r="AO61" s="37">
        <f t="shared" si="89"/>
        <v>316</v>
      </c>
      <c r="AP61" s="37">
        <f t="shared" si="89"/>
        <v>0</v>
      </c>
      <c r="AQ61" s="37">
        <f t="shared" si="89"/>
        <v>97</v>
      </c>
      <c r="AR61" s="37">
        <f t="shared" si="89"/>
        <v>0</v>
      </c>
      <c r="AS61" s="37">
        <f t="shared" si="89"/>
        <v>10</v>
      </c>
      <c r="AT61" s="37">
        <f t="shared" si="89"/>
        <v>0</v>
      </c>
      <c r="AU61" s="37">
        <f t="shared" si="89"/>
        <v>0</v>
      </c>
      <c r="AV61" s="37">
        <f t="shared" si="89"/>
        <v>0</v>
      </c>
      <c r="AW61" s="37">
        <f t="shared" si="89"/>
        <v>0</v>
      </c>
      <c r="AX61" s="37">
        <f t="shared" si="89"/>
        <v>0</v>
      </c>
      <c r="AY61" s="37">
        <f t="shared" si="89"/>
        <v>2654</v>
      </c>
      <c r="AZ61" s="37">
        <f t="shared" si="89"/>
        <v>0</v>
      </c>
      <c r="BA61" s="37">
        <f t="shared" si="89"/>
        <v>326</v>
      </c>
      <c r="BB61" s="37">
        <f t="shared" si="89"/>
        <v>0</v>
      </c>
      <c r="BC61" s="37">
        <f t="shared" si="89"/>
        <v>-375</v>
      </c>
      <c r="BD61" s="37">
        <f t="shared" si="89"/>
        <v>0</v>
      </c>
      <c r="BE61" s="37">
        <f t="shared" si="89"/>
        <v>-14</v>
      </c>
      <c r="BF61" s="37">
        <f t="shared" si="89"/>
        <v>0</v>
      </c>
    </row>
    <row r="62" spans="1:58" ht="16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5" t="s">
        <v>15</v>
      </c>
      <c r="N62" s="30"/>
      <c r="O62" s="30"/>
      <c r="P62" s="30"/>
      <c r="Q62" s="30"/>
      <c r="R62" s="30">
        <v>2173</v>
      </c>
      <c r="S62" s="30"/>
      <c r="T62" s="30">
        <v>293</v>
      </c>
      <c r="U62" s="30"/>
      <c r="V62" s="30">
        <v>106</v>
      </c>
      <c r="W62" s="30"/>
      <c r="X62" s="30">
        <v>19</v>
      </c>
      <c r="Y62" s="30"/>
      <c r="Z62" s="30"/>
      <c r="AA62" s="30"/>
      <c r="AB62" s="30"/>
      <c r="AC62" s="30"/>
      <c r="AD62" s="45" t="s">
        <v>15</v>
      </c>
      <c r="AE62" s="30">
        <f t="shared" si="20"/>
        <v>2279</v>
      </c>
      <c r="AF62" s="30">
        <f t="shared" si="40"/>
        <v>0</v>
      </c>
      <c r="AG62" s="30">
        <f t="shared" si="41"/>
        <v>312</v>
      </c>
      <c r="AH62" s="30">
        <f t="shared" si="42"/>
        <v>0</v>
      </c>
      <c r="AI62" s="30"/>
      <c r="AJ62" s="30"/>
      <c r="AK62" s="30"/>
      <c r="AL62" s="30"/>
      <c r="AM62" s="30">
        <v>2557</v>
      </c>
      <c r="AN62" s="30"/>
      <c r="AO62" s="30">
        <v>316</v>
      </c>
      <c r="AP62" s="30"/>
      <c r="AQ62" s="30">
        <v>97</v>
      </c>
      <c r="AR62" s="30"/>
      <c r="AS62" s="30">
        <v>10</v>
      </c>
      <c r="AT62" s="30"/>
      <c r="AU62" s="30"/>
      <c r="AV62" s="30"/>
      <c r="AW62" s="30"/>
      <c r="AX62" s="30"/>
      <c r="AY62" s="30">
        <f>AI62+AM62+AQ62+AU62</f>
        <v>2654</v>
      </c>
      <c r="AZ62" s="30">
        <f>AJ62+AN62+AR62+AV62</f>
        <v>0</v>
      </c>
      <c r="BA62" s="30">
        <f>AK62+AO62+AS62+AW62</f>
        <v>326</v>
      </c>
      <c r="BB62" s="30">
        <f>AL62+AP62+AT62+AX62</f>
        <v>0</v>
      </c>
      <c r="BC62" s="30">
        <f>AE62-AY62</f>
        <v>-375</v>
      </c>
      <c r="BD62" s="30">
        <f>AF62-AZ62</f>
        <v>0</v>
      </c>
      <c r="BE62" s="30">
        <f>AG62-BA62</f>
        <v>-14</v>
      </c>
      <c r="BF62" s="30">
        <f>AH62-BB62</f>
        <v>0</v>
      </c>
    </row>
    <row r="63" spans="1:58" ht="16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45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45"/>
      <c r="AE63" s="30">
        <f t="shared" si="20"/>
        <v>0</v>
      </c>
      <c r="AF63" s="30">
        <f t="shared" si="40"/>
        <v>0</v>
      </c>
      <c r="AG63" s="30">
        <f t="shared" si="41"/>
        <v>0</v>
      </c>
      <c r="AH63" s="30">
        <f t="shared" si="42"/>
        <v>0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</row>
    <row r="64" spans="1:58" ht="16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45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45"/>
      <c r="AE64" s="30">
        <f t="shared" si="20"/>
        <v>0</v>
      </c>
      <c r="AF64" s="30">
        <f t="shared" si="40"/>
        <v>0</v>
      </c>
      <c r="AG64" s="30">
        <f t="shared" si="41"/>
        <v>0</v>
      </c>
      <c r="AH64" s="30">
        <f t="shared" si="42"/>
        <v>0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1:58" ht="16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45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45"/>
      <c r="AE65" s="30">
        <f t="shared" si="20"/>
        <v>0</v>
      </c>
      <c r="AF65" s="30">
        <f t="shared" si="40"/>
        <v>0</v>
      </c>
      <c r="AG65" s="30">
        <f t="shared" si="41"/>
        <v>0</v>
      </c>
      <c r="AH65" s="30">
        <f t="shared" si="42"/>
        <v>0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</row>
    <row r="66" spans="1:58" ht="16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5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45"/>
      <c r="AE66" s="30">
        <f t="shared" si="20"/>
        <v>0</v>
      </c>
      <c r="AF66" s="30">
        <f t="shared" si="40"/>
        <v>0</v>
      </c>
      <c r="AG66" s="30">
        <f t="shared" si="41"/>
        <v>0</v>
      </c>
      <c r="AH66" s="30">
        <f t="shared" si="42"/>
        <v>0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1:58" ht="16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5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45"/>
      <c r="AE67" s="30">
        <f t="shared" si="20"/>
        <v>0</v>
      </c>
      <c r="AF67" s="30">
        <f t="shared" si="40"/>
        <v>0</v>
      </c>
      <c r="AG67" s="30">
        <f t="shared" si="41"/>
        <v>0</v>
      </c>
      <c r="AH67" s="30">
        <f t="shared" si="42"/>
        <v>0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1:58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5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45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1:58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5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45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</row>
    <row r="70" spans="1:58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5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45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</row>
    <row r="71" spans="1:58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45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45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45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45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58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5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45"/>
      <c r="AE73" s="30">
        <f t="shared" si="20"/>
        <v>0</v>
      </c>
      <c r="AF73" s="30">
        <f t="shared" si="40"/>
        <v>0</v>
      </c>
      <c r="AG73" s="30">
        <f t="shared" si="41"/>
        <v>0</v>
      </c>
      <c r="AH73" s="30">
        <f t="shared" si="42"/>
        <v>0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</row>
    <row r="74" spans="1:58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5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45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</row>
    <row r="75" spans="1:58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45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45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  <row r="76" spans="1:58" ht="16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45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45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</row>
    <row r="77" spans="1:58" ht="17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45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45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</row>
    <row r="78" spans="1:58" ht="16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45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45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1:58" ht="16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45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45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</row>
    <row r="80" spans="1:58" ht="16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45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45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</row>
    <row r="81" spans="1:58" ht="16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45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45"/>
      <c r="AE81" s="30">
        <f t="shared" si="20"/>
        <v>0</v>
      </c>
      <c r="AF81" s="30">
        <f t="shared" si="40"/>
        <v>0</v>
      </c>
      <c r="AG81" s="30">
        <f t="shared" si="41"/>
        <v>0</v>
      </c>
      <c r="AH81" s="30">
        <f t="shared" si="42"/>
        <v>0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</row>
    <row r="82" spans="1:58" ht="16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45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45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1:58" ht="16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45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5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</row>
    <row r="84" spans="1:58" ht="16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45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45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</row>
    <row r="85" spans="1:58" ht="16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45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45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</row>
    <row r="86" spans="1:58" ht="16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45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45"/>
      <c r="AE86" s="30">
        <f t="shared" si="20"/>
        <v>0</v>
      </c>
      <c r="AF86" s="30">
        <f t="shared" si="40"/>
        <v>0</v>
      </c>
      <c r="AG86" s="30">
        <f t="shared" si="41"/>
        <v>0</v>
      </c>
      <c r="AH86" s="30">
        <f t="shared" si="42"/>
        <v>0</v>
      </c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1:58" ht="16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45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45"/>
      <c r="AE87" s="30">
        <f t="shared" si="20"/>
        <v>0</v>
      </c>
      <c r="AF87" s="30">
        <f t="shared" si="40"/>
        <v>0</v>
      </c>
      <c r="AG87" s="30">
        <f t="shared" si="41"/>
        <v>0</v>
      </c>
      <c r="AH87" s="30">
        <f t="shared" si="42"/>
        <v>0</v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</row>
    <row r="88" spans="1:58" ht="16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5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45"/>
      <c r="AE88" s="30">
        <f t="shared" si="20"/>
        <v>0</v>
      </c>
      <c r="AF88" s="30">
        <f t="shared" si="40"/>
        <v>0</v>
      </c>
      <c r="AG88" s="30">
        <f t="shared" si="41"/>
        <v>0</v>
      </c>
      <c r="AH88" s="30">
        <f t="shared" si="42"/>
        <v>0</v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</row>
    <row r="89" spans="1:58" ht="16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45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45"/>
      <c r="AE89" s="30">
        <f t="shared" si="20"/>
        <v>0</v>
      </c>
      <c r="AF89" s="30">
        <f t="shared" si="40"/>
        <v>0</v>
      </c>
      <c r="AG89" s="30">
        <f t="shared" si="41"/>
        <v>0</v>
      </c>
      <c r="AH89" s="30">
        <f t="shared" si="42"/>
        <v>0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</row>
    <row r="90" spans="1:58" ht="16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52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45"/>
      <c r="AE90" s="30">
        <f t="shared" si="20"/>
        <v>0</v>
      </c>
      <c r="AF90" s="30">
        <f t="shared" si="40"/>
        <v>0</v>
      </c>
      <c r="AG90" s="30">
        <f t="shared" si="41"/>
        <v>0</v>
      </c>
      <c r="AH90" s="30">
        <f t="shared" si="42"/>
        <v>0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</row>
    <row r="91" spans="1:58" ht="16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52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45"/>
      <c r="AE91" s="30">
        <f t="shared" si="20"/>
        <v>0</v>
      </c>
      <c r="AF91" s="30">
        <f t="shared" si="40"/>
        <v>0</v>
      </c>
      <c r="AG91" s="30">
        <f t="shared" si="41"/>
        <v>0</v>
      </c>
      <c r="AH91" s="30">
        <f t="shared" si="42"/>
        <v>0</v>
      </c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</row>
    <row r="92" spans="1:58" s="12" customFormat="1" ht="16.5" customHeight="1" thickBot="1">
      <c r="A92" s="40">
        <f>A61+A59+A55+A45+A26+A12+A8</f>
        <v>2939</v>
      </c>
      <c r="B92" s="40">
        <f aca="true" t="shared" si="90" ref="B92:L92">B61+B59+B55+B45+B26+B12+B8</f>
        <v>2</v>
      </c>
      <c r="C92" s="40">
        <f t="shared" si="90"/>
        <v>3289</v>
      </c>
      <c r="D92" s="40">
        <f t="shared" si="90"/>
        <v>0</v>
      </c>
      <c r="E92" s="40">
        <f t="shared" si="90"/>
        <v>3550</v>
      </c>
      <c r="F92" s="40">
        <f t="shared" si="90"/>
        <v>0</v>
      </c>
      <c r="G92" s="40">
        <f t="shared" si="90"/>
        <v>3383</v>
      </c>
      <c r="H92" s="40">
        <f t="shared" si="90"/>
        <v>6</v>
      </c>
      <c r="I92" s="40">
        <f t="shared" si="90"/>
        <v>-611</v>
      </c>
      <c r="J92" s="40">
        <f t="shared" si="90"/>
        <v>2</v>
      </c>
      <c r="K92" s="40">
        <f t="shared" si="90"/>
        <v>-94</v>
      </c>
      <c r="L92" s="40">
        <f t="shared" si="90"/>
        <v>-6</v>
      </c>
      <c r="M92" s="53" t="s">
        <v>21</v>
      </c>
      <c r="N92" s="40">
        <f>N61+N59+N55+N45+N26+N12+N8</f>
        <v>44137</v>
      </c>
      <c r="O92" s="40">
        <f aca="true" t="shared" si="91" ref="O92:AC92">O61+O59+O55+O45+O26+O12+O8</f>
        <v>325</v>
      </c>
      <c r="P92" s="40">
        <f t="shared" si="91"/>
        <v>48587</v>
      </c>
      <c r="Q92" s="40">
        <f t="shared" si="91"/>
        <v>2053</v>
      </c>
      <c r="R92" s="40">
        <f t="shared" si="91"/>
        <v>41317</v>
      </c>
      <c r="S92" s="40">
        <f t="shared" si="91"/>
        <v>1321</v>
      </c>
      <c r="T92" s="40">
        <f t="shared" si="91"/>
        <v>15947</v>
      </c>
      <c r="U92" s="40">
        <f t="shared" si="91"/>
        <v>811</v>
      </c>
      <c r="V92" s="40">
        <f t="shared" si="91"/>
        <v>6246</v>
      </c>
      <c r="W92" s="40">
        <f t="shared" si="91"/>
        <v>124</v>
      </c>
      <c r="X92" s="40">
        <f t="shared" si="91"/>
        <v>1385</v>
      </c>
      <c r="Y92" s="40">
        <f t="shared" si="91"/>
        <v>53</v>
      </c>
      <c r="Z92" s="40">
        <f t="shared" si="91"/>
        <v>2784</v>
      </c>
      <c r="AA92" s="40">
        <f t="shared" si="91"/>
        <v>19</v>
      </c>
      <c r="AB92" s="40">
        <f t="shared" si="91"/>
        <v>1301</v>
      </c>
      <c r="AC92" s="40">
        <f t="shared" si="91"/>
        <v>41</v>
      </c>
      <c r="AD92" s="59" t="s">
        <v>79</v>
      </c>
      <c r="AE92" s="40">
        <f>AE61+AE59+AE55+AE45+AE26+AE12+AE8</f>
        <v>94484</v>
      </c>
      <c r="AF92" s="40">
        <f aca="true" t="shared" si="92" ref="AF92:BF92">AF61+AF59+AF55+AF45+AF26+AF12+AF8</f>
        <v>1789</v>
      </c>
      <c r="AG92" s="40">
        <f t="shared" si="92"/>
        <v>67220</v>
      </c>
      <c r="AH92" s="40">
        <f t="shared" si="92"/>
        <v>2958</v>
      </c>
      <c r="AI92" s="40">
        <f t="shared" si="92"/>
        <v>48207</v>
      </c>
      <c r="AJ92" s="40">
        <f t="shared" si="92"/>
        <v>376</v>
      </c>
      <c r="AK92" s="40">
        <f t="shared" si="92"/>
        <v>48496</v>
      </c>
      <c r="AL92" s="40">
        <f t="shared" si="92"/>
        <v>2696</v>
      </c>
      <c r="AM92" s="40">
        <f t="shared" si="92"/>
        <v>41691</v>
      </c>
      <c r="AN92" s="40">
        <f t="shared" si="92"/>
        <v>1264</v>
      </c>
      <c r="AO92" s="40">
        <f t="shared" si="92"/>
        <v>17008</v>
      </c>
      <c r="AP92" s="40">
        <f t="shared" si="92"/>
        <v>1111</v>
      </c>
      <c r="AQ92" s="40">
        <f t="shared" si="92"/>
        <v>6653</v>
      </c>
      <c r="AR92" s="40">
        <f t="shared" si="92"/>
        <v>162</v>
      </c>
      <c r="AS92" s="40">
        <f t="shared" si="92"/>
        <v>1472</v>
      </c>
      <c r="AT92" s="40">
        <f t="shared" si="92"/>
        <v>84</v>
      </c>
      <c r="AU92" s="40">
        <f t="shared" si="92"/>
        <v>3200</v>
      </c>
      <c r="AV92" s="40">
        <f t="shared" si="92"/>
        <v>135</v>
      </c>
      <c r="AW92" s="40">
        <f t="shared" si="92"/>
        <v>1334</v>
      </c>
      <c r="AX92" s="40">
        <f t="shared" si="92"/>
        <v>40</v>
      </c>
      <c r="AY92" s="40">
        <f t="shared" si="92"/>
        <v>99751</v>
      </c>
      <c r="AZ92" s="40">
        <f t="shared" si="92"/>
        <v>1937</v>
      </c>
      <c r="BA92" s="40">
        <f t="shared" si="92"/>
        <v>68310</v>
      </c>
      <c r="BB92" s="40">
        <f t="shared" si="92"/>
        <v>3931</v>
      </c>
      <c r="BC92" s="40">
        <f t="shared" si="92"/>
        <v>-5267</v>
      </c>
      <c r="BD92" s="40">
        <f t="shared" si="92"/>
        <v>-148</v>
      </c>
      <c r="BE92" s="40">
        <f t="shared" si="92"/>
        <v>-1090</v>
      </c>
      <c r="BF92" s="40">
        <f t="shared" si="92"/>
        <v>-973</v>
      </c>
    </row>
  </sheetData>
  <mergeCells count="5">
    <mergeCell ref="AE4:AH4"/>
    <mergeCell ref="AU5:AX5"/>
    <mergeCell ref="AY5:BB5"/>
    <mergeCell ref="AQ5:AT5"/>
    <mergeCell ref="AM5:AP5"/>
  </mergeCells>
  <printOptions horizontalCentered="1"/>
  <pageMargins left="0.5905511811023623" right="0.5905511811023623" top="0.7874015748031497" bottom="0.7874015748031497" header="0.11811023622047245" footer="0.31496062992125984"/>
  <pageSetup horizontalDpi="300" verticalDpi="300" orientation="portrait" pageOrder="overThenDown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</dc:title>
  <dc:subject>31</dc:subject>
  <dc:creator>行政院主計處</dc:creator>
  <cp:keywords/>
  <dc:description> </dc:description>
  <cp:lastModifiedBy>Administrator</cp:lastModifiedBy>
  <cp:lastPrinted>2004-04-26T06:30:09Z</cp:lastPrinted>
  <dcterms:created xsi:type="dcterms:W3CDTF">1998-10-13T10:37:55Z</dcterms:created>
  <dcterms:modified xsi:type="dcterms:W3CDTF">2008-11-13T10:28:07Z</dcterms:modified>
  <cp:category>I14</cp:category>
  <cp:version/>
  <cp:contentType/>
  <cp:contentStatus/>
</cp:coreProperties>
</file>