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<sst xmlns="http://schemas.openxmlformats.org/spreadsheetml/2006/main" count="103" uniqueCount="75">
  <si>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</si>
  <si>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</si>
  <si>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</si>
  <si>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</si>
  <si>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</si>
  <si>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</si>
  <si>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</si>
  <si>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</si>
  <si>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</si>
  <si>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</si>
  <si>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</si>
  <si>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</si>
  <si>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</si>
  <si>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</si>
  <si>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</si>
  <si>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</si>
  <si>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</si>
  <si>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</si>
  <si>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中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>民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九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>年</t>
    </r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</si>
  <si>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</si>
  <si>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單位：新臺幣元</t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</si>
  <si>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</si>
  <si>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</si>
  <si>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</si>
  <si>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</si>
  <si>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</si>
  <si>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</si>
  <si>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</si>
  <si>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</si>
  <si>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</si>
  <si>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負     債</t>
  </si>
  <si>
    <t>流動負債</t>
  </si>
  <si>
    <t xml:space="preserve">    應付款項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</si>
  <si>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</si>
  <si>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</si>
  <si>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</si>
  <si>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</si>
  <si>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</si>
  <si>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</si>
  <si>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</si>
  <si>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</si>
  <si>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</si>
  <si>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（負債及業主權益部分）</t>
  </si>
  <si>
    <r>
      <t xml:space="preserve">    </t>
    </r>
    <r>
      <rPr>
        <sz val="11"/>
        <rFont val="新細明體"/>
        <family val="1"/>
      </rPr>
      <t>短期投資</t>
    </r>
  </si>
  <si>
    <t xml:space="preserve">戊    臺灣機械公司查核表     </t>
  </si>
  <si>
    <t>臺灣機械公司查核表     戊</t>
  </si>
  <si>
    <t>臺灣機械股份有限公司</t>
  </si>
  <si>
    <r>
      <t xml:space="preserve">    </t>
    </r>
    <r>
      <rPr>
        <sz val="11"/>
        <rFont val="新細明體"/>
        <family val="1"/>
      </rPr>
      <t>預付款項</t>
    </r>
  </si>
  <si>
    <r>
      <t xml:space="preserve">    </t>
    </r>
    <r>
      <rPr>
        <sz val="11"/>
        <rFont val="新細明體"/>
        <family val="1"/>
      </rPr>
      <t>短期墊款</t>
    </r>
  </si>
  <si>
    <r>
      <t xml:space="preserve">    </t>
    </r>
    <r>
      <rPr>
        <sz val="11"/>
        <rFont val="新細明體"/>
        <family val="1"/>
      </rPr>
      <t>房屋及建築</t>
    </r>
  </si>
  <si>
    <r>
      <t xml:space="preserve">    </t>
    </r>
    <r>
      <rPr>
        <sz val="11"/>
        <rFont val="新細明體"/>
        <family val="1"/>
      </rPr>
      <t>機械及設備</t>
    </r>
  </si>
  <si>
    <r>
      <t xml:space="preserve">    </t>
    </r>
    <r>
      <rPr>
        <sz val="11"/>
        <rFont val="新細明體"/>
        <family val="1"/>
      </rPr>
      <t>交通及運輸設備</t>
    </r>
  </si>
  <si>
    <r>
      <t xml:space="preserve">    </t>
    </r>
    <r>
      <rPr>
        <sz val="11"/>
        <rFont val="新細明體"/>
        <family val="1"/>
      </rPr>
      <t>什項設備</t>
    </r>
  </si>
  <si>
    <r>
      <t xml:space="preserve">    </t>
    </r>
    <r>
      <rPr>
        <sz val="11"/>
        <rFont val="新細明體"/>
        <family val="1"/>
      </rPr>
      <t>非營業資產</t>
    </r>
  </si>
  <si>
    <r>
      <t xml:space="preserve">    </t>
    </r>
    <r>
      <rPr>
        <sz val="11"/>
        <rFont val="新細明體"/>
        <family val="1"/>
      </rPr>
      <t>什項資產</t>
    </r>
  </si>
  <si>
    <r>
      <t xml:space="preserve">    </t>
    </r>
    <r>
      <rPr>
        <sz val="11"/>
        <rFont val="新細明體"/>
        <family val="1"/>
      </rPr>
      <t>遞延資產</t>
    </r>
  </si>
  <si>
    <r>
      <t xml:space="preserve">    </t>
    </r>
    <r>
      <rPr>
        <sz val="11"/>
        <rFont val="新細明體"/>
        <family val="1"/>
      </rPr>
      <t>預收款項</t>
    </r>
  </si>
  <si>
    <r>
      <t xml:space="preserve">    </t>
    </r>
    <r>
      <rPr>
        <sz val="11"/>
        <rFont val="新細明體"/>
        <family val="1"/>
      </rPr>
      <t>營業及負債準備</t>
    </r>
  </si>
  <si>
    <r>
      <t>臺灣機械公司查核表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戊</t>
    </r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</si>
  <si>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</si>
  <si>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</si>
  <si>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</si>
  <si>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</si>
  <si>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</si>
  <si>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</si>
  <si>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</si>
  <si>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兌換損失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</si>
  <si>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</si>
  <si>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</si>
  <si>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</si>
  <si>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</si>
  <si>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累積虧損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</si>
  <si>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本年度信託代理與保證之或有資產與或有負債各為</t>
    </r>
    <r>
      <rPr>
        <sz val="10"/>
        <rFont val="Times New Roman"/>
        <family val="1"/>
      </rPr>
      <t>4,054,730.00</t>
    </r>
    <r>
      <rPr>
        <sz val="10"/>
        <rFont val="新細明體"/>
        <family val="1"/>
      </rPr>
      <t>元。</t>
    </r>
  </si>
  <si>
    <r>
      <t xml:space="preserve">        2.</t>
    </r>
    <r>
      <rPr>
        <sz val="10"/>
        <rFont val="新細明體"/>
        <family val="1"/>
      </rPr>
      <t>上年度信託代理與保證之或有資產與或有負債各為</t>
    </r>
    <r>
      <rPr>
        <sz val="10"/>
        <rFont val="Times New Roman"/>
        <family val="1"/>
      </rPr>
      <t>728,886,488.00</t>
    </r>
    <r>
      <rPr>
        <sz val="10"/>
        <rFont val="新細明體"/>
        <family val="1"/>
      </rPr>
      <t>元。</t>
    </r>
  </si>
  <si>
    <t>臺灣機械股份有限公司清理收支查核表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</si>
</sst>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5" fillId="0" borderId="4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0" fontId="8" fillId="0" borderId="4" xfId="0" applyNumberFormat="1" applyFont="1" applyBorder="1" applyAlignment="1">
      <alignment/>
    </xf>
    <xf numFmtId="180" fontId="16" fillId="0" borderId="0" xfId="0" applyNumberFormat="1" applyFont="1" applyAlignment="1">
      <alignment horizontal="right"/>
    </xf>
    <xf numFmtId="180" fontId="11" fillId="0" borderId="0" xfId="0" applyNumberFormat="1" applyFont="1" applyAlignment="1" quotePrefix="1">
      <alignment horizontal="righ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centerContinuous"/>
    </xf>
    <xf numFmtId="180" fontId="19" fillId="0" borderId="0" xfId="0" applyNumberFormat="1" applyFont="1" applyAlignment="1">
      <alignment horizontal="right"/>
    </xf>
    <xf numFmtId="180" fontId="5" fillId="0" borderId="2" xfId="0" applyNumberFormat="1" applyFont="1" applyBorder="1" applyAlignment="1">
      <alignment horizontal="distributed" vertical="center"/>
    </xf>
    <xf numFmtId="180" fontId="21" fillId="0" borderId="2" xfId="0" applyNumberFormat="1" applyFont="1" applyBorder="1" applyAlignment="1">
      <alignment horizontal="distributed" vertical="center"/>
    </xf>
    <xf numFmtId="180" fontId="21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22" fillId="0" borderId="0" xfId="0" applyNumberFormat="1" applyFont="1" applyAlignment="1">
      <alignment horizontal="left"/>
    </xf>
    <xf numFmtId="180" fontId="22" fillId="0" borderId="4" xfId="0" applyNumberFormat="1" applyFont="1" applyBorder="1" applyAlignment="1">
      <alignment/>
    </xf>
    <xf numFmtId="180" fontId="28" fillId="0" borderId="0" xfId="0" applyNumberFormat="1" applyFont="1" applyAlignment="1">
      <alignment/>
    </xf>
    <xf numFmtId="180" fontId="28" fillId="0" borderId="4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3" sqref="A3:E3"/>
    </sheetView>
  </sheetViews>
  <sheetFormatPr defaultColWidth="9.00390625" defaultRowHeight="16.5"/>
  <cols>
    <col min="1" max="1" width="21.125" style="35" customWidth="1"/>
    <col min="2" max="2" width="19.625" style="35" customWidth="1"/>
    <col min="3" max="3" width="18.125" style="35" customWidth="1"/>
    <col min="4" max="4" width="13.375" style="35" customWidth="1"/>
    <col min="5" max="5" width="16.875" style="35" customWidth="1"/>
    <col min="6" max="16384" width="8.875" style="35" customWidth="1"/>
  </cols>
  <sheetData>
    <row r="1" spans="5:6" ht="15.75">
      <c r="E1" s="5" t="s">
        <v>58</v>
      </c>
      <c r="F1" s="40"/>
    </row>
    <row r="2" spans="5:6" ht="22.5" customHeight="1">
      <c r="E2" s="41"/>
      <c r="F2" s="40"/>
    </row>
    <row r="3" spans="1:5" s="42" customFormat="1" ht="24" customHeight="1">
      <c r="A3" s="57" t="s">
        <v>74</v>
      </c>
      <c r="B3" s="58"/>
      <c r="C3" s="58"/>
      <c r="D3" s="58"/>
      <c r="E3" s="58"/>
    </row>
    <row r="4" spans="1:5" s="42" customFormat="1" ht="20.25">
      <c r="A4" s="59"/>
      <c r="B4" s="59"/>
      <c r="C4" s="56"/>
      <c r="D4" s="43"/>
      <c r="E4" s="44" t="s">
        <v>20</v>
      </c>
    </row>
    <row r="5" spans="1:5" ht="20.25" customHeight="1">
      <c r="A5" s="60" t="s">
        <v>21</v>
      </c>
      <c r="B5" s="62" t="s">
        <v>22</v>
      </c>
      <c r="C5" s="63"/>
      <c r="D5" s="63"/>
      <c r="E5" s="63"/>
    </row>
    <row r="6" spans="1:5" s="48" customFormat="1" ht="21" customHeight="1">
      <c r="A6" s="61"/>
      <c r="B6" s="45" t="s">
        <v>23</v>
      </c>
      <c r="C6" s="45" t="s">
        <v>24</v>
      </c>
      <c r="D6" s="46" t="s">
        <v>25</v>
      </c>
      <c r="E6" s="47" t="s">
        <v>26</v>
      </c>
    </row>
    <row r="7" s="49" customFormat="1" ht="15.75">
      <c r="C7" s="35" t="s">
        <v>27</v>
      </c>
    </row>
    <row r="8" spans="4:5" ht="15.75">
      <c r="D8" s="49"/>
      <c r="E8" s="49"/>
    </row>
    <row r="9" spans="1:5" ht="16.5">
      <c r="A9" s="50" t="s">
        <v>59</v>
      </c>
      <c r="B9" s="49">
        <f>SUM(B11:B14)</f>
        <v>83546000</v>
      </c>
      <c r="C9" s="49">
        <f>SUM(C11:C14)</f>
        <v>28692430.580000002</v>
      </c>
      <c r="D9" s="49"/>
      <c r="E9" s="49">
        <f>SUM(E11:E14)</f>
        <v>28692430.580000002</v>
      </c>
    </row>
    <row r="10" spans="1:5" ht="15.75">
      <c r="A10" s="35" t="s">
        <v>27</v>
      </c>
      <c r="B10" s="35" t="s">
        <v>27</v>
      </c>
      <c r="C10" s="35" t="s">
        <v>27</v>
      </c>
      <c r="E10" s="35" t="s">
        <v>27</v>
      </c>
    </row>
    <row r="11" spans="1:5" ht="16.5">
      <c r="A11" s="35" t="s">
        <v>60</v>
      </c>
      <c r="B11" s="35">
        <v>0</v>
      </c>
      <c r="C11" s="35">
        <v>3535551.12</v>
      </c>
      <c r="E11" s="35">
        <f>C11+D11</f>
        <v>3535551.12</v>
      </c>
    </row>
    <row r="12" spans="1:5" ht="16.5">
      <c r="A12" s="35" t="s">
        <v>61</v>
      </c>
      <c r="C12" s="35">
        <v>959154</v>
      </c>
      <c r="E12" s="35">
        <f>C12+D12</f>
        <v>959154</v>
      </c>
    </row>
    <row r="13" spans="1:5" ht="16.5">
      <c r="A13" s="35" t="s">
        <v>62</v>
      </c>
      <c r="B13" s="35">
        <v>83546000</v>
      </c>
      <c r="C13" s="35">
        <v>561939.16</v>
      </c>
      <c r="E13" s="35">
        <f>C13+D13</f>
        <v>561939.16</v>
      </c>
    </row>
    <row r="14" spans="1:5" ht="16.5">
      <c r="A14" s="35" t="s">
        <v>63</v>
      </c>
      <c r="B14" s="35">
        <v>0</v>
      </c>
      <c r="C14" s="35">
        <v>23635786.3</v>
      </c>
      <c r="E14" s="35">
        <f>C14+D14</f>
        <v>23635786.3</v>
      </c>
    </row>
    <row r="17" spans="1:5" ht="16.5">
      <c r="A17" s="50" t="s">
        <v>64</v>
      </c>
      <c r="B17" s="49">
        <f>SUM(B19:B22)</f>
        <v>130128000</v>
      </c>
      <c r="C17" s="49">
        <f>SUM(C19:C22)</f>
        <v>67755141.19</v>
      </c>
      <c r="D17" s="51"/>
      <c r="E17" s="49">
        <f>SUM(E19:E22)</f>
        <v>67755141.19</v>
      </c>
    </row>
    <row r="19" spans="1:5" ht="16.5">
      <c r="A19" s="35" t="s">
        <v>65</v>
      </c>
      <c r="B19" s="35">
        <v>46113000</v>
      </c>
      <c r="C19" s="35">
        <v>29441283</v>
      </c>
      <c r="E19" s="35">
        <f>C19+D19</f>
        <v>29441283</v>
      </c>
    </row>
    <row r="20" spans="1:5" ht="16.5">
      <c r="A20" s="35" t="s">
        <v>66</v>
      </c>
      <c r="B20" s="35">
        <v>0</v>
      </c>
      <c r="C20" s="35">
        <v>3807.17</v>
      </c>
      <c r="E20" s="35">
        <f>C20+D20</f>
        <v>3807.17</v>
      </c>
    </row>
    <row r="21" spans="1:5" ht="16.5">
      <c r="A21" s="35" t="s">
        <v>67</v>
      </c>
      <c r="B21" s="35">
        <v>0</v>
      </c>
      <c r="C21" s="35">
        <v>150454.1</v>
      </c>
      <c r="E21" s="35">
        <f>C21+D21</f>
        <v>150454.1</v>
      </c>
    </row>
    <row r="22" spans="1:5" ht="16.5">
      <c r="A22" s="35" t="s">
        <v>68</v>
      </c>
      <c r="B22" s="35">
        <v>84015000</v>
      </c>
      <c r="C22" s="35">
        <v>38159596.92</v>
      </c>
      <c r="E22" s="35">
        <f>C22+D22</f>
        <v>38159596.92</v>
      </c>
    </row>
    <row r="35" spans="1:5" ht="16.5">
      <c r="A35" s="53"/>
      <c r="B35" s="49"/>
      <c r="C35" s="49"/>
      <c r="E35" s="49"/>
    </row>
    <row r="36" spans="1:5" ht="15.75">
      <c r="A36" s="49"/>
      <c r="C36" s="49"/>
      <c r="E36" s="49"/>
    </row>
    <row r="37" spans="1:5" ht="16.5">
      <c r="A37" s="53"/>
      <c r="B37" s="49"/>
      <c r="C37" s="49"/>
      <c r="E37" s="49"/>
    </row>
    <row r="38" spans="1:5" ht="16.5">
      <c r="A38" s="53"/>
      <c r="C38" s="49"/>
      <c r="E38" s="49"/>
    </row>
    <row r="39" spans="1:5" s="49" customFormat="1" ht="18.75" customHeight="1">
      <c r="A39" s="54" t="s">
        <v>69</v>
      </c>
      <c r="B39" s="52">
        <f>B9-B17</f>
        <v>-46582000</v>
      </c>
      <c r="C39" s="52">
        <f>C9-C17</f>
        <v>-39062710.61</v>
      </c>
      <c r="D39" s="52">
        <f>D9-D17</f>
        <v>0</v>
      </c>
      <c r="E39" s="52">
        <f>E9-E17</f>
        <v>-39062710.61</v>
      </c>
    </row>
    <row r="41" spans="1:3" ht="17.25" customHeight="1">
      <c r="A41" s="55"/>
      <c r="B41" s="55"/>
      <c r="C41" s="56"/>
    </row>
    <row r="51" ht="15.75">
      <c r="A51" s="35" t="s">
        <v>28</v>
      </c>
    </row>
  </sheetData>
  <mergeCells count="5">
    <mergeCell ref="A41:C41"/>
    <mergeCell ref="A3:E3"/>
    <mergeCell ref="A4:C4"/>
    <mergeCell ref="A5:A6"/>
    <mergeCell ref="B5:E5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85" zoomScaleNormal="85" workbookViewId="0" topLeftCell="A1">
      <selection activeCell="D43" sqref="D43"/>
    </sheetView>
  </sheetViews>
  <sheetFormatPr defaultColWidth="9.00390625" defaultRowHeight="16.5"/>
  <cols>
    <col min="1" max="1" width="17.125" style="2" customWidth="1"/>
    <col min="2" max="2" width="7.625" style="2" customWidth="1"/>
    <col min="3" max="3" width="19.75390625" style="2" customWidth="1"/>
    <col min="4" max="4" width="16.875" style="2" customWidth="1"/>
    <col min="5" max="5" width="10.125" style="2" customWidth="1"/>
    <col min="6" max="6" width="16.875" style="2" customWidth="1"/>
    <col min="7" max="7" width="7.125" style="2" customWidth="1"/>
    <col min="8" max="8" width="17.625" style="2" customWidth="1"/>
    <col min="9" max="9" width="7.875" style="2" customWidth="1"/>
    <col min="10" max="10" width="17.375" style="2" customWidth="1"/>
    <col min="11" max="11" width="17.00390625" style="2" customWidth="1"/>
    <col min="12" max="12" width="10.75390625" style="2" customWidth="1"/>
    <col min="13" max="13" width="17.00390625" style="2" customWidth="1"/>
    <col min="14" max="14" width="7.625" style="2" customWidth="1"/>
    <col min="15" max="16384" width="9.00390625" style="2" customWidth="1"/>
  </cols>
  <sheetData>
    <row r="1" spans="1:14" ht="19.5">
      <c r="A1" s="1" t="s">
        <v>44</v>
      </c>
      <c r="F1" s="3" t="s">
        <v>12</v>
      </c>
      <c r="M1" s="4"/>
      <c r="N1" s="5" t="s">
        <v>45</v>
      </c>
    </row>
    <row r="2" ht="14.25" customHeight="1"/>
    <row r="3" spans="2:14" s="6" customFormat="1" ht="24" customHeight="1">
      <c r="B3" s="7"/>
      <c r="C3" s="7"/>
      <c r="D3" s="7"/>
      <c r="E3" s="7"/>
      <c r="F3" s="7"/>
      <c r="G3" s="8" t="s">
        <v>46</v>
      </c>
      <c r="H3" s="9" t="s">
        <v>29</v>
      </c>
      <c r="I3" s="10"/>
      <c r="J3" s="10"/>
      <c r="K3" s="10"/>
      <c r="L3" s="10"/>
      <c r="M3" s="10"/>
      <c r="N3" s="10"/>
    </row>
    <row r="4" spans="1:14" ht="22.5" customHeight="1">
      <c r="A4" s="1" t="s">
        <v>13</v>
      </c>
      <c r="E4" s="74" t="s">
        <v>18</v>
      </c>
      <c r="F4" s="74"/>
      <c r="G4" s="74"/>
      <c r="H4" s="64" t="s">
        <v>19</v>
      </c>
      <c r="I4" s="64"/>
      <c r="J4" s="64"/>
      <c r="M4" s="65" t="s">
        <v>42</v>
      </c>
      <c r="N4" s="65"/>
    </row>
    <row r="5" spans="1:14" s="11" customFormat="1" ht="24.75" customHeight="1">
      <c r="A5" s="66" t="s">
        <v>15</v>
      </c>
      <c r="B5" s="67"/>
      <c r="C5" s="68" t="s">
        <v>2</v>
      </c>
      <c r="D5" s="70" t="s">
        <v>70</v>
      </c>
      <c r="E5" s="72" t="s">
        <v>14</v>
      </c>
      <c r="F5" s="73" t="s">
        <v>16</v>
      </c>
      <c r="G5" s="66"/>
      <c r="H5" s="66" t="s">
        <v>15</v>
      </c>
      <c r="I5" s="67"/>
      <c r="J5" s="68" t="s">
        <v>2</v>
      </c>
      <c r="K5" s="70" t="s">
        <v>70</v>
      </c>
      <c r="L5" s="72" t="s">
        <v>14</v>
      </c>
      <c r="M5" s="73" t="s">
        <v>16</v>
      </c>
      <c r="N5" s="66"/>
    </row>
    <row r="6" spans="1:14" s="11" customFormat="1" ht="22.5" customHeight="1">
      <c r="A6" s="12" t="s">
        <v>17</v>
      </c>
      <c r="B6" s="13" t="s">
        <v>1</v>
      </c>
      <c r="C6" s="69"/>
      <c r="D6" s="71"/>
      <c r="E6" s="71"/>
      <c r="F6" s="14" t="s">
        <v>0</v>
      </c>
      <c r="G6" s="15" t="s">
        <v>1</v>
      </c>
      <c r="H6" s="12" t="s">
        <v>17</v>
      </c>
      <c r="I6" s="13" t="s">
        <v>1</v>
      </c>
      <c r="J6" s="69"/>
      <c r="K6" s="71"/>
      <c r="L6" s="71"/>
      <c r="M6" s="14" t="s">
        <v>0</v>
      </c>
      <c r="N6" s="15" t="s">
        <v>1</v>
      </c>
    </row>
    <row r="7" spans="2:14" s="11" customFormat="1" ht="16.5" customHeight="1">
      <c r="B7" s="16"/>
      <c r="C7" s="16"/>
      <c r="D7" s="16"/>
      <c r="E7" s="16"/>
      <c r="F7" s="16"/>
      <c r="G7" s="16"/>
      <c r="I7" s="16"/>
      <c r="J7" s="16"/>
      <c r="K7" s="16"/>
      <c r="L7" s="16"/>
      <c r="M7" s="16"/>
      <c r="N7" s="16"/>
    </row>
    <row r="8" spans="1:14" s="20" customFormat="1" ht="15.75">
      <c r="A8" s="17">
        <f>A10+A20+A30</f>
        <v>1584041625.58</v>
      </c>
      <c r="B8" s="36">
        <v>100</v>
      </c>
      <c r="C8" s="18" t="s">
        <v>4</v>
      </c>
      <c r="D8" s="17">
        <f>D10+D20+D30</f>
        <v>1157115368.08</v>
      </c>
      <c r="E8" s="17"/>
      <c r="F8" s="17">
        <f>F10+F20+F30</f>
        <v>1157115368.08</v>
      </c>
      <c r="G8" s="36">
        <v>100</v>
      </c>
      <c r="H8" s="17">
        <f>H10+H16+H21</f>
        <v>3220497347.38</v>
      </c>
      <c r="I8" s="17">
        <f aca="true" t="shared" si="0" ref="I8:I18">+H8/+H$51*100</f>
        <v>203.30888376754675</v>
      </c>
      <c r="J8" s="19" t="s">
        <v>30</v>
      </c>
      <c r="K8" s="17">
        <f>K10+K16+K21</f>
        <v>2832633800.49</v>
      </c>
      <c r="L8" s="17"/>
      <c r="M8" s="17">
        <f>K8-L8</f>
        <v>2832633800.49</v>
      </c>
      <c r="N8" s="17">
        <f aca="true" t="shared" si="1" ref="N8:N18">+M8/+M$51*100</f>
        <v>244.80132911813155</v>
      </c>
    </row>
    <row r="9" spans="1:14" s="11" customFormat="1" ht="15.75">
      <c r="A9" s="21"/>
      <c r="B9" s="21"/>
      <c r="D9" s="21"/>
      <c r="E9" s="21"/>
      <c r="F9" s="21"/>
      <c r="G9" s="21">
        <f>+F9/+F$51*100</f>
        <v>0</v>
      </c>
      <c r="H9" s="21"/>
      <c r="I9" s="17">
        <f t="shared" si="0"/>
        <v>0</v>
      </c>
      <c r="K9" s="21"/>
      <c r="L9" s="21"/>
      <c r="M9" s="21"/>
      <c r="N9" s="17">
        <f t="shared" si="1"/>
        <v>0</v>
      </c>
    </row>
    <row r="10" spans="1:14" s="23" customFormat="1" ht="15.75">
      <c r="A10" s="26">
        <f>SUM(A12:A16)</f>
        <v>604786205.3</v>
      </c>
      <c r="B10" s="17">
        <f>+A10/+A$51*100</f>
        <v>38.17994398212587</v>
      </c>
      <c r="C10" s="37" t="s">
        <v>5</v>
      </c>
      <c r="D10" s="26">
        <f>SUM(D12:D16)</f>
        <v>187314291</v>
      </c>
      <c r="E10" s="26"/>
      <c r="F10" s="17">
        <f>D10+E10</f>
        <v>187314291</v>
      </c>
      <c r="G10" s="17">
        <f>+F10/+F$51*100</f>
        <v>16.18803934052059</v>
      </c>
      <c r="H10" s="26">
        <f>SUM(H12:H13)</f>
        <v>83282761.3</v>
      </c>
      <c r="I10" s="17">
        <f t="shared" si="0"/>
        <v>5.257611918468736</v>
      </c>
      <c r="J10" s="37" t="s">
        <v>31</v>
      </c>
      <c r="K10" s="26">
        <f>SUM(K12:K13)</f>
        <v>75642136</v>
      </c>
      <c r="L10" s="26"/>
      <c r="M10" s="17">
        <f>K10-L10</f>
        <v>75642136</v>
      </c>
      <c r="N10" s="17">
        <f t="shared" si="1"/>
        <v>6.53713001198082</v>
      </c>
    </row>
    <row r="11" spans="1:14" s="11" customFormat="1" ht="15.75">
      <c r="A11" s="21"/>
      <c r="B11" s="21"/>
      <c r="D11" s="21"/>
      <c r="E11" s="21"/>
      <c r="F11" s="21"/>
      <c r="G11" s="21"/>
      <c r="H11" s="21"/>
      <c r="I11" s="21">
        <f t="shared" si="0"/>
        <v>0</v>
      </c>
      <c r="K11" s="21"/>
      <c r="L11" s="21"/>
      <c r="M11" s="21"/>
      <c r="N11" s="21">
        <f t="shared" si="1"/>
        <v>0</v>
      </c>
    </row>
    <row r="12" spans="1:14" s="11" customFormat="1" ht="15.75">
      <c r="A12" s="21">
        <v>26845478.05</v>
      </c>
      <c r="B12" s="21">
        <f>+A12/+A$51*100</f>
        <v>1.6947457450917982</v>
      </c>
      <c r="C12" s="1" t="s">
        <v>6</v>
      </c>
      <c r="D12" s="21">
        <v>12954903</v>
      </c>
      <c r="E12" s="21"/>
      <c r="F12" s="21">
        <f>D12+E12</f>
        <v>12954903</v>
      </c>
      <c r="G12" s="21">
        <f>+F12/+F$51*100</f>
        <v>1.1195861153841604</v>
      </c>
      <c r="H12" s="21">
        <v>82962831.3</v>
      </c>
      <c r="I12" s="21">
        <f t="shared" si="0"/>
        <v>5.2374148482129055</v>
      </c>
      <c r="J12" s="1" t="s">
        <v>32</v>
      </c>
      <c r="K12" s="21">
        <v>75642136</v>
      </c>
      <c r="L12" s="21"/>
      <c r="M12" s="21">
        <f>K12-L12</f>
        <v>75642136</v>
      </c>
      <c r="N12" s="21">
        <f t="shared" si="1"/>
        <v>6.53713001198082</v>
      </c>
    </row>
    <row r="13" spans="1:14" s="11" customFormat="1" ht="15.75">
      <c r="A13" s="21">
        <v>199463726</v>
      </c>
      <c r="B13" s="21">
        <f>+A13/+A$51*100</f>
        <v>12.592076040108225</v>
      </c>
      <c r="C13" s="21" t="s">
        <v>43</v>
      </c>
      <c r="D13" s="21">
        <v>51356152</v>
      </c>
      <c r="E13" s="21"/>
      <c r="F13" s="21">
        <f>D13+E13</f>
        <v>51356152</v>
      </c>
      <c r="G13" s="21">
        <f>+F13/+F$51*100</f>
        <v>4.438291411271739</v>
      </c>
      <c r="H13" s="21">
        <v>319930</v>
      </c>
      <c r="I13" s="21">
        <f t="shared" si="0"/>
        <v>0.020197070255831</v>
      </c>
      <c r="J13" s="27" t="s">
        <v>56</v>
      </c>
      <c r="K13" s="21">
        <v>0</v>
      </c>
      <c r="L13" s="21"/>
      <c r="M13" s="21">
        <f>K13-L13</f>
        <v>0</v>
      </c>
      <c r="N13" s="21">
        <f t="shared" si="1"/>
        <v>0</v>
      </c>
    </row>
    <row r="14" spans="1:14" s="11" customFormat="1" ht="15.75">
      <c r="A14" s="21">
        <v>377890196</v>
      </c>
      <c r="B14" s="21">
        <f>+A14/+A$51*100</f>
        <v>23.856077384433302</v>
      </c>
      <c r="C14" s="1" t="s">
        <v>7</v>
      </c>
      <c r="D14" s="21">
        <v>121023452</v>
      </c>
      <c r="E14" s="21"/>
      <c r="F14" s="21">
        <f>D14+E14</f>
        <v>121023452</v>
      </c>
      <c r="G14" s="21">
        <f>+F14/+F$51*100</f>
        <v>10.459065304854958</v>
      </c>
      <c r="H14" s="21"/>
      <c r="I14" s="21"/>
      <c r="K14" s="21"/>
      <c r="L14" s="21"/>
      <c r="M14" s="21"/>
      <c r="N14" s="21"/>
    </row>
    <row r="15" spans="1:14" s="11" customFormat="1" ht="15.75">
      <c r="A15" s="21">
        <v>558082</v>
      </c>
      <c r="B15" s="21">
        <f>+A15/+A$51*100</f>
        <v>0.0352315236536576</v>
      </c>
      <c r="C15" s="21" t="s">
        <v>47</v>
      </c>
      <c r="D15" s="21">
        <v>1979784</v>
      </c>
      <c r="E15" s="21"/>
      <c r="F15" s="21">
        <f>D15+E15</f>
        <v>1979784</v>
      </c>
      <c r="G15" s="21">
        <f>+F15/+F$51*100</f>
        <v>0.1710965090097328</v>
      </c>
      <c r="H15" s="21"/>
      <c r="I15" s="21">
        <f t="shared" si="0"/>
        <v>0</v>
      </c>
      <c r="J15" s="1"/>
      <c r="K15" s="21"/>
      <c r="L15" s="21"/>
      <c r="M15" s="21"/>
      <c r="N15" s="21">
        <f t="shared" si="1"/>
        <v>0</v>
      </c>
    </row>
    <row r="16" spans="1:14" s="11" customFormat="1" ht="15.75">
      <c r="A16" s="21">
        <v>28723.25</v>
      </c>
      <c r="B16" s="21">
        <f>+A16/+A$51*100</f>
        <v>0.0018132888388891248</v>
      </c>
      <c r="C16" s="27" t="s">
        <v>48</v>
      </c>
      <c r="D16" s="21"/>
      <c r="E16" s="21"/>
      <c r="F16" s="21">
        <f>D16+E16</f>
        <v>0</v>
      </c>
      <c r="G16" s="21">
        <f>+F16/+F$51*100</f>
        <v>0</v>
      </c>
      <c r="H16" s="17">
        <f>H18</f>
        <v>2231139748.65</v>
      </c>
      <c r="I16" s="17">
        <f t="shared" si="0"/>
        <v>140.85108071784816</v>
      </c>
      <c r="J16" s="23" t="s">
        <v>33</v>
      </c>
      <c r="K16" s="17">
        <f>K18</f>
        <v>1880035803.49</v>
      </c>
      <c r="L16" s="17"/>
      <c r="M16" s="17">
        <f>K16-L16</f>
        <v>1880035803.49</v>
      </c>
      <c r="N16" s="17">
        <f t="shared" si="1"/>
        <v>162.47608971001233</v>
      </c>
    </row>
    <row r="17" spans="1:14" s="23" customFormat="1" ht="15.75">
      <c r="A17" s="21" t="s">
        <v>8</v>
      </c>
      <c r="B17" s="21"/>
      <c r="C17" s="24" t="s">
        <v>8</v>
      </c>
      <c r="D17" s="21" t="s">
        <v>8</v>
      </c>
      <c r="E17" s="21"/>
      <c r="F17" s="21" t="s">
        <v>8</v>
      </c>
      <c r="G17" s="21"/>
      <c r="H17" s="21"/>
      <c r="I17" s="21">
        <f t="shared" si="0"/>
        <v>0</v>
      </c>
      <c r="J17" s="11"/>
      <c r="K17" s="21"/>
      <c r="L17" s="21"/>
      <c r="M17" s="21"/>
      <c r="N17" s="21">
        <f t="shared" si="1"/>
        <v>0</v>
      </c>
    </row>
    <row r="18" spans="8:14" s="11" customFormat="1" ht="15.75">
      <c r="H18" s="21">
        <v>2231139748.65</v>
      </c>
      <c r="I18" s="21">
        <f t="shared" si="0"/>
        <v>140.85108071784816</v>
      </c>
      <c r="J18" s="11" t="s">
        <v>34</v>
      </c>
      <c r="K18" s="21">
        <v>1880035803.49</v>
      </c>
      <c r="L18" s="21"/>
      <c r="M18" s="21">
        <f>K18-L18</f>
        <v>1880035803.49</v>
      </c>
      <c r="N18" s="21">
        <f t="shared" si="1"/>
        <v>162.47608971001233</v>
      </c>
    </row>
    <row r="19" spans="8:14" s="11" customFormat="1" ht="15.75">
      <c r="H19" s="21" t="s">
        <v>8</v>
      </c>
      <c r="I19" s="21"/>
      <c r="J19" s="24" t="s">
        <v>8</v>
      </c>
      <c r="K19" s="21" t="s">
        <v>8</v>
      </c>
      <c r="L19" s="21"/>
      <c r="M19" s="21" t="s">
        <v>8</v>
      </c>
      <c r="N19" s="21"/>
    </row>
    <row r="20" spans="1:7" s="11" customFormat="1" ht="15.75">
      <c r="A20" s="26">
        <f>SUM(A22:A26)</f>
        <v>737065961.59</v>
      </c>
      <c r="B20" s="17">
        <f>+A20/+A$51*100</f>
        <v>46.530719249257224</v>
      </c>
      <c r="C20" s="38" t="s">
        <v>9</v>
      </c>
      <c r="D20" s="26">
        <f>SUM(D22:D26)</f>
        <v>855702050.0899999</v>
      </c>
      <c r="E20" s="26"/>
      <c r="F20" s="17">
        <f>D20+E20</f>
        <v>855702050.0899999</v>
      </c>
      <c r="G20" s="17">
        <f>+F20/+F$51*100</f>
        <v>73.95131667033904</v>
      </c>
    </row>
    <row r="21" spans="1:14" s="11" customFormat="1" ht="15.75">
      <c r="A21" s="21"/>
      <c r="B21" s="21"/>
      <c r="C21" s="1"/>
      <c r="D21" s="21"/>
      <c r="E21" s="21"/>
      <c r="F21" s="21"/>
      <c r="G21" s="21"/>
      <c r="H21" s="26">
        <f>H23+H24</f>
        <v>906074837.43</v>
      </c>
      <c r="I21" s="17">
        <f>+H21/+H$51*100</f>
        <v>57.20019113122983</v>
      </c>
      <c r="J21" s="38" t="s">
        <v>35</v>
      </c>
      <c r="K21" s="26">
        <f>SUM(K23:K24)</f>
        <v>876955861</v>
      </c>
      <c r="L21" s="26"/>
      <c r="M21" s="17">
        <f>K21-L21</f>
        <v>876955861</v>
      </c>
      <c r="N21" s="17">
        <f>+M21/+M$51*100</f>
        <v>75.78810939613841</v>
      </c>
    </row>
    <row r="22" spans="1:14" s="11" customFormat="1" ht="15.75">
      <c r="A22" s="21">
        <v>734827860</v>
      </c>
      <c r="B22" s="21">
        <f>+A22/+A$51*100</f>
        <v>46.38942866990262</v>
      </c>
      <c r="C22" s="11" t="s">
        <v>10</v>
      </c>
      <c r="D22" s="21">
        <v>853810261</v>
      </c>
      <c r="E22" s="21"/>
      <c r="F22" s="21">
        <f>D22+E22</f>
        <v>853810261</v>
      </c>
      <c r="G22" s="21">
        <f>+F22/+F$51*100</f>
        <v>73.78782484038098</v>
      </c>
      <c r="H22" s="26"/>
      <c r="I22" s="17"/>
      <c r="J22" s="38"/>
      <c r="K22" s="26"/>
      <c r="L22" s="26"/>
      <c r="M22" s="17"/>
      <c r="N22" s="17"/>
    </row>
    <row r="23" spans="1:14" s="11" customFormat="1" ht="15.75">
      <c r="A23" s="21">
        <v>1440515.15</v>
      </c>
      <c r="B23" s="21">
        <f>+A23/+A$51*100</f>
        <v>0.09093922323364151</v>
      </c>
      <c r="C23" s="27" t="s">
        <v>49</v>
      </c>
      <c r="D23" s="21">
        <v>1381211.15</v>
      </c>
      <c r="E23" s="21"/>
      <c r="F23" s="21">
        <f>D23+E23</f>
        <v>1381211.15</v>
      </c>
      <c r="G23" s="21">
        <f>+F23/+F$51*100</f>
        <v>0.11936676221765526</v>
      </c>
      <c r="H23" s="21">
        <v>331617.43</v>
      </c>
      <c r="I23" s="21">
        <f>+H23/+H$51*100</f>
        <v>0.02093489366976563</v>
      </c>
      <c r="J23" s="27" t="s">
        <v>57</v>
      </c>
      <c r="K23" s="21">
        <v>0</v>
      </c>
      <c r="L23" s="21"/>
      <c r="M23" s="21"/>
      <c r="N23" s="21">
        <f>+M23/+M$51*100</f>
        <v>0</v>
      </c>
    </row>
    <row r="24" spans="1:14" s="11" customFormat="1" ht="15.75">
      <c r="A24" s="21">
        <v>392594</v>
      </c>
      <c r="B24" s="21">
        <f>+A24/+A$51*100</f>
        <v>0.024784323445809133</v>
      </c>
      <c r="C24" s="21" t="s">
        <v>50</v>
      </c>
      <c r="D24" s="21">
        <v>158103.88</v>
      </c>
      <c r="F24" s="21">
        <f>D24+E24</f>
        <v>158103.88</v>
      </c>
      <c r="G24" s="21">
        <f>+F24/+F$51*100</f>
        <v>0.013663622864359806</v>
      </c>
      <c r="H24" s="21">
        <v>905743220</v>
      </c>
      <c r="I24" s="21">
        <f>+H24/+H$51*100</f>
        <v>57.179256237560075</v>
      </c>
      <c r="J24" s="11" t="s">
        <v>36</v>
      </c>
      <c r="K24" s="21">
        <v>876955861</v>
      </c>
      <c r="L24" s="21"/>
      <c r="M24" s="21">
        <f>K24-L24</f>
        <v>876955861</v>
      </c>
      <c r="N24" s="21">
        <f>+M24/+M$51*100</f>
        <v>75.78810939613841</v>
      </c>
    </row>
    <row r="25" spans="1:14" s="11" customFormat="1" ht="15.75">
      <c r="A25" s="21">
        <v>296023</v>
      </c>
      <c r="B25" s="21">
        <f>+A25/+A$51*100</f>
        <v>0.01868782961379633</v>
      </c>
      <c r="C25" s="21" t="s">
        <v>51</v>
      </c>
      <c r="D25" s="21">
        <v>237315.42</v>
      </c>
      <c r="F25" s="21">
        <f>D25+E25</f>
        <v>237315.42</v>
      </c>
      <c r="G25" s="21">
        <f>+F25/+F$51*100</f>
        <v>0.020509227216796645</v>
      </c>
      <c r="H25" s="21"/>
      <c r="I25" s="21">
        <f>+H25/+H$51*100</f>
        <v>0</v>
      </c>
      <c r="J25" s="21"/>
      <c r="K25" s="21"/>
      <c r="L25" s="21"/>
      <c r="M25" s="21">
        <f>K25-L25</f>
        <v>0</v>
      </c>
      <c r="N25" s="21">
        <f>+M25/+M$51*100</f>
        <v>0</v>
      </c>
    </row>
    <row r="26" spans="1:14" s="11" customFormat="1" ht="15.75">
      <c r="A26" s="21">
        <v>108969.44</v>
      </c>
      <c r="B26" s="21">
        <f>+A26/+A$51*100</f>
        <v>0.006879203061352673</v>
      </c>
      <c r="C26" s="21" t="s">
        <v>52</v>
      </c>
      <c r="D26" s="21">
        <v>115158.64</v>
      </c>
      <c r="F26" s="21">
        <f>D26+E26</f>
        <v>115158.64</v>
      </c>
      <c r="G26" s="21">
        <f>+F26/+F$51*100</f>
        <v>0.00995221765925403</v>
      </c>
      <c r="H26" s="21" t="s">
        <v>12</v>
      </c>
      <c r="I26" s="21"/>
      <c r="J26" s="24" t="s">
        <v>8</v>
      </c>
      <c r="K26" s="21" t="s">
        <v>12</v>
      </c>
      <c r="L26" s="21"/>
      <c r="M26" s="21" t="s">
        <v>12</v>
      </c>
      <c r="N26" s="21"/>
    </row>
    <row r="27" spans="8:14" s="11" customFormat="1" ht="15.75">
      <c r="H27" s="17">
        <f>+H29+H34</f>
        <v>-1636455721.8000002</v>
      </c>
      <c r="I27" s="17">
        <f aca="true" t="shared" si="2" ref="I27:I35">+H27/+H$51*100</f>
        <v>-103.30888376754675</v>
      </c>
      <c r="J27" s="25" t="s">
        <v>37</v>
      </c>
      <c r="K27" s="17">
        <f>+K29+K34</f>
        <v>-1675518432.4099998</v>
      </c>
      <c r="L27" s="26"/>
      <c r="M27" s="17">
        <f>K27-L27</f>
        <v>-1675518432.4099998</v>
      </c>
      <c r="N27" s="17">
        <f aca="true" t="shared" si="3" ref="N27:N35">+M27/+M$51*100</f>
        <v>-144.80132911813152</v>
      </c>
    </row>
    <row r="28" spans="8:14" s="23" customFormat="1" ht="15.75">
      <c r="H28" s="21"/>
      <c r="I28" s="21">
        <f t="shared" si="2"/>
        <v>0</v>
      </c>
      <c r="J28" s="11"/>
      <c r="K28" s="21"/>
      <c r="L28" s="21"/>
      <c r="M28" s="21"/>
      <c r="N28" s="21">
        <f t="shared" si="3"/>
        <v>0</v>
      </c>
    </row>
    <row r="29" spans="8:14" s="11" customFormat="1" ht="15.75">
      <c r="H29" s="26">
        <f>SUM(H31:H32)</f>
        <v>6417561270</v>
      </c>
      <c r="I29" s="17">
        <f t="shared" si="2"/>
        <v>405.13842353417937</v>
      </c>
      <c r="J29" s="23" t="s">
        <v>38</v>
      </c>
      <c r="K29" s="26">
        <f>K31</f>
        <v>6417561270</v>
      </c>
      <c r="L29" s="17"/>
      <c r="M29" s="17">
        <f>K29-L29</f>
        <v>6417561270</v>
      </c>
      <c r="N29" s="17">
        <f t="shared" si="3"/>
        <v>554.6172358464697</v>
      </c>
    </row>
    <row r="30" spans="1:14" s="11" customFormat="1" ht="15.75">
      <c r="A30" s="26">
        <f>SUM(A32:A33)</f>
        <v>242189458.69</v>
      </c>
      <c r="B30" s="17">
        <f>+A30/+A$51*100</f>
        <v>15.289336768616915</v>
      </c>
      <c r="C30" s="37" t="s">
        <v>11</v>
      </c>
      <c r="D30" s="26">
        <f>SUM(D32:D33)</f>
        <v>114099026.99</v>
      </c>
      <c r="F30" s="17">
        <f>D30+E30</f>
        <v>114099026.99</v>
      </c>
      <c r="G30" s="17">
        <f>+F30/+F$51*100</f>
        <v>9.860643989140371</v>
      </c>
      <c r="H30" s="22"/>
      <c r="I30" s="21">
        <f t="shared" si="2"/>
        <v>0</v>
      </c>
      <c r="K30" s="22"/>
      <c r="L30" s="21"/>
      <c r="M30" s="22"/>
      <c r="N30" s="21">
        <f t="shared" si="3"/>
        <v>0</v>
      </c>
    </row>
    <row r="31" spans="1:14" s="11" customFormat="1" ht="15.75">
      <c r="A31" s="21" t="s">
        <v>8</v>
      </c>
      <c r="B31" s="21"/>
      <c r="C31" s="11" t="s">
        <v>8</v>
      </c>
      <c r="D31" s="21"/>
      <c r="E31" s="21"/>
      <c r="F31" s="21" t="s">
        <v>8</v>
      </c>
      <c r="G31" s="21"/>
      <c r="H31" s="21">
        <v>6417561270</v>
      </c>
      <c r="I31" s="21">
        <f t="shared" si="2"/>
        <v>405.13842353417937</v>
      </c>
      <c r="J31" s="11" t="s">
        <v>39</v>
      </c>
      <c r="K31" s="21">
        <v>6417561270</v>
      </c>
      <c r="L31" s="21"/>
      <c r="M31" s="21">
        <f>K31-L31</f>
        <v>6417561270</v>
      </c>
      <c r="N31" s="21">
        <f t="shared" si="3"/>
        <v>554.6172358464697</v>
      </c>
    </row>
    <row r="32" spans="1:14" s="11" customFormat="1" ht="15.75">
      <c r="A32" s="21">
        <v>120832401</v>
      </c>
      <c r="B32" s="21">
        <f>+A32/+A$51*100</f>
        <v>7.628107686611896</v>
      </c>
      <c r="C32" s="27" t="s">
        <v>53</v>
      </c>
      <c r="D32" s="21">
        <v>0</v>
      </c>
      <c r="E32" s="21"/>
      <c r="F32" s="21">
        <f>D32+E32</f>
        <v>0</v>
      </c>
      <c r="G32" s="21">
        <f aca="true" t="shared" si="4" ref="G32:G37">+F32/+F$51*100</f>
        <v>0</v>
      </c>
      <c r="H32" s="21"/>
      <c r="I32" s="21">
        <f t="shared" si="2"/>
        <v>0</v>
      </c>
      <c r="K32" s="21">
        <v>0</v>
      </c>
      <c r="L32" s="21"/>
      <c r="M32" s="21">
        <f>K32-L32</f>
        <v>0</v>
      </c>
      <c r="N32" s="21">
        <f t="shared" si="3"/>
        <v>0</v>
      </c>
    </row>
    <row r="33" spans="1:14" s="11" customFormat="1" ht="15.75">
      <c r="A33" s="21">
        <v>121357057.69</v>
      </c>
      <c r="B33" s="21">
        <f>+A33/+A$51*100</f>
        <v>7.661229082005018</v>
      </c>
      <c r="C33" s="21" t="s">
        <v>54</v>
      </c>
      <c r="D33" s="21">
        <v>114099026.99</v>
      </c>
      <c r="F33" s="21">
        <f>D33+E33</f>
        <v>114099026.99</v>
      </c>
      <c r="G33" s="21">
        <f t="shared" si="4"/>
        <v>9.860643989140371</v>
      </c>
      <c r="H33" s="21"/>
      <c r="I33" s="21">
        <f t="shared" si="2"/>
        <v>0</v>
      </c>
      <c r="J33" s="24"/>
      <c r="K33" s="21"/>
      <c r="L33" s="21"/>
      <c r="M33" s="21"/>
      <c r="N33" s="21">
        <f t="shared" si="3"/>
        <v>0</v>
      </c>
    </row>
    <row r="34" spans="1:14" s="11" customFormat="1" ht="15.75">
      <c r="A34" s="21"/>
      <c r="C34" s="21" t="s">
        <v>55</v>
      </c>
      <c r="D34" s="21">
        <v>0</v>
      </c>
      <c r="E34" s="21"/>
      <c r="F34" s="21">
        <f>D34+E34</f>
        <v>0</v>
      </c>
      <c r="G34" s="21">
        <f t="shared" si="4"/>
        <v>0</v>
      </c>
      <c r="H34" s="17">
        <f>H36+H37</f>
        <v>-8054016991.8</v>
      </c>
      <c r="I34" s="17">
        <f t="shared" si="2"/>
        <v>-508.44730730172614</v>
      </c>
      <c r="J34" s="38" t="s">
        <v>71</v>
      </c>
      <c r="K34" s="17">
        <f>K37</f>
        <v>-8093079702.41</v>
      </c>
      <c r="L34" s="17"/>
      <c r="M34" s="17">
        <f>K34-L34</f>
        <v>-8093079702.41</v>
      </c>
      <c r="N34" s="17">
        <f t="shared" si="3"/>
        <v>-699.4185649646013</v>
      </c>
    </row>
    <row r="35" spans="4:14" s="11" customFormat="1" ht="15.75">
      <c r="D35" s="21"/>
      <c r="E35" s="21"/>
      <c r="F35" s="21">
        <f>D35-E35</f>
        <v>0</v>
      </c>
      <c r="G35" s="21">
        <f t="shared" si="4"/>
        <v>0</v>
      </c>
      <c r="H35" s="21"/>
      <c r="I35" s="21">
        <f t="shared" si="2"/>
        <v>0</v>
      </c>
      <c r="J35" s="24"/>
      <c r="K35" s="21"/>
      <c r="L35" s="21"/>
      <c r="M35" s="21"/>
      <c r="N35" s="21">
        <f t="shared" si="3"/>
        <v>0</v>
      </c>
    </row>
    <row r="36" spans="1:14" s="11" customFormat="1" ht="15.75">
      <c r="A36" s="21">
        <v>0</v>
      </c>
      <c r="B36" s="21">
        <f>+A36/+A$51*100</f>
        <v>0</v>
      </c>
      <c r="D36" s="21"/>
      <c r="E36" s="21"/>
      <c r="F36" s="21">
        <f>D36-E36</f>
        <v>0</v>
      </c>
      <c r="G36" s="21">
        <f t="shared" si="4"/>
        <v>0</v>
      </c>
      <c r="H36" s="21"/>
      <c r="I36" s="21"/>
      <c r="J36" s="27"/>
      <c r="K36" s="21"/>
      <c r="L36" s="21"/>
      <c r="M36" s="21">
        <f>K36-L36</f>
        <v>0</v>
      </c>
      <c r="N36" s="21"/>
    </row>
    <row r="37" spans="1:14" s="11" customFormat="1" ht="15.75">
      <c r="A37" s="21"/>
      <c r="B37" s="21"/>
      <c r="C37" s="24"/>
      <c r="D37" s="21"/>
      <c r="E37" s="21"/>
      <c r="F37" s="21"/>
      <c r="G37" s="21">
        <f t="shared" si="4"/>
        <v>0</v>
      </c>
      <c r="H37" s="21">
        <v>-8054016991.8</v>
      </c>
      <c r="I37" s="21">
        <f>+H37/+H$51*100</f>
        <v>-508.44730730172614</v>
      </c>
      <c r="J37" s="24" t="s">
        <v>40</v>
      </c>
      <c r="K37" s="21">
        <v>-8093079702.41</v>
      </c>
      <c r="L37" s="21"/>
      <c r="M37" s="21">
        <f>K37-L37</f>
        <v>-8093079702.41</v>
      </c>
      <c r="N37" s="21">
        <f>+M37/+M$51*100</f>
        <v>-699.4185649646013</v>
      </c>
    </row>
    <row r="38" spans="8:14" s="11" customFormat="1" ht="15.75">
      <c r="H38" s="21"/>
      <c r="I38" s="21"/>
      <c r="J38" s="24"/>
      <c r="K38" s="21"/>
      <c r="L38" s="21"/>
      <c r="M38" s="21"/>
      <c r="N38" s="21"/>
    </row>
    <row r="39" spans="8:14" s="11" customFormat="1" ht="15.75">
      <c r="H39" s="22"/>
      <c r="I39" s="21"/>
      <c r="J39" s="1"/>
      <c r="K39" s="22"/>
      <c r="L39" s="22"/>
      <c r="M39" s="22"/>
      <c r="N39" s="21"/>
    </row>
    <row r="40" spans="8:14" s="11" customFormat="1" ht="15.75">
      <c r="H40" s="21"/>
      <c r="I40" s="21"/>
      <c r="K40" s="21"/>
      <c r="L40" s="21"/>
      <c r="M40" s="21"/>
      <c r="N40" s="21"/>
    </row>
    <row r="41" spans="8:14" s="11" customFormat="1" ht="15.75">
      <c r="H41" s="21"/>
      <c r="I41" s="21"/>
      <c r="K41" s="21"/>
      <c r="L41" s="21"/>
      <c r="M41" s="21"/>
      <c r="N41" s="21"/>
    </row>
    <row r="42" spans="1:14" s="11" customFormat="1" ht="15.75">
      <c r="A42" s="21"/>
      <c r="B42" s="21"/>
      <c r="D42" s="21"/>
      <c r="E42" s="21"/>
      <c r="F42" s="21"/>
      <c r="G42" s="21"/>
      <c r="H42" s="21"/>
      <c r="I42" s="21"/>
      <c r="K42" s="21"/>
      <c r="L42" s="21"/>
      <c r="M42" s="21"/>
      <c r="N42" s="21"/>
    </row>
    <row r="43" spans="1:14" s="11" customFormat="1" ht="15.75">
      <c r="A43" s="21"/>
      <c r="B43" s="21"/>
      <c r="D43" s="21"/>
      <c r="E43" s="21"/>
      <c r="F43" s="21"/>
      <c r="G43" s="21"/>
      <c r="H43" s="21"/>
      <c r="I43" s="21"/>
      <c r="K43" s="21"/>
      <c r="L43" s="21"/>
      <c r="M43" s="21"/>
      <c r="N43" s="21"/>
    </row>
    <row r="44" spans="1:14" s="11" customFormat="1" ht="15.75">
      <c r="A44" s="21"/>
      <c r="B44" s="21"/>
      <c r="D44" s="21"/>
      <c r="E44" s="21"/>
      <c r="F44" s="21"/>
      <c r="G44" s="21"/>
      <c r="H44" s="21"/>
      <c r="I44" s="21"/>
      <c r="K44" s="21"/>
      <c r="L44" s="21"/>
      <c r="M44" s="21"/>
      <c r="N44" s="21"/>
    </row>
    <row r="45" spans="1:14" s="11" customFormat="1" ht="15.75">
      <c r="A45" s="21"/>
      <c r="B45" s="21"/>
      <c r="D45" s="21"/>
      <c r="E45" s="21"/>
      <c r="F45" s="21"/>
      <c r="G45" s="21"/>
      <c r="H45" s="21"/>
      <c r="I45" s="21"/>
      <c r="K45" s="21"/>
      <c r="L45" s="21"/>
      <c r="M45" s="21"/>
      <c r="N45" s="21"/>
    </row>
    <row r="46" spans="1:14" s="11" customFormat="1" ht="15.75">
      <c r="A46" s="21"/>
      <c r="B46" s="21"/>
      <c r="D46" s="21"/>
      <c r="E46" s="21"/>
      <c r="F46" s="21"/>
      <c r="G46" s="21"/>
      <c r="H46" s="21"/>
      <c r="I46" s="21"/>
      <c r="K46" s="21"/>
      <c r="L46" s="21"/>
      <c r="M46" s="21"/>
      <c r="N46" s="21"/>
    </row>
    <row r="47" spans="1:14" s="11" customFormat="1" ht="15.75">
      <c r="A47" s="21"/>
      <c r="B47" s="21"/>
      <c r="D47" s="21"/>
      <c r="E47" s="21"/>
      <c r="F47" s="21"/>
      <c r="G47" s="21">
        <f>+F47/+F$51*100</f>
        <v>0</v>
      </c>
      <c r="H47" s="21"/>
      <c r="I47" s="21"/>
      <c r="K47" s="21"/>
      <c r="L47" s="21"/>
      <c r="M47" s="21"/>
      <c r="N47" s="21"/>
    </row>
    <row r="48" spans="1:14" s="11" customFormat="1" ht="15.75">
      <c r="A48" s="21"/>
      <c r="B48" s="21"/>
      <c r="D48" s="21"/>
      <c r="E48" s="21"/>
      <c r="F48" s="21"/>
      <c r="G48" s="21">
        <f>+F48/+F$51*100</f>
        <v>0</v>
      </c>
      <c r="H48" s="21"/>
      <c r="I48" s="21"/>
      <c r="K48" s="21"/>
      <c r="L48" s="21"/>
      <c r="M48" s="21"/>
      <c r="N48" s="21"/>
    </row>
    <row r="49" spans="1:14" s="11" customFormat="1" ht="15.75">
      <c r="A49" s="21"/>
      <c r="B49" s="21"/>
      <c r="D49" s="21"/>
      <c r="E49" s="21"/>
      <c r="F49" s="21"/>
      <c r="G49" s="21">
        <f>+F49/+F$51*100</f>
        <v>0</v>
      </c>
      <c r="H49" s="28"/>
      <c r="I49" s="28"/>
      <c r="J49" s="29"/>
      <c r="K49" s="28"/>
      <c r="L49" s="28"/>
      <c r="M49" s="28"/>
      <c r="N49" s="28"/>
    </row>
    <row r="50" spans="1:14" s="11" customFormat="1" ht="15.75">
      <c r="A50" s="21"/>
      <c r="B50" s="21"/>
      <c r="D50" s="21"/>
      <c r="E50" s="21"/>
      <c r="F50" s="21"/>
      <c r="G50" s="21">
        <f>+F50/+F$51*100</f>
        <v>0</v>
      </c>
      <c r="H50" s="21"/>
      <c r="I50" s="21"/>
      <c r="J50" s="21"/>
      <c r="K50" s="21"/>
      <c r="L50" s="21"/>
      <c r="M50" s="21"/>
      <c r="N50" s="21"/>
    </row>
    <row r="51" spans="1:14" s="11" customFormat="1" ht="15.75">
      <c r="A51" s="30">
        <f>A8</f>
        <v>1584041625.58</v>
      </c>
      <c r="B51" s="39">
        <v>100</v>
      </c>
      <c r="C51" s="31" t="s">
        <v>3</v>
      </c>
      <c r="D51" s="30">
        <f>D8</f>
        <v>1157115368.08</v>
      </c>
      <c r="E51" s="30"/>
      <c r="F51" s="30">
        <f>D51-E51</f>
        <v>1157115368.08</v>
      </c>
      <c r="G51" s="39">
        <v>100</v>
      </c>
      <c r="H51" s="30">
        <f>H8+H27</f>
        <v>1584041625.58</v>
      </c>
      <c r="I51" s="39">
        <v>100</v>
      </c>
      <c r="J51" s="32" t="s">
        <v>41</v>
      </c>
      <c r="K51" s="30">
        <f>K8+K27</f>
        <v>1157115368.08</v>
      </c>
      <c r="L51" s="30"/>
      <c r="M51" s="30">
        <f>M8+M27</f>
        <v>1157115368.08</v>
      </c>
      <c r="N51" s="39">
        <v>100</v>
      </c>
    </row>
    <row r="52" s="34" customFormat="1" ht="14.25">
      <c r="A52" s="33" t="s">
        <v>72</v>
      </c>
    </row>
    <row r="53" s="34" customFormat="1" ht="14.25">
      <c r="A53" s="34" t="s">
        <v>73</v>
      </c>
    </row>
    <row r="54" spans="1:7" s="35" customFormat="1" ht="15.75">
      <c r="A54" s="21"/>
      <c r="B54" s="21"/>
      <c r="C54" s="21"/>
      <c r="D54" s="21"/>
      <c r="E54" s="21"/>
      <c r="F54" s="21"/>
      <c r="G54" s="21"/>
    </row>
  </sheetData>
  <mergeCells count="13">
    <mergeCell ref="F5:G5"/>
    <mergeCell ref="E4:G4"/>
    <mergeCell ref="A5:B5"/>
    <mergeCell ref="C5:C6"/>
    <mergeCell ref="D5:D6"/>
    <mergeCell ref="E5:E6"/>
    <mergeCell ref="H4:J4"/>
    <mergeCell ref="M4:N4"/>
    <mergeCell ref="H5:I5"/>
    <mergeCell ref="J5:J6"/>
    <mergeCell ref="K5:K6"/>
    <mergeCell ref="L5:L6"/>
    <mergeCell ref="M5:N5"/>
  </mergeCells>
  <printOptions horizontalCentered="1"/>
  <pageMargins left="0.5511811023622047" right="0.5511811023622047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cp:lastPrinted>2003-04-25T08:26:06Z</cp:lastPrinted>
  <dcterms:created xsi:type="dcterms:W3CDTF">1997-10-15T09:26:55Z</dcterms:created>
  <dcterms:modified xsi:type="dcterms:W3CDTF">2008-11-13T10:27:28Z</dcterms:modified>
  <cp:category>I14</cp:category>
  <cp:version/>
  <cp:contentType/>
  <cp:contentStatus/>
</cp:coreProperties>
</file>