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<sst xmlns="http://schemas.openxmlformats.org/spreadsheetml/2006/main" count="109" uniqueCount="76">
  <si>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</si>
  <si>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</si>
  <si>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</si>
  <si>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</si>
  <si>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</si>
  <si>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</si>
  <si>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</si>
  <si>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</si>
  <si>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</si>
  <si>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</si>
  <si>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</si>
  <si>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</si>
  <si>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</si>
  <si>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</si>
  <si>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</si>
  <si>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</si>
  <si>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</si>
  <si>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</si>
  <si>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r>
      <t>中</t>
    </r>
    <r>
      <rPr>
        <sz val="12"/>
        <rFont val="新細明體"/>
        <family val="1"/>
      </rPr>
      <t>華</t>
    </r>
    <r>
      <rPr>
        <sz val="12"/>
        <rFont val="新細明體"/>
        <family val="1"/>
      </rPr>
      <t>民</t>
    </r>
    <r>
      <rPr>
        <sz val="12"/>
        <rFont val="新細明體"/>
        <family val="1"/>
      </rPr>
      <t>國</t>
    </r>
    <r>
      <rPr>
        <sz val="12"/>
        <rFont val="新細明體"/>
        <family val="1"/>
      </rPr>
      <t>九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>年</t>
    </r>
  </si>
  <si>
    <r>
      <t>十</t>
    </r>
    <r>
      <rPr>
        <sz val="11"/>
        <rFont val="新細明體"/>
        <family val="1"/>
      </rPr>
      <t>二</t>
    </r>
    <r>
      <rPr>
        <sz val="11"/>
        <rFont val="新細明體"/>
        <family val="1"/>
      </rPr>
      <t>月</t>
    </r>
    <r>
      <rPr>
        <sz val="11"/>
        <rFont val="新細明體"/>
        <family val="1"/>
      </rPr>
      <t>三</t>
    </r>
    <r>
      <rPr>
        <sz val="11"/>
        <rFont val="新細明體"/>
        <family val="1"/>
      </rPr>
      <t>十</t>
    </r>
    <r>
      <rPr>
        <sz val="11"/>
        <rFont val="新細明體"/>
        <family val="1"/>
      </rPr>
      <t>一</t>
    </r>
    <r>
      <rPr>
        <sz val="11"/>
        <rFont val="新細明體"/>
        <family val="1"/>
      </rPr>
      <t>日</t>
    </r>
  </si>
  <si>
    <t>單位：新臺幣元</t>
  </si>
  <si>
    <t>科　　　目</t>
  </si>
  <si>
    <t>本　　　　　　　　年　　　　　　　　度</t>
  </si>
  <si>
    <t>法定預算數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</si>
  <si>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</si>
  <si>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</si>
  <si>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</si>
  <si>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</si>
  <si>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</si>
  <si>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什項收入</t>
    </r>
  </si>
  <si>
    <t>清理利益（損失－）</t>
  </si>
  <si>
    <t xml:space="preserve">       </t>
  </si>
  <si>
    <t>資產負債清理查核表</t>
  </si>
  <si>
    <t>清理收入</t>
  </si>
  <si>
    <t xml:space="preserve">    存貨 </t>
  </si>
  <si>
    <t>　預付款項</t>
  </si>
  <si>
    <t>　短期墊款</t>
  </si>
  <si>
    <t>基金長期投資及應收款</t>
  </si>
  <si>
    <t xml:space="preserve">    長期投資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</si>
  <si>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</si>
  <si>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</si>
  <si>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</si>
  <si>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</si>
  <si>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</si>
  <si>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</si>
  <si>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負     債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</si>
  <si>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</si>
  <si>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</si>
  <si>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</si>
  <si>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</si>
  <si>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</si>
  <si>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</si>
  <si>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</si>
  <si>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</si>
  <si>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</si>
  <si>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</si>
  <si>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</si>
  <si>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　預收資本</t>
  </si>
  <si>
    <t>　累積虧損</t>
  </si>
  <si>
    <t>合　　計</t>
  </si>
  <si>
    <t>（負債及業主權益部分）</t>
  </si>
  <si>
    <r>
      <t>臺灣新生報業公司查核表</t>
    </r>
    <r>
      <rPr>
        <sz val="11"/>
        <rFont val="Times New Roman"/>
        <family val="1"/>
      </rPr>
      <t xml:space="preserve">     </t>
    </r>
    <r>
      <rPr>
        <sz val="11"/>
        <rFont val="新細明體"/>
        <family val="1"/>
      </rPr>
      <t>戊</t>
    </r>
  </si>
  <si>
    <t>臺灣新生報業股份有限公司清理收支查核表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</si>
  <si>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</si>
  <si>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什項費用</t>
    </r>
  </si>
  <si>
    <t xml:space="preserve">戊    臺灣新生報業公司查核表     </t>
  </si>
  <si>
    <t>臺灣新生報業公司查核表     戊</t>
  </si>
  <si>
    <t>臺灣新生報業股份有限公司</t>
  </si>
  <si>
    <r>
      <t xml:space="preserve">    </t>
    </r>
    <r>
      <rPr>
        <sz val="11"/>
        <rFont val="新細明體"/>
        <family val="1"/>
      </rPr>
      <t>長期應收款</t>
    </r>
  </si>
  <si>
    <t>清理費用</t>
  </si>
  <si>
    <t>　投資收益</t>
  </si>
  <si>
    <r>
      <t xml:space="preserve">    </t>
    </r>
    <r>
      <rPr>
        <sz val="12"/>
        <rFont val="細明體"/>
        <family val="3"/>
      </rPr>
      <t>利息費用</t>
    </r>
  </si>
  <si>
    <t>原列決算數</t>
  </si>
  <si>
    <t>　未完工程及訂購機件</t>
  </si>
  <si>
    <t>累積虧損</t>
  </si>
  <si>
    <r>
      <t xml:space="preserve">    </t>
    </r>
    <r>
      <rPr>
        <sz val="12"/>
        <rFont val="細明體"/>
        <family val="3"/>
      </rPr>
      <t>財產交易利益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</si>
</sst>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</numFmts>
  <fonts count="2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4"/>
      <name val="新細明體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1" fillId="0" borderId="0" xfId="0" applyNumberFormat="1" applyFont="1" applyAlignment="1">
      <alignment horizontal="left"/>
    </xf>
    <xf numFmtId="180" fontId="17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18" fillId="0" borderId="0" xfId="0" applyNumberFormat="1" applyFont="1" applyAlignment="1">
      <alignment vertical="center"/>
    </xf>
    <xf numFmtId="180" fontId="24" fillId="0" borderId="0" xfId="0" applyNumberFormat="1" applyFont="1" applyAlignment="1">
      <alignment horizontal="right" vertical="center"/>
    </xf>
    <xf numFmtId="180" fontId="25" fillId="0" borderId="0" xfId="0" applyNumberFormat="1" applyFont="1" applyAlignment="1">
      <alignment horizontal="right" vertical="center"/>
    </xf>
    <xf numFmtId="180" fontId="25" fillId="0" borderId="0" xfId="0" applyNumberFormat="1" applyFont="1" applyAlignment="1">
      <alignment horizontal="left" vertical="center"/>
    </xf>
    <xf numFmtId="180" fontId="26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8" fillId="0" borderId="4" xfId="0" applyNumberFormat="1" applyFont="1" applyBorder="1" applyAlignment="1">
      <alignment/>
    </xf>
    <xf numFmtId="180" fontId="7" fillId="0" borderId="4" xfId="0" applyNumberFormat="1" applyFont="1" applyBorder="1" applyAlignment="1">
      <alignment horizontal="distributed"/>
    </xf>
    <xf numFmtId="180" fontId="15" fillId="0" borderId="4" xfId="0" applyNumberFormat="1" applyFont="1" applyBorder="1" applyAlignment="1">
      <alignment horizontal="center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0" fontId="8" fillId="0" borderId="4" xfId="0" applyNumberFormat="1" applyFont="1" applyBorder="1" applyAlignment="1">
      <alignment/>
    </xf>
    <xf numFmtId="180" fontId="16" fillId="0" borderId="0" xfId="0" applyNumberFormat="1" applyFont="1" applyAlignment="1">
      <alignment horizontal="right"/>
    </xf>
    <xf numFmtId="180" fontId="11" fillId="0" borderId="0" xfId="0" applyNumberFormat="1" applyFont="1" applyAlignment="1" quotePrefix="1">
      <alignment horizontal="righ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centerContinuous"/>
    </xf>
    <xf numFmtId="180" fontId="19" fillId="0" borderId="0" xfId="0" applyNumberFormat="1" applyFont="1" applyAlignment="1">
      <alignment horizontal="right"/>
    </xf>
    <xf numFmtId="180" fontId="5" fillId="0" borderId="2" xfId="0" applyNumberFormat="1" applyFont="1" applyBorder="1" applyAlignment="1">
      <alignment horizontal="distributed" vertical="center"/>
    </xf>
    <xf numFmtId="180" fontId="21" fillId="0" borderId="2" xfId="0" applyNumberFormat="1" applyFont="1" applyBorder="1" applyAlignment="1">
      <alignment horizontal="distributed" vertical="center"/>
    </xf>
    <xf numFmtId="180" fontId="21" fillId="0" borderId="5" xfId="0" applyNumberFormat="1" applyFont="1" applyBorder="1" applyAlignment="1">
      <alignment horizontal="distributed" vertical="center"/>
    </xf>
    <xf numFmtId="180" fontId="16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/>
    </xf>
    <xf numFmtId="180" fontId="23" fillId="0" borderId="4" xfId="0" applyNumberFormat="1" applyFont="1" applyBorder="1" applyAlignment="1">
      <alignment horizontal="distributed"/>
    </xf>
    <xf numFmtId="180" fontId="22" fillId="0" borderId="4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7" fillId="0" borderId="0" xfId="0" applyNumberFormat="1" applyFont="1" applyAlignment="1">
      <alignment horizontal="center" vertical="center"/>
    </xf>
    <xf numFmtId="180" fontId="28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horizontal="center"/>
    </xf>
    <xf numFmtId="180" fontId="12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1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2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1.125" style="35" customWidth="1"/>
    <col min="2" max="2" width="19.625" style="35" customWidth="1"/>
    <col min="3" max="3" width="18.125" style="35" customWidth="1"/>
    <col min="4" max="4" width="13.375" style="35" customWidth="1"/>
    <col min="5" max="5" width="16.875" style="35" customWidth="1"/>
    <col min="6" max="16384" width="8.875" style="35" customWidth="1"/>
  </cols>
  <sheetData>
    <row r="1" spans="5:6" ht="15.75">
      <c r="E1" s="5" t="s">
        <v>61</v>
      </c>
      <c r="F1" s="40"/>
    </row>
    <row r="2" spans="5:6" ht="22.5" customHeight="1">
      <c r="E2" s="41"/>
      <c r="F2" s="40"/>
    </row>
    <row r="3" spans="1:5" s="42" customFormat="1" ht="24" customHeight="1">
      <c r="A3" s="58" t="s">
        <v>62</v>
      </c>
      <c r="B3" s="59"/>
      <c r="C3" s="59"/>
      <c r="D3" s="59"/>
      <c r="E3" s="59"/>
    </row>
    <row r="4" spans="1:5" s="42" customFormat="1" ht="20.25">
      <c r="A4" s="60"/>
      <c r="B4" s="60"/>
      <c r="C4" s="57"/>
      <c r="D4" s="43"/>
      <c r="E4" s="44" t="s">
        <v>20</v>
      </c>
    </row>
    <row r="5" spans="1:5" ht="20.25" customHeight="1">
      <c r="A5" s="61" t="s">
        <v>21</v>
      </c>
      <c r="B5" s="63" t="s">
        <v>22</v>
      </c>
      <c r="C5" s="64"/>
      <c r="D5" s="64"/>
      <c r="E5" s="64"/>
    </row>
    <row r="6" spans="1:5" s="48" customFormat="1" ht="21" customHeight="1">
      <c r="A6" s="62"/>
      <c r="B6" s="45" t="s">
        <v>23</v>
      </c>
      <c r="C6" s="45" t="s">
        <v>24</v>
      </c>
      <c r="D6" s="46" t="s">
        <v>25</v>
      </c>
      <c r="E6" s="47" t="s">
        <v>26</v>
      </c>
    </row>
    <row r="7" s="49" customFormat="1" ht="15.75">
      <c r="C7" s="35" t="s">
        <v>27</v>
      </c>
    </row>
    <row r="8" spans="4:5" ht="15.75">
      <c r="D8" s="49"/>
      <c r="E8" s="49"/>
    </row>
    <row r="9" spans="1:5" ht="16.5">
      <c r="A9" s="50" t="s">
        <v>33</v>
      </c>
      <c r="B9" s="49">
        <f>SUM(B11:B15)</f>
        <v>0</v>
      </c>
      <c r="C9" s="49">
        <f>SUM(C11:C15)</f>
        <v>378844160.24</v>
      </c>
      <c r="D9" s="49"/>
      <c r="E9" s="49">
        <f>SUM(E11:E16)</f>
        <v>378844160.24</v>
      </c>
    </row>
    <row r="10" spans="1:5" ht="15.75">
      <c r="A10" s="35" t="s">
        <v>27</v>
      </c>
      <c r="B10" s="35" t="s">
        <v>27</v>
      </c>
      <c r="C10" s="35" t="s">
        <v>27</v>
      </c>
      <c r="E10" s="35" t="s">
        <v>27</v>
      </c>
    </row>
    <row r="11" spans="1:5" ht="16.5">
      <c r="A11" s="35" t="s">
        <v>28</v>
      </c>
      <c r="B11" s="35">
        <v>0</v>
      </c>
      <c r="C11" s="35">
        <v>73638948</v>
      </c>
      <c r="E11" s="35">
        <f>C11+D11</f>
        <v>73638948</v>
      </c>
    </row>
    <row r="12" spans="1:5" ht="16.5">
      <c r="A12" s="51" t="s">
        <v>70</v>
      </c>
      <c r="B12" s="35">
        <v>0</v>
      </c>
      <c r="C12" s="35">
        <v>668867</v>
      </c>
      <c r="E12" s="35">
        <f>C12+D12</f>
        <v>668867</v>
      </c>
    </row>
    <row r="13" spans="1:5" ht="16.5">
      <c r="A13" s="35" t="s">
        <v>75</v>
      </c>
      <c r="C13" s="35">
        <v>300371851</v>
      </c>
      <c r="E13" s="35">
        <f>C13+D13</f>
        <v>300371851</v>
      </c>
    </row>
    <row r="14" spans="1:5" ht="16.5">
      <c r="A14" s="35" t="s">
        <v>63</v>
      </c>
      <c r="B14" s="35">
        <v>0</v>
      </c>
      <c r="C14" s="35">
        <v>1196408</v>
      </c>
      <c r="E14" s="35">
        <f>C14+D14</f>
        <v>1196408</v>
      </c>
    </row>
    <row r="15" spans="1:5" ht="16.5">
      <c r="A15" s="35" t="s">
        <v>29</v>
      </c>
      <c r="C15" s="35">
        <v>2968086.24</v>
      </c>
      <c r="E15" s="35">
        <f>C15+D15</f>
        <v>2968086.24</v>
      </c>
    </row>
    <row r="16" spans="1:4" ht="15.75">
      <c r="A16" s="49"/>
      <c r="D16" s="49"/>
    </row>
    <row r="17" spans="1:4" ht="15.75">
      <c r="A17" s="49"/>
      <c r="D17" s="49"/>
    </row>
    <row r="18" spans="1:4" ht="15.75">
      <c r="A18" s="49"/>
      <c r="D18" s="49"/>
    </row>
    <row r="19" spans="1:5" ht="16.5">
      <c r="A19" s="50" t="s">
        <v>69</v>
      </c>
      <c r="B19" s="49">
        <f>SUM(B21:B26)</f>
        <v>0</v>
      </c>
      <c r="C19" s="49">
        <f>SUM(C21:C26)</f>
        <v>112631956.68</v>
      </c>
      <c r="D19" s="52"/>
      <c r="E19" s="49">
        <f>SUM(E21:E27)</f>
        <v>112631956.68</v>
      </c>
    </row>
    <row r="21" spans="1:5" ht="16.5">
      <c r="A21" s="35" t="s">
        <v>71</v>
      </c>
      <c r="B21" s="35">
        <v>0</v>
      </c>
      <c r="C21" s="35">
        <v>52492278.13</v>
      </c>
      <c r="E21" s="35">
        <f aca="true" t="shared" si="0" ref="E21:E26">C21+D21</f>
        <v>52492278.13</v>
      </c>
    </row>
    <row r="22" spans="1:5" ht="16.5">
      <c r="A22" s="35" t="s">
        <v>64</v>
      </c>
      <c r="B22" s="35">
        <v>0</v>
      </c>
      <c r="C22" s="35">
        <v>60139678.55</v>
      </c>
      <c r="E22" s="35">
        <f t="shared" si="0"/>
        <v>60139678.55</v>
      </c>
    </row>
    <row r="23" spans="3:5" ht="15.75">
      <c r="C23" s="35">
        <v>0</v>
      </c>
      <c r="E23" s="35">
        <f t="shared" si="0"/>
        <v>0</v>
      </c>
    </row>
    <row r="24" spans="3:5" ht="15.75">
      <c r="C24" s="35">
        <v>0</v>
      </c>
      <c r="E24" s="35">
        <f t="shared" si="0"/>
        <v>0</v>
      </c>
    </row>
    <row r="25" spans="3:5" ht="15.75">
      <c r="C25" s="35">
        <v>0</v>
      </c>
      <c r="E25" s="35">
        <f t="shared" si="0"/>
        <v>0</v>
      </c>
    </row>
    <row r="26" spans="3:5" ht="15.75">
      <c r="C26" s="35">
        <v>0</v>
      </c>
      <c r="E26" s="35">
        <f t="shared" si="0"/>
        <v>0</v>
      </c>
    </row>
    <row r="28" ht="16.5">
      <c r="A28" s="53"/>
    </row>
    <row r="37" ht="16.5">
      <c r="A37" s="53"/>
    </row>
    <row r="39" spans="1:5" s="49" customFormat="1" ht="18.75" customHeight="1">
      <c r="A39" s="54" t="s">
        <v>30</v>
      </c>
      <c r="B39" s="55">
        <f>B9-B19</f>
        <v>0</v>
      </c>
      <c r="C39" s="55">
        <f>C9-C19</f>
        <v>266212203.56</v>
      </c>
      <c r="D39" s="55"/>
      <c r="E39" s="55">
        <f>E9-E19</f>
        <v>266212203.56</v>
      </c>
    </row>
    <row r="41" spans="1:3" ht="17.25" customHeight="1">
      <c r="A41" s="56"/>
      <c r="B41" s="56"/>
      <c r="C41" s="57"/>
    </row>
    <row r="51" ht="15.75">
      <c r="A51" s="35" t="s">
        <v>31</v>
      </c>
    </row>
  </sheetData>
  <mergeCells count="5">
    <mergeCell ref="A41:C41"/>
    <mergeCell ref="A3:E3"/>
    <mergeCell ref="A4:C4"/>
    <mergeCell ref="A5:A6"/>
    <mergeCell ref="B5:E5"/>
  </mergeCells>
  <printOptions horizontalCentered="1"/>
  <pageMargins left="0.15748031496062992" right="0.15748031496062992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85" zoomScaleNormal="85" workbookViewId="0" topLeftCell="E1">
      <selection activeCell="E5" activeCellId="1" sqref="L5:L6 E5:E6"/>
    </sheetView>
  </sheetViews>
  <sheetFormatPr defaultColWidth="9.00390625" defaultRowHeight="16.5"/>
  <cols>
    <col min="1" max="1" width="17.125" style="2" customWidth="1"/>
    <col min="2" max="2" width="7.625" style="2" customWidth="1"/>
    <col min="3" max="3" width="20.875" style="2" customWidth="1"/>
    <col min="4" max="4" width="16.875" style="2" customWidth="1"/>
    <col min="5" max="5" width="10.125" style="2" customWidth="1"/>
    <col min="6" max="6" width="16.875" style="2" customWidth="1"/>
    <col min="7" max="7" width="7.125" style="2" customWidth="1"/>
    <col min="8" max="8" width="17.625" style="2" customWidth="1"/>
    <col min="9" max="9" width="7.875" style="2" customWidth="1"/>
    <col min="10" max="10" width="17.375" style="2" customWidth="1"/>
    <col min="11" max="11" width="17.00390625" style="2" customWidth="1"/>
    <col min="12" max="12" width="10.75390625" style="2" customWidth="1"/>
    <col min="13" max="13" width="17.00390625" style="2" customWidth="1"/>
    <col min="14" max="14" width="7.625" style="2" customWidth="1"/>
    <col min="15" max="16384" width="9.00390625" style="2" customWidth="1"/>
  </cols>
  <sheetData>
    <row r="1" spans="1:14" ht="19.5">
      <c r="A1" s="1" t="s">
        <v>65</v>
      </c>
      <c r="F1" s="3" t="s">
        <v>12</v>
      </c>
      <c r="M1" s="4"/>
      <c r="N1" s="5" t="s">
        <v>66</v>
      </c>
    </row>
    <row r="2" ht="14.25" customHeight="1"/>
    <row r="3" spans="2:14" s="6" customFormat="1" ht="24" customHeight="1">
      <c r="B3" s="7"/>
      <c r="C3" s="7"/>
      <c r="D3" s="7"/>
      <c r="E3" s="7"/>
      <c r="F3" s="7"/>
      <c r="G3" s="8" t="s">
        <v>67</v>
      </c>
      <c r="H3" s="9" t="s">
        <v>32</v>
      </c>
      <c r="I3" s="10"/>
      <c r="J3" s="10"/>
      <c r="K3" s="10"/>
      <c r="L3" s="10"/>
      <c r="M3" s="10"/>
      <c r="N3" s="10"/>
    </row>
    <row r="4" spans="1:14" ht="22.5" customHeight="1">
      <c r="A4" s="1" t="s">
        <v>13</v>
      </c>
      <c r="E4" s="67" t="s">
        <v>18</v>
      </c>
      <c r="F4" s="67"/>
      <c r="G4" s="67"/>
      <c r="H4" s="75" t="s">
        <v>19</v>
      </c>
      <c r="I4" s="75"/>
      <c r="J4" s="75"/>
      <c r="M4" s="76" t="s">
        <v>60</v>
      </c>
      <c r="N4" s="76"/>
    </row>
    <row r="5" spans="1:14" s="11" customFormat="1" ht="24.75" customHeight="1">
      <c r="A5" s="66" t="s">
        <v>15</v>
      </c>
      <c r="B5" s="68"/>
      <c r="C5" s="69" t="s">
        <v>2</v>
      </c>
      <c r="D5" s="71" t="s">
        <v>72</v>
      </c>
      <c r="E5" s="73" t="s">
        <v>14</v>
      </c>
      <c r="F5" s="65" t="s">
        <v>16</v>
      </c>
      <c r="G5" s="66"/>
      <c r="H5" s="66" t="s">
        <v>15</v>
      </c>
      <c r="I5" s="68"/>
      <c r="J5" s="69" t="s">
        <v>2</v>
      </c>
      <c r="K5" s="71" t="s">
        <v>72</v>
      </c>
      <c r="L5" s="73" t="s">
        <v>14</v>
      </c>
      <c r="M5" s="65" t="s">
        <v>16</v>
      </c>
      <c r="N5" s="66"/>
    </row>
    <row r="6" spans="1:14" s="11" customFormat="1" ht="22.5" customHeight="1">
      <c r="A6" s="12" t="s">
        <v>17</v>
      </c>
      <c r="B6" s="13" t="s">
        <v>1</v>
      </c>
      <c r="C6" s="70"/>
      <c r="D6" s="72"/>
      <c r="E6" s="74"/>
      <c r="F6" s="14" t="s">
        <v>0</v>
      </c>
      <c r="G6" s="15" t="s">
        <v>1</v>
      </c>
      <c r="H6" s="12" t="s">
        <v>17</v>
      </c>
      <c r="I6" s="13" t="s">
        <v>1</v>
      </c>
      <c r="J6" s="70"/>
      <c r="K6" s="72"/>
      <c r="L6" s="74"/>
      <c r="M6" s="14" t="s">
        <v>0</v>
      </c>
      <c r="N6" s="15" t="s">
        <v>1</v>
      </c>
    </row>
    <row r="7" spans="2:14" s="11" customFormat="1" ht="16.5" customHeight="1">
      <c r="B7" s="16"/>
      <c r="C7" s="16"/>
      <c r="D7" s="16"/>
      <c r="E7" s="16"/>
      <c r="F7" s="16"/>
      <c r="G7" s="16"/>
      <c r="I7" s="16"/>
      <c r="J7" s="16"/>
      <c r="K7" s="16"/>
      <c r="L7" s="16"/>
      <c r="M7" s="16"/>
      <c r="N7" s="16"/>
    </row>
    <row r="8" spans="1:14" s="20" customFormat="1" ht="15.75">
      <c r="A8" s="17">
        <f>A10+A18+A23+A33</f>
        <v>2653751398.6299996</v>
      </c>
      <c r="B8" s="36">
        <v>100</v>
      </c>
      <c r="C8" s="18" t="s">
        <v>4</v>
      </c>
      <c r="D8" s="17">
        <f>D10+D18+D23+D33</f>
        <v>2425349407.2400002</v>
      </c>
      <c r="E8" s="17"/>
      <c r="F8" s="17">
        <f>D8-E8</f>
        <v>2425349407.2400002</v>
      </c>
      <c r="G8" s="36">
        <v>100</v>
      </c>
      <c r="H8" s="17">
        <f>+H10+H16+H20</f>
        <v>4533546958.83</v>
      </c>
      <c r="I8" s="17">
        <f aca="true" t="shared" si="0" ref="I8:I18">+H8/+H$51*100</f>
        <v>170.83540534996777</v>
      </c>
      <c r="J8" s="19" t="s">
        <v>45</v>
      </c>
      <c r="K8" s="17">
        <f>K10+K16+K20</f>
        <v>4038932763.88</v>
      </c>
      <c r="L8" s="17"/>
      <c r="M8" s="17">
        <f>K8+L8</f>
        <v>4038932763.88</v>
      </c>
      <c r="N8" s="17">
        <f aca="true" t="shared" si="1" ref="N8:N18">+M8/+M$51*100</f>
        <v>166.52993386533225</v>
      </c>
    </row>
    <row r="9" spans="1:14" s="11" customFormat="1" ht="15.75">
      <c r="A9" s="21"/>
      <c r="B9" s="21"/>
      <c r="D9" s="21"/>
      <c r="E9" s="21"/>
      <c r="F9" s="21"/>
      <c r="G9" s="21">
        <f>+F9/+F$51*100</f>
        <v>0</v>
      </c>
      <c r="H9" s="21"/>
      <c r="I9" s="17">
        <f t="shared" si="0"/>
        <v>0</v>
      </c>
      <c r="K9" s="21"/>
      <c r="L9" s="21"/>
      <c r="M9" s="21"/>
      <c r="N9" s="17">
        <f t="shared" si="1"/>
        <v>0</v>
      </c>
    </row>
    <row r="10" spans="1:14" s="23" customFormat="1" ht="15.75">
      <c r="A10" s="26">
        <f>SUM(A12:A16)</f>
        <v>92031898.66999999</v>
      </c>
      <c r="B10" s="17">
        <f>+A10/+A$51*100</f>
        <v>3.467992469735918</v>
      </c>
      <c r="C10" s="37" t="s">
        <v>5</v>
      </c>
      <c r="D10" s="26">
        <f>SUM(D12:D16)</f>
        <v>105284232.63</v>
      </c>
      <c r="E10" s="26"/>
      <c r="F10" s="17">
        <f>D10-E10</f>
        <v>105284232.63</v>
      </c>
      <c r="G10" s="17">
        <f>+F10/+F$51*100</f>
        <v>4.340992366531277</v>
      </c>
      <c r="H10" s="26">
        <f>SUM(H12:H14)</f>
        <v>1658825849.79</v>
      </c>
      <c r="I10" s="17">
        <f t="shared" si="0"/>
        <v>62.508713161540655</v>
      </c>
      <c r="J10" s="37" t="s">
        <v>46</v>
      </c>
      <c r="K10" s="26">
        <f>SUM(K12:K14)</f>
        <v>1297257061.84</v>
      </c>
      <c r="L10" s="26"/>
      <c r="M10" s="17">
        <f>K10+L10</f>
        <v>1297257061.84</v>
      </c>
      <c r="N10" s="17">
        <f t="shared" si="1"/>
        <v>53.48742980980431</v>
      </c>
    </row>
    <row r="11" spans="1:14" s="11" customFormat="1" ht="15.75">
      <c r="A11" s="21"/>
      <c r="B11" s="21"/>
      <c r="D11" s="21"/>
      <c r="E11" s="21"/>
      <c r="F11" s="21"/>
      <c r="G11" s="21"/>
      <c r="H11" s="21"/>
      <c r="I11" s="21">
        <f t="shared" si="0"/>
        <v>0</v>
      </c>
      <c r="K11" s="21"/>
      <c r="L11" s="21"/>
      <c r="M11" s="21"/>
      <c r="N11" s="21">
        <f t="shared" si="1"/>
        <v>0</v>
      </c>
    </row>
    <row r="12" spans="1:14" s="11" customFormat="1" ht="15.75">
      <c r="A12" s="21">
        <v>38608893.12</v>
      </c>
      <c r="B12" s="21">
        <f>+A12/+A$51*100</f>
        <v>1.4548798029812384</v>
      </c>
      <c r="C12" s="1" t="s">
        <v>6</v>
      </c>
      <c r="D12" s="21">
        <v>54598562.4</v>
      </c>
      <c r="E12" s="21"/>
      <c r="F12" s="21">
        <f>D12-E12</f>
        <v>54598562.4</v>
      </c>
      <c r="G12" s="21">
        <f>+F12/+F$51*100</f>
        <v>2.2511627494585236</v>
      </c>
      <c r="H12" s="21">
        <v>1633856300.87</v>
      </c>
      <c r="I12" s="21">
        <f t="shared" si="0"/>
        <v>61.56779801278592</v>
      </c>
      <c r="J12" s="1" t="s">
        <v>47</v>
      </c>
      <c r="K12" s="21">
        <v>1278170000</v>
      </c>
      <c r="L12" s="21"/>
      <c r="M12" s="21">
        <f>K12+L12</f>
        <v>1278170000</v>
      </c>
      <c r="N12" s="21">
        <f t="shared" si="1"/>
        <v>52.70044786885087</v>
      </c>
    </row>
    <row r="13" spans="1:14" s="11" customFormat="1" ht="15.75">
      <c r="A13" s="21">
        <v>41272044.9</v>
      </c>
      <c r="B13" s="21">
        <f>+A13/+A$51*100</f>
        <v>1.555234032897984</v>
      </c>
      <c r="C13" s="1" t="s">
        <v>7</v>
      </c>
      <c r="D13" s="21">
        <v>43205344.8</v>
      </c>
      <c r="E13" s="21"/>
      <c r="F13" s="21">
        <f>D13-E13</f>
        <v>43205344.8</v>
      </c>
      <c r="G13" s="21">
        <f>+F13/+F$51*100</f>
        <v>1.7814070282420391</v>
      </c>
      <c r="H13" s="21">
        <v>24893948.92</v>
      </c>
      <c r="I13" s="21">
        <f t="shared" si="0"/>
        <v>0.9380663513866261</v>
      </c>
      <c r="J13" s="1" t="s">
        <v>48</v>
      </c>
      <c r="K13" s="21">
        <v>15387061.84</v>
      </c>
      <c r="L13" s="21"/>
      <c r="M13" s="21">
        <f>K13+L13</f>
        <v>15387061.84</v>
      </c>
      <c r="N13" s="21">
        <f t="shared" si="1"/>
        <v>0.6344266023719103</v>
      </c>
    </row>
    <row r="14" spans="1:14" s="11" customFormat="1" ht="15.75">
      <c r="A14" s="21">
        <v>4969937.1</v>
      </c>
      <c r="B14" s="21">
        <f>+A14/+A$51*100</f>
        <v>0.1872796789693915</v>
      </c>
      <c r="C14" s="11" t="s">
        <v>34</v>
      </c>
      <c r="D14" s="21">
        <v>256501</v>
      </c>
      <c r="E14" s="21"/>
      <c r="F14" s="21">
        <f>D14-E14</f>
        <v>256501</v>
      </c>
      <c r="G14" s="21">
        <f>+F14/+F$51*100</f>
        <v>0.01057583700040536</v>
      </c>
      <c r="H14" s="21">
        <v>75600</v>
      </c>
      <c r="I14" s="21">
        <f t="shared" si="0"/>
        <v>0.0028487973680966696</v>
      </c>
      <c r="J14" s="11" t="s">
        <v>49</v>
      </c>
      <c r="K14" s="21">
        <v>3700000</v>
      </c>
      <c r="L14" s="21"/>
      <c r="M14" s="21">
        <f>K14+L14</f>
        <v>3700000</v>
      </c>
      <c r="N14" s="21">
        <f t="shared" si="1"/>
        <v>0.1525553385815253</v>
      </c>
    </row>
    <row r="15" spans="1:14" s="11" customFormat="1" ht="15.75">
      <c r="A15" s="21">
        <v>7088403.55</v>
      </c>
      <c r="B15" s="21">
        <f>+A15/+A$51*100</f>
        <v>0.2671088012863372</v>
      </c>
      <c r="C15" s="24" t="s">
        <v>35</v>
      </c>
      <c r="D15" s="21">
        <v>7131204.43</v>
      </c>
      <c r="E15" s="21"/>
      <c r="F15" s="21">
        <f>D15-E15</f>
        <v>7131204.43</v>
      </c>
      <c r="G15" s="21">
        <f>+F15/+F$51*100</f>
        <v>0.29402792062506033</v>
      </c>
      <c r="H15" s="21"/>
      <c r="I15" s="21">
        <f t="shared" si="0"/>
        <v>0</v>
      </c>
      <c r="J15" s="1"/>
      <c r="K15" s="21"/>
      <c r="L15" s="21"/>
      <c r="M15" s="21"/>
      <c r="N15" s="21">
        <f t="shared" si="1"/>
        <v>0</v>
      </c>
    </row>
    <row r="16" spans="1:14" s="11" customFormat="1" ht="15.75">
      <c r="A16" s="21">
        <v>92620</v>
      </c>
      <c r="B16" s="21">
        <f>+A16/+A$51*100</f>
        <v>0.0034901536009671105</v>
      </c>
      <c r="C16" s="11" t="s">
        <v>36</v>
      </c>
      <c r="D16" s="21">
        <v>92620</v>
      </c>
      <c r="E16" s="21"/>
      <c r="F16" s="21">
        <f>D16-E16</f>
        <v>92620</v>
      </c>
      <c r="G16" s="21">
        <f>+F16/+F$51*100</f>
        <v>0.0038188312052488856</v>
      </c>
      <c r="H16" s="17">
        <f>H18</f>
        <v>1185441502.04</v>
      </c>
      <c r="I16" s="17">
        <f t="shared" si="0"/>
        <v>44.6704051725412</v>
      </c>
      <c r="J16" s="23" t="s">
        <v>50</v>
      </c>
      <c r="K16" s="17">
        <f>K18</f>
        <v>1065042452.04</v>
      </c>
      <c r="L16" s="17"/>
      <c r="M16" s="17">
        <f>K16+L16</f>
        <v>1065042452.04</v>
      </c>
      <c r="N16" s="17">
        <f t="shared" si="1"/>
        <v>43.912949155313555</v>
      </c>
    </row>
    <row r="17" spans="1:14" s="23" customFormat="1" ht="15.75">
      <c r="A17" s="21" t="s">
        <v>8</v>
      </c>
      <c r="B17" s="21"/>
      <c r="C17" s="24" t="s">
        <v>8</v>
      </c>
      <c r="D17" s="21" t="s">
        <v>8</v>
      </c>
      <c r="E17" s="21"/>
      <c r="F17" s="21" t="s">
        <v>8</v>
      </c>
      <c r="G17" s="21"/>
      <c r="H17" s="21"/>
      <c r="I17" s="21">
        <f t="shared" si="0"/>
        <v>0</v>
      </c>
      <c r="J17" s="11"/>
      <c r="K17" s="21"/>
      <c r="L17" s="21"/>
      <c r="M17" s="21"/>
      <c r="N17" s="21">
        <f t="shared" si="1"/>
        <v>0</v>
      </c>
    </row>
    <row r="18" spans="1:14" s="11" customFormat="1" ht="15.75">
      <c r="A18" s="26">
        <f>SUM(A20:A21)</f>
        <v>11241467.8</v>
      </c>
      <c r="B18" s="17">
        <f>+A18/+A$51*100</f>
        <v>0.42360666510824696</v>
      </c>
      <c r="C18" s="38" t="s">
        <v>37</v>
      </c>
      <c r="D18" s="26">
        <f>SUM(D20:D21)</f>
        <v>9521876.8</v>
      </c>
      <c r="E18" s="26"/>
      <c r="F18" s="26">
        <f>SUM(F20:F21)</f>
        <v>9521876.8</v>
      </c>
      <c r="G18" s="17">
        <f>+F18/+F$51*100</f>
        <v>0.3925981457177219</v>
      </c>
      <c r="H18" s="21">
        <v>1185441502.04</v>
      </c>
      <c r="I18" s="21">
        <f t="shared" si="0"/>
        <v>44.6704051725412</v>
      </c>
      <c r="J18" s="11" t="s">
        <v>51</v>
      </c>
      <c r="K18" s="21">
        <v>1065042452.04</v>
      </c>
      <c r="L18" s="21"/>
      <c r="M18" s="21">
        <f>K18+L18</f>
        <v>1065042452.04</v>
      </c>
      <c r="N18" s="21">
        <f t="shared" si="1"/>
        <v>43.912949155313555</v>
      </c>
    </row>
    <row r="19" spans="1:14" s="11" customFormat="1" ht="15.75">
      <c r="A19" s="21"/>
      <c r="B19" s="21"/>
      <c r="C19" s="1"/>
      <c r="D19" s="21"/>
      <c r="E19" s="21"/>
      <c r="F19" s="21"/>
      <c r="G19" s="21"/>
      <c r="H19" s="21" t="s">
        <v>8</v>
      </c>
      <c r="I19" s="21"/>
      <c r="J19" s="24" t="s">
        <v>8</v>
      </c>
      <c r="K19" s="21" t="s">
        <v>8</v>
      </c>
      <c r="L19" s="21"/>
      <c r="M19" s="21" t="s">
        <v>8</v>
      </c>
      <c r="N19" s="21"/>
    </row>
    <row r="20" spans="1:14" s="11" customFormat="1" ht="15.75">
      <c r="A20" s="21">
        <v>7577698.8</v>
      </c>
      <c r="B20" s="21">
        <f>+A20/+A$51*100</f>
        <v>0.2855466719268425</v>
      </c>
      <c r="C20" s="11" t="s">
        <v>38</v>
      </c>
      <c r="D20" s="21">
        <v>7577698.8</v>
      </c>
      <c r="E20" s="21"/>
      <c r="F20" s="21">
        <f>D20-E20</f>
        <v>7577698.8</v>
      </c>
      <c r="G20" s="21">
        <f>+F20/+F$51*100</f>
        <v>0.3124374070548157</v>
      </c>
      <c r="H20" s="26">
        <f>H22+H23</f>
        <v>1689279607</v>
      </c>
      <c r="I20" s="17">
        <f>+H20/+H$51*100</f>
        <v>63.65628701588592</v>
      </c>
      <c r="J20" s="38" t="s">
        <v>52</v>
      </c>
      <c r="K20" s="26">
        <f>K22+K23</f>
        <v>1676633250</v>
      </c>
      <c r="L20" s="26"/>
      <c r="M20" s="17">
        <f>K20+L20</f>
        <v>1676633250</v>
      </c>
      <c r="N20" s="17">
        <f>+M20/+M$51*100</f>
        <v>69.12955490021439</v>
      </c>
    </row>
    <row r="21" spans="1:14" s="11" customFormat="1" ht="15.75">
      <c r="A21" s="21">
        <v>3663769</v>
      </c>
      <c r="B21" s="21">
        <f>+A21/+A$51*100</f>
        <v>0.13805999318140433</v>
      </c>
      <c r="C21" s="21" t="s">
        <v>68</v>
      </c>
      <c r="D21" s="21">
        <v>1944178</v>
      </c>
      <c r="E21" s="21"/>
      <c r="F21" s="21">
        <f>D21-E21</f>
        <v>1944178</v>
      </c>
      <c r="G21" s="21">
        <f>+F21/+F$51*100</f>
        <v>0.08016073866290616</v>
      </c>
      <c r="H21" s="26"/>
      <c r="I21" s="17"/>
      <c r="J21" s="38"/>
      <c r="K21" s="26"/>
      <c r="L21" s="26"/>
      <c r="M21" s="17"/>
      <c r="N21" s="17"/>
    </row>
    <row r="22" spans="1:14" s="11" customFormat="1" ht="15.75">
      <c r="A22" s="21" t="s">
        <v>12</v>
      </c>
      <c r="B22" s="21"/>
      <c r="C22" s="24" t="s">
        <v>8</v>
      </c>
      <c r="D22" s="21" t="s">
        <v>12</v>
      </c>
      <c r="E22" s="21"/>
      <c r="F22" s="21" t="s">
        <v>8</v>
      </c>
      <c r="G22" s="21"/>
      <c r="H22" s="21">
        <v>1689279607</v>
      </c>
      <c r="I22" s="21">
        <f>+H22/+H$51*100</f>
        <v>63.65628701588592</v>
      </c>
      <c r="J22" s="11" t="s">
        <v>53</v>
      </c>
      <c r="K22" s="21">
        <v>1676633250</v>
      </c>
      <c r="L22" s="21"/>
      <c r="M22" s="21">
        <f>K22+L22</f>
        <v>1676633250</v>
      </c>
      <c r="N22" s="21">
        <f>+M22/+M$51*100</f>
        <v>69.12955490021439</v>
      </c>
    </row>
    <row r="23" spans="1:14" s="11" customFormat="1" ht="15.75">
      <c r="A23" s="26">
        <f>SUM(A25:A32)</f>
        <v>2461382771.44</v>
      </c>
      <c r="B23" s="17">
        <f>+A23/+A$51*100</f>
        <v>92.75106826926931</v>
      </c>
      <c r="C23" s="38" t="s">
        <v>9</v>
      </c>
      <c r="D23" s="26">
        <f>SUM(D25:D32)</f>
        <v>2224099473.9900002</v>
      </c>
      <c r="E23" s="26"/>
      <c r="F23" s="17">
        <f>D23-E23</f>
        <v>2224099473.9900002</v>
      </c>
      <c r="G23" s="17">
        <f>+F23/+F$51*100</f>
        <v>91.70222926852348</v>
      </c>
      <c r="H23" s="21"/>
      <c r="I23" s="21">
        <f>+H23/+H$51*100</f>
        <v>0</v>
      </c>
      <c r="J23" s="21"/>
      <c r="K23" s="21"/>
      <c r="L23" s="21"/>
      <c r="M23" s="21">
        <f>K23-L23</f>
        <v>0</v>
      </c>
      <c r="N23" s="21">
        <f>+M23/+M$51*100</f>
        <v>0</v>
      </c>
    </row>
    <row r="24" spans="1:14" s="11" customFormat="1" ht="15.75">
      <c r="A24" s="21"/>
      <c r="B24" s="21"/>
      <c r="D24" s="21"/>
      <c r="E24" s="21"/>
      <c r="F24" s="21" t="s">
        <v>8</v>
      </c>
      <c r="G24" s="21"/>
      <c r="H24" s="21" t="s">
        <v>12</v>
      </c>
      <c r="I24" s="21"/>
      <c r="J24" s="24" t="s">
        <v>8</v>
      </c>
      <c r="K24" s="21" t="s">
        <v>12</v>
      </c>
      <c r="L24" s="21"/>
      <c r="M24" s="21" t="s">
        <v>12</v>
      </c>
      <c r="N24" s="21"/>
    </row>
    <row r="25" spans="1:14" s="11" customFormat="1" ht="15.75">
      <c r="A25" s="21">
        <v>2194428243.13</v>
      </c>
      <c r="B25" s="21">
        <f aca="true" t="shared" si="2" ref="B25:B33">+A25/+A$51*100</f>
        <v>82.69155295642518</v>
      </c>
      <c r="C25" s="11" t="s">
        <v>10</v>
      </c>
      <c r="D25" s="21">
        <v>1971680143.13</v>
      </c>
      <c r="E25" s="21"/>
      <c r="F25" s="21">
        <f aca="true" t="shared" si="3" ref="F25:F32">D25-E25</f>
        <v>1971680143.13</v>
      </c>
      <c r="G25" s="21">
        <f aca="true" t="shared" si="4" ref="G25:G37">+F25/+F$51*100</f>
        <v>81.29468427288312</v>
      </c>
      <c r="H25" s="17">
        <f>+H27+H32</f>
        <v>-1879795560.1999998</v>
      </c>
      <c r="I25" s="17">
        <f aca="true" t="shared" si="5" ref="I25:I34">+H25/+H$51*100</f>
        <v>-70.83540534996777</v>
      </c>
      <c r="J25" s="25" t="s">
        <v>54</v>
      </c>
      <c r="K25" s="17">
        <f>+K27+K32</f>
        <v>-1613583356.6399999</v>
      </c>
      <c r="L25" s="26"/>
      <c r="M25" s="17">
        <f>K25+L25</f>
        <v>-1613583356.6399999</v>
      </c>
      <c r="N25" s="17">
        <f aca="true" t="shared" si="6" ref="N25:N34">+M25/+M$51*100</f>
        <v>-66.52993386533225</v>
      </c>
    </row>
    <row r="26" spans="1:14" s="11" customFormat="1" ht="15.75">
      <c r="A26" s="21">
        <v>349726</v>
      </c>
      <c r="B26" s="21">
        <f t="shared" si="2"/>
        <v>0.013178551697817145</v>
      </c>
      <c r="C26" s="11" t="s">
        <v>39</v>
      </c>
      <c r="D26" s="21">
        <v>349726</v>
      </c>
      <c r="E26" s="21"/>
      <c r="F26" s="21">
        <f t="shared" si="3"/>
        <v>349726</v>
      </c>
      <c r="G26" s="21">
        <f t="shared" si="4"/>
        <v>0.014419613065070955</v>
      </c>
      <c r="H26" s="21"/>
      <c r="I26" s="21">
        <f t="shared" si="5"/>
        <v>0</v>
      </c>
      <c r="K26" s="21"/>
      <c r="L26" s="21"/>
      <c r="M26" s="21"/>
      <c r="N26" s="21">
        <f t="shared" si="6"/>
        <v>0</v>
      </c>
    </row>
    <row r="27" spans="1:14" s="11" customFormat="1" ht="15.75">
      <c r="A27" s="21">
        <v>256608763.36</v>
      </c>
      <c r="B27" s="21">
        <f t="shared" si="2"/>
        <v>9.669660974742186</v>
      </c>
      <c r="C27" s="11" t="s">
        <v>40</v>
      </c>
      <c r="D27" s="21">
        <v>243883548.36</v>
      </c>
      <c r="E27" s="21"/>
      <c r="F27" s="21">
        <f t="shared" si="3"/>
        <v>243883548.36</v>
      </c>
      <c r="G27" s="21">
        <f t="shared" si="4"/>
        <v>10.05560467419557</v>
      </c>
      <c r="H27" s="26">
        <f>SUM(H29:H30)</f>
        <v>1547388640</v>
      </c>
      <c r="I27" s="17">
        <f t="shared" si="5"/>
        <v>58.3094799610408</v>
      </c>
      <c r="J27" s="23" t="s">
        <v>55</v>
      </c>
      <c r="K27" s="26">
        <f>SUM(K29:K30)</f>
        <v>1547388640</v>
      </c>
      <c r="L27" s="17"/>
      <c r="M27" s="17">
        <f>K27+L27</f>
        <v>1547388640</v>
      </c>
      <c r="N27" s="17">
        <f t="shared" si="6"/>
        <v>63.800648079028655</v>
      </c>
    </row>
    <row r="28" spans="1:14" s="23" customFormat="1" ht="15.75">
      <c r="A28" s="21">
        <v>5928467</v>
      </c>
      <c r="B28" s="21">
        <f t="shared" si="2"/>
        <v>0.223399486593227</v>
      </c>
      <c r="C28" s="24" t="s">
        <v>41</v>
      </c>
      <c r="D28" s="21">
        <v>5227792</v>
      </c>
      <c r="E28" s="21"/>
      <c r="F28" s="21">
        <f t="shared" si="3"/>
        <v>5227792</v>
      </c>
      <c r="G28" s="21">
        <f t="shared" si="4"/>
        <v>0.21554799421453769</v>
      </c>
      <c r="H28" s="22"/>
      <c r="I28" s="21">
        <f t="shared" si="5"/>
        <v>0</v>
      </c>
      <c r="J28" s="11"/>
      <c r="K28" s="22"/>
      <c r="L28" s="21"/>
      <c r="M28" s="22"/>
      <c r="N28" s="21">
        <f t="shared" si="6"/>
        <v>0</v>
      </c>
    </row>
    <row r="29" spans="1:14" s="11" customFormat="1" ht="15.75">
      <c r="A29" s="21">
        <v>1752695</v>
      </c>
      <c r="B29" s="21">
        <f t="shared" si="2"/>
        <v>0.06604593787137822</v>
      </c>
      <c r="C29" s="24" t="s">
        <v>42</v>
      </c>
      <c r="D29" s="21">
        <v>1710257</v>
      </c>
      <c r="E29" s="21"/>
      <c r="F29" s="21">
        <f t="shared" si="3"/>
        <v>1710257</v>
      </c>
      <c r="G29" s="21">
        <f t="shared" si="4"/>
        <v>0.07051590153957399</v>
      </c>
      <c r="H29" s="21">
        <v>1545600000</v>
      </c>
      <c r="I29" s="21">
        <f t="shared" si="5"/>
        <v>58.242079525531906</v>
      </c>
      <c r="J29" s="11" t="s">
        <v>56</v>
      </c>
      <c r="K29" s="21">
        <v>1545600000</v>
      </c>
      <c r="L29" s="21"/>
      <c r="M29" s="21">
        <f>K29+L29</f>
        <v>1545600000</v>
      </c>
      <c r="N29" s="21">
        <f t="shared" si="6"/>
        <v>63.726900354487995</v>
      </c>
    </row>
    <row r="30" spans="1:14" s="11" customFormat="1" ht="15.75">
      <c r="A30" s="21">
        <v>1433845.95</v>
      </c>
      <c r="B30" s="21">
        <f t="shared" si="2"/>
        <v>0.05403090699227605</v>
      </c>
      <c r="C30" s="24" t="s">
        <v>43</v>
      </c>
      <c r="D30" s="21">
        <v>1248007.5</v>
      </c>
      <c r="E30" s="21"/>
      <c r="F30" s="21">
        <f t="shared" si="3"/>
        <v>1248007.5</v>
      </c>
      <c r="G30" s="21">
        <f t="shared" si="4"/>
        <v>0.05145681262561702</v>
      </c>
      <c r="H30" s="21">
        <v>1788640</v>
      </c>
      <c r="I30" s="21">
        <f t="shared" si="5"/>
        <v>0.06740043550889455</v>
      </c>
      <c r="J30" s="11" t="s">
        <v>57</v>
      </c>
      <c r="K30" s="21">
        <v>1788640</v>
      </c>
      <c r="L30" s="21"/>
      <c r="M30" s="21">
        <f>K30+L30</f>
        <v>1788640</v>
      </c>
      <c r="N30" s="21">
        <f t="shared" si="6"/>
        <v>0.07374772454066472</v>
      </c>
    </row>
    <row r="31" spans="1:14" s="11" customFormat="1" ht="15.75">
      <c r="A31" s="21">
        <v>881031</v>
      </c>
      <c r="B31" s="21">
        <f t="shared" si="2"/>
        <v>0.033199454947243086</v>
      </c>
      <c r="C31" s="24" t="s">
        <v>73</v>
      </c>
      <c r="D31" s="21">
        <v>0</v>
      </c>
      <c r="E31" s="21"/>
      <c r="F31" s="21">
        <f t="shared" si="3"/>
        <v>0</v>
      </c>
      <c r="G31" s="21">
        <f t="shared" si="4"/>
        <v>0</v>
      </c>
      <c r="H31" s="21"/>
      <c r="I31" s="21">
        <f t="shared" si="5"/>
        <v>0</v>
      </c>
      <c r="J31" s="24"/>
      <c r="K31" s="21"/>
      <c r="L31" s="21"/>
      <c r="M31" s="21"/>
      <c r="N31" s="21">
        <f t="shared" si="6"/>
        <v>0</v>
      </c>
    </row>
    <row r="32" spans="1:14" s="11" customFormat="1" ht="15.75">
      <c r="A32" s="21"/>
      <c r="B32" s="21">
        <f t="shared" si="2"/>
        <v>0</v>
      </c>
      <c r="C32" s="27"/>
      <c r="D32" s="21"/>
      <c r="E32" s="21"/>
      <c r="F32" s="21">
        <f t="shared" si="3"/>
        <v>0</v>
      </c>
      <c r="G32" s="21">
        <f t="shared" si="4"/>
        <v>0</v>
      </c>
      <c r="H32" s="17">
        <f>H34</f>
        <v>-3427184200.2</v>
      </c>
      <c r="I32" s="17">
        <f t="shared" si="5"/>
        <v>-129.14488531100858</v>
      </c>
      <c r="J32" s="38" t="s">
        <v>74</v>
      </c>
      <c r="K32" s="17">
        <f>K34</f>
        <v>-3160971996.64</v>
      </c>
      <c r="L32" s="17"/>
      <c r="M32" s="17">
        <f>K32+L32</f>
        <v>-3160971996.64</v>
      </c>
      <c r="N32" s="17">
        <f t="shared" si="6"/>
        <v>-130.3305819443609</v>
      </c>
    </row>
    <row r="33" spans="1:14" s="11" customFormat="1" ht="15.75">
      <c r="A33" s="26">
        <f>SUM(A35:A36)</f>
        <v>89095260.72</v>
      </c>
      <c r="B33" s="17">
        <f t="shared" si="2"/>
        <v>3.3573325958865428</v>
      </c>
      <c r="C33" s="37" t="s">
        <v>11</v>
      </c>
      <c r="D33" s="26">
        <f>SUM(D35:D36)</f>
        <v>86443823.82</v>
      </c>
      <c r="E33" s="26"/>
      <c r="F33" s="17">
        <f>D33-E33</f>
        <v>86443823.82</v>
      </c>
      <c r="G33" s="17">
        <f t="shared" si="4"/>
        <v>3.5641802192275196</v>
      </c>
      <c r="H33" s="21"/>
      <c r="I33" s="21">
        <f t="shared" si="5"/>
        <v>0</v>
      </c>
      <c r="J33" s="24"/>
      <c r="K33" s="21"/>
      <c r="L33" s="21"/>
      <c r="M33" s="21"/>
      <c r="N33" s="21">
        <f t="shared" si="6"/>
        <v>0</v>
      </c>
    </row>
    <row r="34" spans="1:14" s="11" customFormat="1" ht="15.75">
      <c r="A34" s="21" t="s">
        <v>8</v>
      </c>
      <c r="B34" s="21"/>
      <c r="C34" s="11" t="s">
        <v>8</v>
      </c>
      <c r="D34" s="21" t="s">
        <v>8</v>
      </c>
      <c r="E34" s="21"/>
      <c r="F34" s="21"/>
      <c r="G34" s="21">
        <f t="shared" si="4"/>
        <v>0</v>
      </c>
      <c r="H34" s="21">
        <v>-3427184200.2</v>
      </c>
      <c r="I34" s="21">
        <f t="shared" si="5"/>
        <v>-129.14488531100858</v>
      </c>
      <c r="J34" s="24" t="s">
        <v>58</v>
      </c>
      <c r="K34" s="21">
        <v>-3160971996.64</v>
      </c>
      <c r="L34" s="21"/>
      <c r="M34" s="21">
        <f>K34+L34</f>
        <v>-3160971996.64</v>
      </c>
      <c r="N34" s="21">
        <f t="shared" si="6"/>
        <v>-130.3305819443609</v>
      </c>
    </row>
    <row r="35" spans="1:7" s="11" customFormat="1" ht="15.75">
      <c r="A35" s="21">
        <v>89095260.72</v>
      </c>
      <c r="B35" s="21">
        <f>+A35/+A$51*100</f>
        <v>3.3573325958865428</v>
      </c>
      <c r="C35" s="1" t="s">
        <v>44</v>
      </c>
      <c r="D35" s="21">
        <v>86443823.82</v>
      </c>
      <c r="E35" s="21"/>
      <c r="F35" s="21">
        <f>D35-E35</f>
        <v>86443823.82</v>
      </c>
      <c r="G35" s="21">
        <f t="shared" si="4"/>
        <v>3.5641802192275196</v>
      </c>
    </row>
    <row r="36" spans="1:7" s="11" customFormat="1" ht="15.75">
      <c r="A36" s="21">
        <v>0</v>
      </c>
      <c r="B36" s="21">
        <f>+A36/+A$51*100</f>
        <v>0</v>
      </c>
      <c r="D36" s="21"/>
      <c r="E36" s="21"/>
      <c r="F36" s="21">
        <f>D36-E36</f>
        <v>0</v>
      </c>
      <c r="G36" s="21">
        <f t="shared" si="4"/>
        <v>0</v>
      </c>
    </row>
    <row r="37" spans="1:14" s="11" customFormat="1" ht="15.75">
      <c r="A37" s="21"/>
      <c r="B37" s="21"/>
      <c r="C37" s="24"/>
      <c r="D37" s="21"/>
      <c r="E37" s="21"/>
      <c r="F37" s="21"/>
      <c r="G37" s="21">
        <f t="shared" si="4"/>
        <v>0</v>
      </c>
      <c r="H37" s="21"/>
      <c r="I37" s="21"/>
      <c r="J37" s="24"/>
      <c r="K37" s="21"/>
      <c r="L37" s="21"/>
      <c r="M37" s="21"/>
      <c r="N37" s="21"/>
    </row>
    <row r="38" spans="8:14" s="11" customFormat="1" ht="15.75">
      <c r="H38" s="21"/>
      <c r="I38" s="21"/>
      <c r="J38" s="24"/>
      <c r="K38" s="21"/>
      <c r="L38" s="21"/>
      <c r="M38" s="21"/>
      <c r="N38" s="21"/>
    </row>
    <row r="39" spans="8:14" s="11" customFormat="1" ht="15.75">
      <c r="H39" s="22"/>
      <c r="I39" s="21"/>
      <c r="J39" s="1"/>
      <c r="K39" s="22"/>
      <c r="L39" s="22"/>
      <c r="M39" s="22"/>
      <c r="N39" s="21"/>
    </row>
    <row r="40" spans="8:14" s="11" customFormat="1" ht="15.75">
      <c r="H40" s="21"/>
      <c r="I40" s="21"/>
      <c r="K40" s="21"/>
      <c r="L40" s="21"/>
      <c r="M40" s="21"/>
      <c r="N40" s="21"/>
    </row>
    <row r="41" spans="8:14" s="11" customFormat="1" ht="15.75">
      <c r="H41" s="21"/>
      <c r="I41" s="21"/>
      <c r="K41" s="21"/>
      <c r="L41" s="21"/>
      <c r="M41" s="21"/>
      <c r="N41" s="21"/>
    </row>
    <row r="42" spans="1:14" s="11" customFormat="1" ht="15.75">
      <c r="A42" s="21"/>
      <c r="B42" s="21"/>
      <c r="D42" s="21"/>
      <c r="E42" s="21"/>
      <c r="F42" s="21"/>
      <c r="G42" s="21"/>
      <c r="H42" s="21"/>
      <c r="I42" s="21"/>
      <c r="K42" s="21"/>
      <c r="L42" s="21"/>
      <c r="M42" s="21"/>
      <c r="N42" s="21"/>
    </row>
    <row r="43" spans="1:14" s="11" customFormat="1" ht="15.75">
      <c r="A43" s="21"/>
      <c r="B43" s="21"/>
      <c r="D43" s="21"/>
      <c r="E43" s="21"/>
      <c r="F43" s="21"/>
      <c r="G43" s="21"/>
      <c r="H43" s="21"/>
      <c r="I43" s="21"/>
      <c r="K43" s="21"/>
      <c r="L43" s="21"/>
      <c r="M43" s="21"/>
      <c r="N43" s="21"/>
    </row>
    <row r="44" spans="1:14" s="11" customFormat="1" ht="15.75">
      <c r="A44" s="21"/>
      <c r="B44" s="21"/>
      <c r="D44" s="21"/>
      <c r="E44" s="21"/>
      <c r="F44" s="21"/>
      <c r="G44" s="21"/>
      <c r="H44" s="21"/>
      <c r="I44" s="21"/>
      <c r="K44" s="21"/>
      <c r="L44" s="21"/>
      <c r="M44" s="21"/>
      <c r="N44" s="21"/>
    </row>
    <row r="45" spans="1:14" s="11" customFormat="1" ht="15.75">
      <c r="A45" s="21"/>
      <c r="B45" s="21"/>
      <c r="D45" s="21"/>
      <c r="E45" s="21"/>
      <c r="F45" s="21"/>
      <c r="G45" s="21"/>
      <c r="H45" s="21"/>
      <c r="I45" s="21"/>
      <c r="K45" s="21"/>
      <c r="L45" s="21"/>
      <c r="M45" s="21"/>
      <c r="N45" s="21"/>
    </row>
    <row r="46" spans="1:14" s="11" customFormat="1" ht="15.75">
      <c r="A46" s="21"/>
      <c r="B46" s="21"/>
      <c r="D46" s="21"/>
      <c r="E46" s="21"/>
      <c r="F46" s="21"/>
      <c r="G46" s="21"/>
      <c r="H46" s="21"/>
      <c r="I46" s="21"/>
      <c r="K46" s="21"/>
      <c r="L46" s="21"/>
      <c r="M46" s="21"/>
      <c r="N46" s="21"/>
    </row>
    <row r="47" spans="1:14" s="11" customFormat="1" ht="15.75">
      <c r="A47" s="21"/>
      <c r="B47" s="21"/>
      <c r="D47" s="21"/>
      <c r="E47" s="21"/>
      <c r="F47" s="21"/>
      <c r="G47" s="21">
        <f>+F47/+F$51*100</f>
        <v>0</v>
      </c>
      <c r="H47" s="21"/>
      <c r="I47" s="21"/>
      <c r="K47" s="21"/>
      <c r="L47" s="21"/>
      <c r="M47" s="21"/>
      <c r="N47" s="21"/>
    </row>
    <row r="48" spans="1:14" s="11" customFormat="1" ht="15.75">
      <c r="A48" s="21"/>
      <c r="B48" s="21"/>
      <c r="D48" s="21"/>
      <c r="E48" s="21"/>
      <c r="F48" s="21"/>
      <c r="G48" s="21">
        <f>+F48/+F$51*100</f>
        <v>0</v>
      </c>
      <c r="H48" s="21"/>
      <c r="I48" s="21"/>
      <c r="K48" s="21"/>
      <c r="L48" s="21"/>
      <c r="M48" s="21"/>
      <c r="N48" s="21"/>
    </row>
    <row r="49" spans="1:14" s="11" customFormat="1" ht="15.75">
      <c r="A49" s="21"/>
      <c r="B49" s="21"/>
      <c r="D49" s="21"/>
      <c r="E49" s="21"/>
      <c r="F49" s="21"/>
      <c r="G49" s="21">
        <f>+F49/+F$51*100</f>
        <v>0</v>
      </c>
      <c r="H49" s="28"/>
      <c r="I49" s="28"/>
      <c r="J49" s="29"/>
      <c r="K49" s="28"/>
      <c r="L49" s="28"/>
      <c r="M49" s="28"/>
      <c r="N49" s="28"/>
    </row>
    <row r="50" spans="1:14" s="11" customFormat="1" ht="15.75">
      <c r="A50" s="21"/>
      <c r="B50" s="21"/>
      <c r="D50" s="21"/>
      <c r="E50" s="21"/>
      <c r="F50" s="21"/>
      <c r="G50" s="21">
        <f>+F50/+F$51*100</f>
        <v>0</v>
      </c>
      <c r="H50" s="21"/>
      <c r="I50" s="21"/>
      <c r="J50" s="21"/>
      <c r="K50" s="21"/>
      <c r="L50" s="21"/>
      <c r="M50" s="21"/>
      <c r="N50" s="21"/>
    </row>
    <row r="51" spans="1:14" s="11" customFormat="1" ht="15.75">
      <c r="A51" s="30">
        <f>A8</f>
        <v>2653751398.6299996</v>
      </c>
      <c r="B51" s="39">
        <v>100</v>
      </c>
      <c r="C51" s="31" t="s">
        <v>3</v>
      </c>
      <c r="D51" s="30">
        <f>D8</f>
        <v>2425349407.2400002</v>
      </c>
      <c r="E51" s="30"/>
      <c r="F51" s="30">
        <f>D51-E51</f>
        <v>2425349407.2400002</v>
      </c>
      <c r="G51" s="39">
        <v>100</v>
      </c>
      <c r="H51" s="30">
        <f>H8+H25</f>
        <v>2653751398.63</v>
      </c>
      <c r="I51" s="39">
        <v>100</v>
      </c>
      <c r="J51" s="32" t="s">
        <v>59</v>
      </c>
      <c r="K51" s="30">
        <f>K8+K25</f>
        <v>2425349407.2400002</v>
      </c>
      <c r="L51" s="30"/>
      <c r="M51" s="30">
        <f>M8+M25</f>
        <v>2425349407.2400002</v>
      </c>
      <c r="N51" s="39">
        <v>100</v>
      </c>
    </row>
    <row r="52" s="34" customFormat="1" ht="14.25">
      <c r="A52" s="33"/>
    </row>
    <row r="53" s="34" customFormat="1" ht="14.25">
      <c r="A53" s="33"/>
    </row>
    <row r="54" spans="1:7" s="35" customFormat="1" ht="15.75">
      <c r="A54" s="21"/>
      <c r="B54" s="21"/>
      <c r="C54" s="21"/>
      <c r="D54" s="21"/>
      <c r="E54" s="21"/>
      <c r="F54" s="21"/>
      <c r="G54" s="21"/>
    </row>
  </sheetData>
  <mergeCells count="13">
    <mergeCell ref="H4:J4"/>
    <mergeCell ref="M4:N4"/>
    <mergeCell ref="H5:I5"/>
    <mergeCell ref="J5:J6"/>
    <mergeCell ref="K5:K6"/>
    <mergeCell ref="L5:L6"/>
    <mergeCell ref="M5:N5"/>
    <mergeCell ref="F5:G5"/>
    <mergeCell ref="E4:G4"/>
    <mergeCell ref="A5:B5"/>
    <mergeCell ref="C5:C6"/>
    <mergeCell ref="D5:D6"/>
    <mergeCell ref="E5:E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</dc:title>
  <dc:subject>5</dc:subject>
  <dc:creator>行政院主計處</dc:creator>
  <cp:keywords/>
  <dc:description> </dc:description>
  <cp:lastModifiedBy>Administrator</cp:lastModifiedBy>
  <cp:lastPrinted>2003-04-25T06:31:23Z</cp:lastPrinted>
  <dcterms:created xsi:type="dcterms:W3CDTF">1997-10-15T09:26:55Z</dcterms:created>
  <dcterms:modified xsi:type="dcterms:W3CDTF">2008-11-13T10:27:29Z</dcterms:modified>
  <cp:category>I14</cp:category>
  <cp:version/>
  <cp:contentType/>
  <cp:contentStatus/>
</cp:coreProperties>
</file>