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4470" tabRatio="599" activeTab="0"/>
  </bookViews>
  <sheets>
    <sheet name="彙總表-預算數" sheetId="1" r:id="rId1"/>
    <sheet name="彙總表-決算數" sheetId="2" r:id="rId2"/>
  </sheets>
  <definedNames>
    <definedName name="_xlnm.Print_Titles" localSheetId="1">'彙總表-決算數'!$1:$6</definedName>
    <definedName name="_xlnm.Print_Titles" localSheetId="0">'彙總表-預算數'!$1:$6</definedName>
  </definedNames>
  <calcPr fullCalcOnLoad="1"/>
</workbook>
</file>

<file path=xl/sharedStrings.xml><?xml version="1.0" encoding="utf-8"?>
<sst xmlns="http://schemas.openxmlformats.org/spreadsheetml/2006/main" count="102" uniqueCount="63">
  <si>
    <t>預</t>
  </si>
  <si>
    <t>算</t>
  </si>
  <si>
    <t>數</t>
  </si>
  <si>
    <t>合計</t>
  </si>
  <si>
    <t>合　　　　　　計</t>
  </si>
  <si>
    <t>算</t>
  </si>
  <si>
    <t>數</t>
  </si>
  <si>
    <t>臨時人員薪資</t>
  </si>
  <si>
    <t>超時工作報酬</t>
  </si>
  <si>
    <t>決</t>
  </si>
  <si>
    <t>正式員額薪資</t>
  </si>
  <si>
    <t>津貼</t>
  </si>
  <si>
    <t>獎金</t>
  </si>
  <si>
    <t>資遣費</t>
  </si>
  <si>
    <t>福利費</t>
  </si>
  <si>
    <t>提繳費</t>
  </si>
  <si>
    <t>中  華  民  國</t>
  </si>
  <si>
    <t>彙總表</t>
  </si>
  <si>
    <t>用人費用</t>
  </si>
  <si>
    <t>────────</t>
  </si>
  <si>
    <t>───────</t>
  </si>
  <si>
    <t>單位:新臺幣元</t>
  </si>
  <si>
    <t>基金名稱</t>
  </si>
  <si>
    <t>總計</t>
  </si>
  <si>
    <t>短期或契約性臨時人員工資</t>
  </si>
  <si>
    <r>
      <t>九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 xml:space="preserve"> 度</t>
    </r>
  </si>
  <si>
    <t>兼職人員
酬金</t>
  </si>
  <si>
    <t>退休及卹償金</t>
  </si>
  <si>
    <t>債務基金：</t>
  </si>
  <si>
    <t>特別收入基金：</t>
  </si>
  <si>
    <t>資本計畫基金：</t>
  </si>
  <si>
    <t>短期或契約性臨時
人員工資</t>
  </si>
  <si>
    <t>　離島建設基金</t>
  </si>
  <si>
    <t>　醫療服務業開發基金</t>
  </si>
  <si>
    <t>　社會福利基金</t>
  </si>
  <si>
    <t>　學產基金</t>
  </si>
  <si>
    <t>　經濟特別收入基金</t>
  </si>
  <si>
    <t>　航港建設基金</t>
  </si>
  <si>
    <t>　農業特別收入基金</t>
  </si>
  <si>
    <t>　就業安定基金</t>
  </si>
  <si>
    <t>　健康照護基金</t>
  </si>
  <si>
    <t>　環境保護基金</t>
  </si>
  <si>
    <t>　文化建設基金</t>
  </si>
  <si>
    <t>　中華發展基金</t>
  </si>
  <si>
    <t>　中央政府債務基金</t>
  </si>
  <si>
    <t>　農業特別收入基金</t>
  </si>
  <si>
    <t>　行政院金融重建基金</t>
  </si>
  <si>
    <t>　中央政府債務基金</t>
  </si>
  <si>
    <t>　行政院國家科學技術
　發展基金</t>
  </si>
  <si>
    <t>　九二一震災社區重建
　更新基金</t>
  </si>
  <si>
    <t>　行政院公營事業民營
　化基金</t>
  </si>
  <si>
    <t>　核能發電後端營運基
　金</t>
  </si>
  <si>
    <t>　有線廣播電視事業發
　展基金</t>
  </si>
  <si>
    <t>　國軍老舊營舍改建基
　金</t>
  </si>
  <si>
    <t>　國軍老舊營舍改建
　基金</t>
  </si>
  <si>
    <t>　行政院國家科學技
　術發展基金</t>
  </si>
  <si>
    <t>　九二一震災社區重
　建更新基金</t>
  </si>
  <si>
    <t>　醫療服務業開發基
　金</t>
  </si>
  <si>
    <t>　行政院公營事業民
　營化基金</t>
  </si>
  <si>
    <t>　行政院金融重建基
　金</t>
  </si>
  <si>
    <t>　核能發電後端營運
　基金</t>
  </si>
  <si>
    <t>　有線廣播電視事業
　發展基金</t>
  </si>
  <si>
    <t>合　　　　　　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</si>
</sst>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  <numFmt numFmtId="178" formatCode="_(* #,##0.00_);_(* #,##0.00_);_(* &quot;…&quot;_);_(@_)"/>
  </numFmts>
  <fonts count="18">
    <font>
      <sz val="12"/>
      <name val="新細明體"/>
      <family val="1"/>
    </font>
    <font>
      <sz val="9"/>
      <name val="細明體"/>
      <family val="3"/>
    </font>
    <font>
      <b/>
      <sz val="14"/>
      <name val="新細明體"/>
      <family val="1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華康粗明體"/>
      <family val="3"/>
    </font>
    <font>
      <sz val="12"/>
      <name val="Courier"/>
      <family val="3"/>
    </font>
    <font>
      <b/>
      <sz val="9"/>
      <name val="華康粗明體"/>
      <family val="3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41" fontId="4" fillId="0" borderId="0" xfId="17" applyFont="1" applyAlignment="1">
      <alignment horizontal="left" vertical="top"/>
    </xf>
    <xf numFmtId="0" fontId="0" fillId="0" borderId="0" xfId="0" applyFont="1" applyAlignment="1">
      <alignment/>
    </xf>
    <xf numFmtId="41" fontId="4" fillId="0" borderId="0" xfId="17" applyFont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178" fontId="13" fillId="0" borderId="4" xfId="15" applyNumberFormat="1" applyFont="1" applyBorder="1" applyAlignment="1" applyProtection="1">
      <alignment horizontal="right"/>
      <protection/>
    </xf>
    <xf numFmtId="0" fontId="12" fillId="0" borderId="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1" fontId="4" fillId="0" borderId="0" xfId="17" applyFont="1" applyAlignment="1" applyProtection="1">
      <alignment horizontal="right" vertical="top"/>
      <protection locked="0"/>
    </xf>
    <xf numFmtId="41" fontId="4" fillId="0" borderId="0" xfId="17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2" fillId="0" borderId="3" xfId="0" applyFont="1" applyBorder="1" applyAlignment="1" applyProtection="1">
      <alignment horizontal="distributed" vertical="center"/>
      <protection locked="0"/>
    </xf>
    <xf numFmtId="0" fontId="12" fillId="0" borderId="2" xfId="0" applyFont="1" applyBorder="1" applyAlignment="1" applyProtection="1">
      <alignment horizontal="distributed" vertical="center" wrapText="1"/>
      <protection locked="0"/>
    </xf>
    <xf numFmtId="0" fontId="12" fillId="0" borderId="1" xfId="0" applyFont="1" applyBorder="1" applyAlignment="1" applyProtection="1">
      <alignment horizontal="distributed" vertical="center"/>
      <protection locked="0"/>
    </xf>
    <xf numFmtId="0" fontId="12" fillId="0" borderId="3" xfId="0" applyFont="1" applyBorder="1" applyAlignment="1" applyProtection="1">
      <alignment horizontal="distributed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78" fontId="13" fillId="0" borderId="4" xfId="0" applyNumberFormat="1" applyFont="1" applyBorder="1" applyAlignment="1" applyProtection="1">
      <alignment/>
      <protection/>
    </xf>
    <xf numFmtId="178" fontId="13" fillId="0" borderId="8" xfId="0" applyNumberFormat="1" applyFont="1" applyBorder="1" applyAlignment="1" applyProtection="1">
      <alignment/>
      <protection/>
    </xf>
    <xf numFmtId="178" fontId="13" fillId="0" borderId="9" xfId="0" applyNumberFormat="1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distributed" vertical="center"/>
      <protection locked="0"/>
    </xf>
    <xf numFmtId="0" fontId="16" fillId="0" borderId="0" xfId="0" applyFont="1" applyAlignment="1">
      <alignment/>
    </xf>
    <xf numFmtId="0" fontId="14" fillId="0" borderId="7" xfId="0" applyFont="1" applyBorder="1" applyAlignment="1">
      <alignment wrapText="1"/>
    </xf>
    <xf numFmtId="0" fontId="14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41" fontId="4" fillId="0" borderId="0" xfId="17" applyFont="1" applyBorder="1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41" fontId="4" fillId="0" borderId="0" xfId="17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41" fontId="4" fillId="0" borderId="0" xfId="17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/>
    </xf>
    <xf numFmtId="178" fontId="17" fillId="0" borderId="7" xfId="15" applyNumberFormat="1" applyFont="1" applyBorder="1" applyAlignment="1" applyProtection="1">
      <alignment horizontal="right"/>
      <protection/>
    </xf>
    <xf numFmtId="178" fontId="17" fillId="0" borderId="11" xfId="15" applyNumberFormat="1" applyFont="1" applyBorder="1" applyAlignment="1" applyProtection="1">
      <alignment horizontal="right"/>
      <protection/>
    </xf>
    <xf numFmtId="178" fontId="17" fillId="0" borderId="0" xfId="15" applyNumberFormat="1" applyFont="1" applyBorder="1" applyAlignment="1" applyProtection="1">
      <alignment horizontal="right"/>
      <protection/>
    </xf>
    <xf numFmtId="178" fontId="17" fillId="0" borderId="12" xfId="16" applyNumberFormat="1" applyFont="1" applyBorder="1" applyAlignment="1" applyProtection="1">
      <alignment/>
      <protection/>
    </xf>
    <xf numFmtId="178" fontId="17" fillId="0" borderId="11" xfId="16" applyNumberFormat="1" applyFont="1" applyBorder="1" applyAlignment="1" applyProtection="1">
      <alignment/>
      <protection/>
    </xf>
    <xf numFmtId="178" fontId="17" fillId="0" borderId="7" xfId="16" applyNumberFormat="1" applyFont="1" applyBorder="1" applyAlignment="1" applyProtection="1">
      <alignment/>
      <protection/>
    </xf>
    <xf numFmtId="178" fontId="13" fillId="0" borderId="8" xfId="15" applyNumberFormat="1" applyFont="1" applyBorder="1" applyAlignment="1" applyProtection="1">
      <alignment horizontal="right"/>
      <protection/>
    </xf>
    <xf numFmtId="178" fontId="13" fillId="0" borderId="9" xfId="15" applyNumberFormat="1" applyFont="1" applyBorder="1" applyAlignment="1" applyProtection="1">
      <alignment horizontal="right"/>
      <protection/>
    </xf>
    <xf numFmtId="178" fontId="13" fillId="0" borderId="12" xfId="16" applyNumberFormat="1" applyFont="1" applyBorder="1" applyAlignment="1" applyProtection="1">
      <alignment vertical="center"/>
      <protection/>
    </xf>
    <xf numFmtId="178" fontId="13" fillId="0" borderId="11" xfId="16" applyNumberFormat="1" applyFont="1" applyBorder="1" applyAlignment="1" applyProtection="1">
      <alignment vertical="center"/>
      <protection/>
    </xf>
    <xf numFmtId="178" fontId="13" fillId="0" borderId="7" xfId="16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8" fontId="13" fillId="0" borderId="7" xfId="15" applyNumberFormat="1" applyFont="1" applyBorder="1" applyAlignment="1" applyProtection="1">
      <alignment horizontal="right" vertical="center"/>
      <protection/>
    </xf>
    <xf numFmtId="178" fontId="13" fillId="0" borderId="0" xfId="15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13" fillId="0" borderId="11" xfId="15" applyNumberFormat="1" applyFont="1" applyBorder="1" applyAlignment="1" applyProtection="1">
      <alignment horizontal="right" vertical="center"/>
      <protection/>
    </xf>
    <xf numFmtId="0" fontId="16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</cellXfs>
  <cellStyles count="7">
    <cellStyle name="Normal" xfId="0"/>
    <cellStyle name="一般_長期債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workbookViewId="0" topLeftCell="A1">
      <selection activeCell="A30" sqref="A30"/>
    </sheetView>
  </sheetViews>
  <sheetFormatPr defaultColWidth="9.00390625" defaultRowHeight="16.5"/>
  <cols>
    <col min="1" max="1" width="18.125" style="2" customWidth="1"/>
    <col min="2" max="2" width="16.375" style="2" customWidth="1"/>
    <col min="3" max="3" width="13.25390625" style="2" bestFit="1" customWidth="1"/>
    <col min="4" max="4" width="13.25390625" style="2" customWidth="1"/>
    <col min="5" max="5" width="12.375" style="2" customWidth="1"/>
    <col min="6" max="6" width="13.75390625" style="2" customWidth="1"/>
    <col min="7" max="7" width="12.50390625" style="17" customWidth="1"/>
    <col min="8" max="8" width="13.375" style="2" customWidth="1"/>
    <col min="9" max="9" width="13.25390625" style="2" customWidth="1"/>
    <col min="10" max="10" width="15.00390625" style="2" customWidth="1"/>
    <col min="11" max="11" width="13.875" style="2" customWidth="1"/>
    <col min="12" max="12" width="14.125" style="2" customWidth="1"/>
    <col min="13" max="13" width="14.625" style="2" customWidth="1"/>
    <col min="14" max="14" width="15.75390625" style="17" customWidth="1"/>
    <col min="15" max="15" width="49.75390625" style="2" bestFit="1" customWidth="1"/>
    <col min="16" max="16" width="22.125" style="2" customWidth="1"/>
    <col min="17" max="17" width="21.625" style="2" customWidth="1"/>
    <col min="18" max="19" width="16.50390625" style="2" customWidth="1"/>
    <col min="20" max="20" width="15.375" style="2" customWidth="1"/>
    <col min="21" max="21" width="16.50390625" style="2" customWidth="1"/>
    <col min="22" max="22" width="13.50390625" style="2" customWidth="1"/>
    <col min="23" max="23" width="18.625" style="2" customWidth="1"/>
    <col min="24" max="16384" width="8.875" style="2" customWidth="1"/>
  </cols>
  <sheetData>
    <row r="1" spans="1:14" ht="27.75" customHeight="1">
      <c r="A1" s="1"/>
      <c r="B1" s="1"/>
      <c r="E1" s="3"/>
      <c r="G1" s="70" t="s">
        <v>18</v>
      </c>
      <c r="H1" s="1" t="s">
        <v>17</v>
      </c>
      <c r="I1" s="1"/>
      <c r="J1" s="1"/>
      <c r="K1" s="1"/>
      <c r="L1" s="1"/>
      <c r="M1" s="1"/>
      <c r="N1" s="68"/>
    </row>
    <row r="2" spans="1:14" s="5" customFormat="1" ht="18" customHeight="1">
      <c r="A2" s="4"/>
      <c r="B2" s="4"/>
      <c r="E2" s="6"/>
      <c r="G2" s="71" t="s">
        <v>19</v>
      </c>
      <c r="H2" s="4" t="s">
        <v>20</v>
      </c>
      <c r="I2" s="4"/>
      <c r="J2" s="4"/>
      <c r="K2" s="4"/>
      <c r="L2" s="4"/>
      <c r="M2" s="4"/>
      <c r="N2" s="69"/>
    </row>
    <row r="3" spans="1:14" s="8" customFormat="1" ht="19.5" customHeight="1">
      <c r="A3" s="7"/>
      <c r="B3" s="7"/>
      <c r="E3" s="9"/>
      <c r="G3" s="9" t="s">
        <v>16</v>
      </c>
      <c r="H3" s="7" t="s">
        <v>25</v>
      </c>
      <c r="I3" s="7"/>
      <c r="J3" s="7"/>
      <c r="K3" s="7"/>
      <c r="L3" s="7"/>
      <c r="M3" s="7"/>
      <c r="N3" s="7"/>
    </row>
    <row r="4" spans="1:14" s="14" customFormat="1" ht="16.5" customHeight="1">
      <c r="A4" s="10"/>
      <c r="B4" s="10"/>
      <c r="C4" s="10"/>
      <c r="D4" s="11"/>
      <c r="E4" s="12"/>
      <c r="F4" s="12"/>
      <c r="G4" s="72"/>
      <c r="H4" s="12"/>
      <c r="I4" s="12"/>
      <c r="J4" s="12"/>
      <c r="K4" s="12"/>
      <c r="L4" s="12"/>
      <c r="M4" s="12"/>
      <c r="N4" s="13" t="s">
        <v>21</v>
      </c>
    </row>
    <row r="5" spans="1:14" s="15" customFormat="1" ht="19.5" customHeight="1">
      <c r="A5" s="93" t="s">
        <v>22</v>
      </c>
      <c r="B5" s="18"/>
      <c r="C5" s="19" t="s">
        <v>0</v>
      </c>
      <c r="D5" s="19"/>
      <c r="E5" s="19" t="s">
        <v>1</v>
      </c>
      <c r="F5" s="19"/>
      <c r="G5" s="19" t="s">
        <v>2</v>
      </c>
      <c r="H5" s="19"/>
      <c r="I5" s="19" t="s">
        <v>0</v>
      </c>
      <c r="J5" s="19"/>
      <c r="K5" s="19" t="s">
        <v>1</v>
      </c>
      <c r="L5" s="19"/>
      <c r="M5" s="19" t="s">
        <v>2</v>
      </c>
      <c r="N5" s="19"/>
    </row>
    <row r="6" spans="1:14" s="16" customFormat="1" ht="33" customHeight="1">
      <c r="A6" s="94"/>
      <c r="B6" s="20" t="s">
        <v>10</v>
      </c>
      <c r="C6" s="20" t="s">
        <v>7</v>
      </c>
      <c r="D6" s="21" t="s">
        <v>8</v>
      </c>
      <c r="E6" s="20" t="s">
        <v>11</v>
      </c>
      <c r="F6" s="22" t="s">
        <v>12</v>
      </c>
      <c r="G6" s="25" t="s">
        <v>27</v>
      </c>
      <c r="H6" s="26" t="s">
        <v>13</v>
      </c>
      <c r="I6" s="20" t="s">
        <v>14</v>
      </c>
      <c r="J6" s="20" t="s">
        <v>15</v>
      </c>
      <c r="K6" s="21" t="s">
        <v>3</v>
      </c>
      <c r="L6" s="23" t="s">
        <v>26</v>
      </c>
      <c r="M6" s="23" t="s">
        <v>24</v>
      </c>
      <c r="N6" s="25" t="s">
        <v>23</v>
      </c>
    </row>
    <row r="7" spans="1:14" s="89" customFormat="1" ht="27.75" customHeight="1">
      <c r="A7" s="27" t="s">
        <v>28</v>
      </c>
      <c r="B7" s="87">
        <f aca="true" t="shared" si="0" ref="B7:N7">SUM(B8)</f>
        <v>324000</v>
      </c>
      <c r="C7" s="87">
        <f t="shared" si="0"/>
        <v>0</v>
      </c>
      <c r="D7" s="87">
        <f t="shared" si="0"/>
        <v>56000</v>
      </c>
      <c r="E7" s="87">
        <f t="shared" si="0"/>
        <v>0</v>
      </c>
      <c r="F7" s="87">
        <f t="shared" si="0"/>
        <v>0</v>
      </c>
      <c r="G7" s="88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380000</v>
      </c>
      <c r="L7" s="87">
        <f t="shared" si="0"/>
        <v>0</v>
      </c>
      <c r="M7" s="87">
        <f t="shared" si="0"/>
        <v>0</v>
      </c>
      <c r="N7" s="88">
        <f t="shared" si="0"/>
        <v>380000</v>
      </c>
    </row>
    <row r="8" spans="1:14" s="58" customFormat="1" ht="27.75" customHeight="1">
      <c r="A8" s="59" t="s">
        <v>47</v>
      </c>
      <c r="B8" s="74">
        <v>324000</v>
      </c>
      <c r="C8" s="74">
        <v>0</v>
      </c>
      <c r="D8" s="74">
        <v>56000</v>
      </c>
      <c r="E8" s="74">
        <v>0</v>
      </c>
      <c r="F8" s="74">
        <v>0</v>
      </c>
      <c r="G8" s="75">
        <v>0</v>
      </c>
      <c r="H8" s="74">
        <v>0</v>
      </c>
      <c r="I8" s="74">
        <v>0</v>
      </c>
      <c r="J8" s="74">
        <v>0</v>
      </c>
      <c r="K8" s="74">
        <f>SUM(B8:J8)</f>
        <v>380000</v>
      </c>
      <c r="L8" s="74">
        <v>0</v>
      </c>
      <c r="M8" s="74">
        <v>0</v>
      </c>
      <c r="N8" s="75">
        <f>SUM(K8:M8)</f>
        <v>380000</v>
      </c>
    </row>
    <row r="9" spans="1:14" s="90" customFormat="1" ht="27.75" customHeight="1">
      <c r="A9" s="28" t="s">
        <v>29</v>
      </c>
      <c r="B9" s="87">
        <f aca="true" t="shared" si="1" ref="B9:J9">SUM(B10:B27)</f>
        <v>20688000</v>
      </c>
      <c r="C9" s="87">
        <f t="shared" si="1"/>
        <v>137283000</v>
      </c>
      <c r="D9" s="87">
        <f t="shared" si="1"/>
        <v>126061000</v>
      </c>
      <c r="E9" s="87">
        <f t="shared" si="1"/>
        <v>17050000</v>
      </c>
      <c r="F9" s="87">
        <f t="shared" si="1"/>
        <v>21397000</v>
      </c>
      <c r="G9" s="88">
        <f t="shared" si="1"/>
        <v>7913000</v>
      </c>
      <c r="H9" s="87">
        <f t="shared" si="1"/>
        <v>0</v>
      </c>
      <c r="I9" s="87">
        <f t="shared" si="1"/>
        <v>18341000</v>
      </c>
      <c r="J9" s="87">
        <f t="shared" si="1"/>
        <v>167000</v>
      </c>
      <c r="K9" s="87">
        <f>SUM(B9:J9)</f>
        <v>348900000</v>
      </c>
      <c r="L9" s="87">
        <f>SUM(L10:L27)</f>
        <v>4800000</v>
      </c>
      <c r="M9" s="87">
        <f>SUM(M10:M27)</f>
        <v>267851000</v>
      </c>
      <c r="N9" s="88">
        <f>SUM(K9:M9)</f>
        <v>621551000</v>
      </c>
    </row>
    <row r="10" spans="1:14" s="58" customFormat="1" ht="27.75" customHeight="1">
      <c r="A10" s="59" t="s">
        <v>48</v>
      </c>
      <c r="B10" s="74">
        <v>219000</v>
      </c>
      <c r="C10" s="74">
        <v>0</v>
      </c>
      <c r="D10" s="74">
        <v>1468000</v>
      </c>
      <c r="E10" s="74">
        <v>0</v>
      </c>
      <c r="F10" s="74">
        <v>0</v>
      </c>
      <c r="G10" s="76">
        <v>0</v>
      </c>
      <c r="H10" s="74">
        <v>0</v>
      </c>
      <c r="I10" s="74">
        <v>0</v>
      </c>
      <c r="J10" s="74">
        <v>0</v>
      </c>
      <c r="K10" s="74">
        <f aca="true" t="shared" si="2" ref="K10:K29">SUM(B10:J10)</f>
        <v>1687000</v>
      </c>
      <c r="L10" s="74">
        <v>0</v>
      </c>
      <c r="M10" s="74">
        <v>100000</v>
      </c>
      <c r="N10" s="75">
        <f aca="true" t="shared" si="3" ref="N10:N29">SUM(K10:M10)</f>
        <v>1787000</v>
      </c>
    </row>
    <row r="11" spans="1:14" s="58" customFormat="1" ht="27.75" customHeight="1">
      <c r="A11" s="59" t="s">
        <v>49</v>
      </c>
      <c r="B11" s="74">
        <v>6699000</v>
      </c>
      <c r="C11" s="74">
        <v>16138000</v>
      </c>
      <c r="D11" s="74">
        <v>25000000</v>
      </c>
      <c r="E11" s="74">
        <v>16800000</v>
      </c>
      <c r="F11" s="74">
        <v>3972000</v>
      </c>
      <c r="G11" s="75">
        <v>565000</v>
      </c>
      <c r="H11" s="74"/>
      <c r="I11" s="74">
        <v>1592000</v>
      </c>
      <c r="J11" s="74">
        <v>0</v>
      </c>
      <c r="K11" s="74">
        <f t="shared" si="2"/>
        <v>70766000</v>
      </c>
      <c r="L11" s="74">
        <v>2700000</v>
      </c>
      <c r="M11" s="74">
        <v>0</v>
      </c>
      <c r="N11" s="75">
        <f t="shared" si="3"/>
        <v>73466000</v>
      </c>
    </row>
    <row r="12" spans="1:14" s="58" customFormat="1" ht="27.75" customHeight="1">
      <c r="A12" s="59" t="s">
        <v>32</v>
      </c>
      <c r="B12" s="74">
        <v>108000</v>
      </c>
      <c r="C12" s="74">
        <v>0</v>
      </c>
      <c r="D12" s="74">
        <v>81000</v>
      </c>
      <c r="E12" s="74">
        <v>0</v>
      </c>
      <c r="F12" s="74">
        <v>0</v>
      </c>
      <c r="G12" s="76">
        <v>0</v>
      </c>
      <c r="H12" s="74">
        <v>0</v>
      </c>
      <c r="I12" s="74">
        <v>0</v>
      </c>
      <c r="J12" s="74">
        <v>0</v>
      </c>
      <c r="K12" s="74">
        <f t="shared" si="2"/>
        <v>189000</v>
      </c>
      <c r="L12" s="74">
        <v>0</v>
      </c>
      <c r="M12" s="74">
        <v>0</v>
      </c>
      <c r="N12" s="75">
        <f t="shared" si="3"/>
        <v>189000</v>
      </c>
    </row>
    <row r="13" spans="1:14" s="58" customFormat="1" ht="27.75" customHeight="1">
      <c r="A13" s="59" t="s">
        <v>33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6">
        <v>0</v>
      </c>
      <c r="H13" s="74">
        <v>0</v>
      </c>
      <c r="I13" s="74">
        <v>0</v>
      </c>
      <c r="J13" s="74">
        <v>0</v>
      </c>
      <c r="K13" s="74">
        <f t="shared" si="2"/>
        <v>0</v>
      </c>
      <c r="L13" s="74">
        <v>0</v>
      </c>
      <c r="M13" s="74">
        <v>0</v>
      </c>
      <c r="N13" s="75">
        <f t="shared" si="3"/>
        <v>0</v>
      </c>
    </row>
    <row r="14" spans="1:14" s="58" customFormat="1" ht="27.75" customHeight="1">
      <c r="A14" s="59" t="s">
        <v>50</v>
      </c>
      <c r="B14" s="74">
        <v>0</v>
      </c>
      <c r="C14" s="74">
        <v>0</v>
      </c>
      <c r="D14" s="74">
        <v>140000</v>
      </c>
      <c r="E14" s="74">
        <v>0</v>
      </c>
      <c r="F14" s="74">
        <v>0</v>
      </c>
      <c r="G14" s="76">
        <v>0</v>
      </c>
      <c r="H14" s="74">
        <v>0</v>
      </c>
      <c r="I14" s="74">
        <v>0</v>
      </c>
      <c r="J14" s="74">
        <v>0</v>
      </c>
      <c r="K14" s="74">
        <f t="shared" si="2"/>
        <v>140000</v>
      </c>
      <c r="L14" s="74">
        <v>0</v>
      </c>
      <c r="M14" s="74">
        <v>0</v>
      </c>
      <c r="N14" s="75">
        <f t="shared" si="3"/>
        <v>140000</v>
      </c>
    </row>
    <row r="15" spans="1:14" s="58" customFormat="1" ht="27.75" customHeight="1">
      <c r="A15" s="59" t="s">
        <v>34</v>
      </c>
      <c r="B15" s="74">
        <v>0</v>
      </c>
      <c r="C15" s="74">
        <v>7345000</v>
      </c>
      <c r="D15" s="74">
        <v>32363000</v>
      </c>
      <c r="E15" s="74">
        <v>0</v>
      </c>
      <c r="F15" s="74">
        <v>1292000</v>
      </c>
      <c r="G15" s="75">
        <v>271000</v>
      </c>
      <c r="H15" s="74">
        <v>0</v>
      </c>
      <c r="I15" s="74">
        <v>720000</v>
      </c>
      <c r="J15" s="74">
        <v>0</v>
      </c>
      <c r="K15" s="74">
        <f t="shared" si="2"/>
        <v>41991000</v>
      </c>
      <c r="L15" s="74">
        <v>0</v>
      </c>
      <c r="M15" s="74">
        <v>6259000</v>
      </c>
      <c r="N15" s="75">
        <f t="shared" si="3"/>
        <v>48250000</v>
      </c>
    </row>
    <row r="16" spans="1:14" s="58" customFormat="1" ht="27.75" customHeight="1">
      <c r="A16" s="59" t="s">
        <v>46</v>
      </c>
      <c r="B16" s="74">
        <v>624000</v>
      </c>
      <c r="C16" s="74">
        <v>720000</v>
      </c>
      <c r="D16" s="74">
        <v>27435000</v>
      </c>
      <c r="E16" s="74">
        <v>0</v>
      </c>
      <c r="F16" s="74">
        <v>0</v>
      </c>
      <c r="G16" s="76">
        <v>0</v>
      </c>
      <c r="H16" s="74">
        <v>0</v>
      </c>
      <c r="I16" s="74">
        <v>425000</v>
      </c>
      <c r="J16" s="74">
        <v>0</v>
      </c>
      <c r="K16" s="74">
        <f t="shared" si="2"/>
        <v>29204000</v>
      </c>
      <c r="L16" s="74">
        <v>0</v>
      </c>
      <c r="M16" s="74">
        <v>0</v>
      </c>
      <c r="N16" s="75">
        <f t="shared" si="3"/>
        <v>29204000</v>
      </c>
    </row>
    <row r="17" spans="1:14" s="58" customFormat="1" ht="27.75" customHeight="1">
      <c r="A17" s="59" t="s">
        <v>35</v>
      </c>
      <c r="B17" s="74">
        <v>696000</v>
      </c>
      <c r="C17" s="74">
        <v>0</v>
      </c>
      <c r="D17" s="74">
        <v>179000</v>
      </c>
      <c r="E17" s="74">
        <v>0</v>
      </c>
      <c r="F17" s="74">
        <f>45000+60000</f>
        <v>105000</v>
      </c>
      <c r="G17" s="75">
        <v>1284000</v>
      </c>
      <c r="H17" s="74">
        <v>0</v>
      </c>
      <c r="I17" s="74">
        <f>228000+3000</f>
        <v>231000</v>
      </c>
      <c r="J17" s="74">
        <v>0</v>
      </c>
      <c r="K17" s="74">
        <f t="shared" si="2"/>
        <v>2495000</v>
      </c>
      <c r="L17" s="74">
        <v>0</v>
      </c>
      <c r="M17" s="74">
        <v>0</v>
      </c>
      <c r="N17" s="75">
        <f t="shared" si="3"/>
        <v>2495000</v>
      </c>
    </row>
    <row r="18" spans="1:14" s="58" customFormat="1" ht="27.75" customHeight="1">
      <c r="A18" s="59" t="s">
        <v>36</v>
      </c>
      <c r="B18" s="74">
        <v>1728000</v>
      </c>
      <c r="C18" s="74">
        <v>31057000</v>
      </c>
      <c r="D18" s="74">
        <v>3102000</v>
      </c>
      <c r="E18" s="74">
        <v>0</v>
      </c>
      <c r="F18" s="74">
        <v>4232000</v>
      </c>
      <c r="G18" s="75">
        <v>1265000</v>
      </c>
      <c r="H18" s="74">
        <v>0</v>
      </c>
      <c r="I18" s="74">
        <v>4194000</v>
      </c>
      <c r="J18" s="74">
        <v>0</v>
      </c>
      <c r="K18" s="74">
        <f t="shared" si="2"/>
        <v>45578000</v>
      </c>
      <c r="L18" s="74">
        <v>1240000</v>
      </c>
      <c r="M18" s="74">
        <v>579000</v>
      </c>
      <c r="N18" s="75">
        <f t="shared" si="3"/>
        <v>47397000</v>
      </c>
    </row>
    <row r="19" spans="1:14" s="58" customFormat="1" ht="27.75" customHeight="1">
      <c r="A19" s="59" t="s">
        <v>51</v>
      </c>
      <c r="B19" s="74">
        <v>396000</v>
      </c>
      <c r="C19" s="74">
        <v>1014000</v>
      </c>
      <c r="D19" s="74">
        <v>2251000</v>
      </c>
      <c r="E19" s="74">
        <v>0</v>
      </c>
      <c r="F19" s="74">
        <v>0</v>
      </c>
      <c r="G19" s="76">
        <v>0</v>
      </c>
      <c r="H19" s="74">
        <v>0</v>
      </c>
      <c r="I19" s="74">
        <v>0</v>
      </c>
      <c r="J19" s="74">
        <v>0</v>
      </c>
      <c r="K19" s="74">
        <f t="shared" si="2"/>
        <v>3661000</v>
      </c>
      <c r="L19" s="74">
        <v>0</v>
      </c>
      <c r="M19" s="74">
        <v>0</v>
      </c>
      <c r="N19" s="75">
        <f t="shared" si="3"/>
        <v>3661000</v>
      </c>
    </row>
    <row r="20" spans="1:14" s="58" customFormat="1" ht="27.75" customHeight="1">
      <c r="A20" s="59" t="s">
        <v>37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6">
        <v>0</v>
      </c>
      <c r="H20" s="74">
        <v>0</v>
      </c>
      <c r="I20" s="74">
        <v>0</v>
      </c>
      <c r="J20" s="74">
        <v>0</v>
      </c>
      <c r="K20" s="74">
        <f t="shared" si="2"/>
        <v>0</v>
      </c>
      <c r="L20" s="74">
        <v>0</v>
      </c>
      <c r="M20" s="74">
        <v>0</v>
      </c>
      <c r="N20" s="75">
        <f t="shared" si="3"/>
        <v>0</v>
      </c>
    </row>
    <row r="21" spans="1:14" s="58" customFormat="1" ht="27.75" customHeight="1">
      <c r="A21" s="59" t="s">
        <v>38</v>
      </c>
      <c r="B21" s="74">
        <v>7850000</v>
      </c>
      <c r="C21" s="74">
        <v>3093000</v>
      </c>
      <c r="D21" s="74">
        <v>25164000</v>
      </c>
      <c r="E21" s="74">
        <v>0</v>
      </c>
      <c r="F21" s="74">
        <v>2055000</v>
      </c>
      <c r="G21" s="75">
        <v>1781000</v>
      </c>
      <c r="H21" s="74">
        <v>0</v>
      </c>
      <c r="I21" s="74">
        <v>1761000</v>
      </c>
      <c r="J21" s="74">
        <v>119000</v>
      </c>
      <c r="K21" s="74">
        <f t="shared" si="2"/>
        <v>41823000</v>
      </c>
      <c r="L21" s="74">
        <v>860000</v>
      </c>
      <c r="M21" s="74">
        <v>1839000</v>
      </c>
      <c r="N21" s="75">
        <f t="shared" si="3"/>
        <v>44522000</v>
      </c>
    </row>
    <row r="22" spans="1:14" s="58" customFormat="1" ht="27.75" customHeight="1">
      <c r="A22" s="59" t="s">
        <v>39</v>
      </c>
      <c r="B22" s="74">
        <v>756000</v>
      </c>
      <c r="C22" s="74">
        <v>19131000</v>
      </c>
      <c r="D22" s="74">
        <v>4412000</v>
      </c>
      <c r="E22" s="74">
        <v>250000</v>
      </c>
      <c r="F22" s="74">
        <v>2392000</v>
      </c>
      <c r="G22" s="75">
        <v>690000</v>
      </c>
      <c r="H22" s="74">
        <v>0</v>
      </c>
      <c r="I22" s="74">
        <v>1904000</v>
      </c>
      <c r="J22" s="74">
        <v>0</v>
      </c>
      <c r="K22" s="74">
        <f t="shared" si="2"/>
        <v>29535000</v>
      </c>
      <c r="L22" s="74">
        <v>0</v>
      </c>
      <c r="M22" s="74">
        <v>239262000</v>
      </c>
      <c r="N22" s="75">
        <f>SUM(K22:M22)</f>
        <v>268797000</v>
      </c>
    </row>
    <row r="23" spans="1:14" s="58" customFormat="1" ht="27.75" customHeight="1">
      <c r="A23" s="59" t="s">
        <v>40</v>
      </c>
      <c r="B23" s="74">
        <v>520000</v>
      </c>
      <c r="C23" s="74">
        <v>516000</v>
      </c>
      <c r="D23" s="74">
        <v>938000</v>
      </c>
      <c r="E23" s="74">
        <v>0</v>
      </c>
      <c r="F23" s="74">
        <v>65000</v>
      </c>
      <c r="G23" s="75">
        <v>18000</v>
      </c>
      <c r="H23" s="74">
        <v>0</v>
      </c>
      <c r="I23" s="74">
        <v>0</v>
      </c>
      <c r="J23" s="74">
        <v>48000</v>
      </c>
      <c r="K23" s="74">
        <f t="shared" si="2"/>
        <v>2105000</v>
      </c>
      <c r="L23" s="74">
        <v>0</v>
      </c>
      <c r="M23" s="74">
        <v>0</v>
      </c>
      <c r="N23" s="75">
        <f t="shared" si="3"/>
        <v>2105000</v>
      </c>
    </row>
    <row r="24" spans="1:14" s="58" customFormat="1" ht="27.75" customHeight="1">
      <c r="A24" s="59" t="s">
        <v>41</v>
      </c>
      <c r="B24" s="74">
        <v>0</v>
      </c>
      <c r="C24" s="74">
        <v>54285000</v>
      </c>
      <c r="D24" s="74">
        <v>3148000</v>
      </c>
      <c r="E24" s="74">
        <v>0</v>
      </c>
      <c r="F24" s="74">
        <v>6786000</v>
      </c>
      <c r="G24" s="75">
        <v>1895000</v>
      </c>
      <c r="H24" s="74">
        <v>0</v>
      </c>
      <c r="I24" s="74">
        <v>6930000</v>
      </c>
      <c r="J24" s="74">
        <v>0</v>
      </c>
      <c r="K24" s="74">
        <f t="shared" si="2"/>
        <v>73044000</v>
      </c>
      <c r="L24" s="74">
        <v>0</v>
      </c>
      <c r="M24" s="74">
        <v>19128000</v>
      </c>
      <c r="N24" s="75">
        <f t="shared" si="3"/>
        <v>92172000</v>
      </c>
    </row>
    <row r="25" spans="1:14" s="58" customFormat="1" ht="27.75" customHeight="1">
      <c r="A25" s="59" t="s">
        <v>42</v>
      </c>
      <c r="B25" s="74">
        <v>624000</v>
      </c>
      <c r="C25" s="74">
        <v>3984000</v>
      </c>
      <c r="D25" s="74">
        <v>360000</v>
      </c>
      <c r="E25" s="74">
        <v>0</v>
      </c>
      <c r="F25" s="74">
        <v>498000</v>
      </c>
      <c r="G25" s="75">
        <v>144000</v>
      </c>
      <c r="H25" s="74">
        <v>0</v>
      </c>
      <c r="I25" s="74">
        <v>584000</v>
      </c>
      <c r="J25" s="74">
        <v>0</v>
      </c>
      <c r="K25" s="74">
        <f t="shared" si="2"/>
        <v>6194000</v>
      </c>
      <c r="L25" s="74">
        <v>0</v>
      </c>
      <c r="M25" s="74">
        <v>684000</v>
      </c>
      <c r="N25" s="75">
        <f t="shared" si="3"/>
        <v>6878000</v>
      </c>
    </row>
    <row r="26" spans="1:14" s="58" customFormat="1" ht="27.75" customHeight="1">
      <c r="A26" s="59" t="s">
        <v>43</v>
      </c>
      <c r="B26" s="74">
        <v>288000</v>
      </c>
      <c r="C26" s="74">
        <v>0</v>
      </c>
      <c r="D26" s="74">
        <v>0</v>
      </c>
      <c r="E26" s="74">
        <v>0</v>
      </c>
      <c r="F26" s="74">
        <v>0</v>
      </c>
      <c r="G26" s="76">
        <v>0</v>
      </c>
      <c r="H26" s="74">
        <v>0</v>
      </c>
      <c r="I26" s="74">
        <v>0</v>
      </c>
      <c r="J26" s="74">
        <v>0</v>
      </c>
      <c r="K26" s="74">
        <f t="shared" si="2"/>
        <v>288000</v>
      </c>
      <c r="L26" s="74">
        <v>0</v>
      </c>
      <c r="M26" s="74">
        <v>0</v>
      </c>
      <c r="N26" s="75">
        <f t="shared" si="3"/>
        <v>288000</v>
      </c>
    </row>
    <row r="27" spans="1:14" s="58" customFormat="1" ht="27.75" customHeight="1">
      <c r="A27" s="59" t="s">
        <v>52</v>
      </c>
      <c r="B27" s="74">
        <v>180000</v>
      </c>
      <c r="C27" s="74">
        <v>0</v>
      </c>
      <c r="D27" s="74">
        <v>20000</v>
      </c>
      <c r="E27" s="74">
        <v>0</v>
      </c>
      <c r="F27" s="74">
        <v>0</v>
      </c>
      <c r="G27" s="76">
        <v>0</v>
      </c>
      <c r="H27" s="74">
        <v>0</v>
      </c>
      <c r="I27" s="74">
        <v>0</v>
      </c>
      <c r="J27" s="74">
        <v>0</v>
      </c>
      <c r="K27" s="74">
        <f t="shared" si="2"/>
        <v>200000</v>
      </c>
      <c r="L27" s="74">
        <v>0</v>
      </c>
      <c r="M27" s="74">
        <v>0</v>
      </c>
      <c r="N27" s="75">
        <f t="shared" si="3"/>
        <v>200000</v>
      </c>
    </row>
    <row r="28" spans="1:14" s="90" customFormat="1" ht="27.75" customHeight="1">
      <c r="A28" s="28" t="s">
        <v>30</v>
      </c>
      <c r="B28" s="87">
        <f aca="true" t="shared" si="4" ref="B28:J28">SUM(B29)</f>
        <v>180000</v>
      </c>
      <c r="C28" s="87">
        <f t="shared" si="4"/>
        <v>0</v>
      </c>
      <c r="D28" s="87">
        <f t="shared" si="4"/>
        <v>240000</v>
      </c>
      <c r="E28" s="87">
        <f t="shared" si="4"/>
        <v>0</v>
      </c>
      <c r="F28" s="87">
        <f t="shared" si="4"/>
        <v>0</v>
      </c>
      <c r="G28" s="88">
        <f t="shared" si="4"/>
        <v>0</v>
      </c>
      <c r="H28" s="87">
        <f t="shared" si="4"/>
        <v>0</v>
      </c>
      <c r="I28" s="87">
        <f t="shared" si="4"/>
        <v>0</v>
      </c>
      <c r="J28" s="87">
        <f t="shared" si="4"/>
        <v>0</v>
      </c>
      <c r="K28" s="87">
        <f>SUM(B28:J28)</f>
        <v>420000</v>
      </c>
      <c r="L28" s="87">
        <f>SUM(L29)</f>
        <v>0</v>
      </c>
      <c r="M28" s="87">
        <f>SUM(M29)</f>
        <v>0</v>
      </c>
      <c r="N28" s="91">
        <f>SUM(K28:M28)</f>
        <v>420000</v>
      </c>
    </row>
    <row r="29" spans="1:14" s="58" customFormat="1" ht="27.75" customHeight="1">
      <c r="A29" s="59" t="s">
        <v>53</v>
      </c>
      <c r="B29" s="74">
        <v>180000</v>
      </c>
      <c r="C29" s="74">
        <v>0</v>
      </c>
      <c r="D29" s="74">
        <v>240000</v>
      </c>
      <c r="E29" s="74">
        <v>0</v>
      </c>
      <c r="F29" s="74">
        <v>0</v>
      </c>
      <c r="G29" s="76">
        <v>0</v>
      </c>
      <c r="H29" s="74">
        <v>0</v>
      </c>
      <c r="I29" s="74">
        <v>0</v>
      </c>
      <c r="J29" s="74">
        <v>0</v>
      </c>
      <c r="K29" s="74">
        <f t="shared" si="2"/>
        <v>420000</v>
      </c>
      <c r="L29" s="74">
        <v>0</v>
      </c>
      <c r="M29" s="74">
        <v>0</v>
      </c>
      <c r="N29" s="75">
        <f t="shared" si="3"/>
        <v>420000</v>
      </c>
    </row>
    <row r="30" spans="1:14" s="73" customFormat="1" ht="41.25" customHeight="1">
      <c r="A30" s="92" t="s">
        <v>62</v>
      </c>
      <c r="B30" s="24">
        <f>B7+B9+B28</f>
        <v>21192000</v>
      </c>
      <c r="C30" s="24">
        <f aca="true" t="shared" si="5" ref="C30:N30">C7+C9+C28</f>
        <v>137283000</v>
      </c>
      <c r="D30" s="24">
        <f t="shared" si="5"/>
        <v>126357000</v>
      </c>
      <c r="E30" s="24">
        <f t="shared" si="5"/>
        <v>17050000</v>
      </c>
      <c r="F30" s="24">
        <f t="shared" si="5"/>
        <v>21397000</v>
      </c>
      <c r="G30" s="81">
        <f t="shared" si="5"/>
        <v>7913000</v>
      </c>
      <c r="H30" s="80">
        <f t="shared" si="5"/>
        <v>0</v>
      </c>
      <c r="I30" s="24">
        <f t="shared" si="5"/>
        <v>18341000</v>
      </c>
      <c r="J30" s="24">
        <f t="shared" si="5"/>
        <v>167000</v>
      </c>
      <c r="K30" s="24">
        <f t="shared" si="5"/>
        <v>349700000</v>
      </c>
      <c r="L30" s="24">
        <f t="shared" si="5"/>
        <v>4800000</v>
      </c>
      <c r="M30" s="24">
        <f t="shared" si="5"/>
        <v>267851000</v>
      </c>
      <c r="N30" s="81">
        <f t="shared" si="5"/>
        <v>622351000</v>
      </c>
    </row>
  </sheetData>
  <mergeCells count="1">
    <mergeCell ref="A5:A6"/>
  </mergeCells>
  <printOptions/>
  <pageMargins left="0.5511811023622047" right="0.4724409448818898" top="0.7480314960629921" bottom="0.4724409448818898" header="0.2362204724409449" footer="0.1968503937007874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/>
  <cols>
    <col min="1" max="1" width="16.375" style="32" customWidth="1"/>
    <col min="2" max="2" width="16.125" style="32" customWidth="1"/>
    <col min="3" max="3" width="13.00390625" style="32" customWidth="1"/>
    <col min="4" max="4" width="15.25390625" style="32" customWidth="1"/>
    <col min="5" max="6" width="13.75390625" style="32" customWidth="1"/>
    <col min="7" max="7" width="12.50390625" style="65" customWidth="1"/>
    <col min="8" max="8" width="13.625" style="32" customWidth="1"/>
    <col min="9" max="9" width="15.25390625" style="32" customWidth="1"/>
    <col min="10" max="10" width="12.25390625" style="32" customWidth="1"/>
    <col min="11" max="11" width="13.625" style="32" customWidth="1"/>
    <col min="12" max="12" width="13.25390625" style="32" customWidth="1"/>
    <col min="13" max="13" width="16.125" style="32" customWidth="1"/>
    <col min="14" max="14" width="15.125" style="65" customWidth="1"/>
    <col min="15" max="15" width="49.75390625" style="32" bestFit="1" customWidth="1"/>
    <col min="16" max="16" width="22.125" style="32" customWidth="1"/>
    <col min="17" max="17" width="21.625" style="32" customWidth="1"/>
    <col min="18" max="19" width="16.50390625" style="32" customWidth="1"/>
    <col min="20" max="20" width="15.375" style="32" customWidth="1"/>
    <col min="21" max="21" width="16.50390625" style="32" customWidth="1"/>
    <col min="22" max="22" width="13.50390625" style="32" customWidth="1"/>
    <col min="23" max="23" width="18.625" style="32" customWidth="1"/>
    <col min="24" max="16384" width="8.875" style="32" customWidth="1"/>
  </cols>
  <sheetData>
    <row r="1" spans="1:8" ht="27.75" customHeight="1">
      <c r="A1" s="29"/>
      <c r="B1" s="29"/>
      <c r="C1" s="29"/>
      <c r="D1" s="29"/>
      <c r="E1" s="30"/>
      <c r="F1" s="29"/>
      <c r="G1" s="62" t="s">
        <v>18</v>
      </c>
      <c r="H1" s="31" t="s">
        <v>17</v>
      </c>
    </row>
    <row r="2" spans="1:14" s="35" customFormat="1" ht="18" customHeight="1">
      <c r="A2" s="32"/>
      <c r="B2" s="32"/>
      <c r="C2" s="32"/>
      <c r="D2" s="32"/>
      <c r="E2" s="33"/>
      <c r="F2" s="32"/>
      <c r="G2" s="63" t="s">
        <v>19</v>
      </c>
      <c r="H2" s="34" t="s">
        <v>20</v>
      </c>
      <c r="N2" s="67"/>
    </row>
    <row r="3" spans="1:14" s="37" customFormat="1" ht="19.5" customHeight="1">
      <c r="A3" s="36"/>
      <c r="B3" s="36"/>
      <c r="E3" s="38"/>
      <c r="G3" s="38" t="s">
        <v>16</v>
      </c>
      <c r="H3" s="36" t="s">
        <v>25</v>
      </c>
      <c r="I3" s="36"/>
      <c r="J3" s="36"/>
      <c r="K3" s="36"/>
      <c r="L3" s="36"/>
      <c r="M3" s="36"/>
      <c r="N3" s="36"/>
    </row>
    <row r="4" spans="1:14" s="43" customFormat="1" ht="16.5" customHeight="1">
      <c r="A4" s="39"/>
      <c r="B4" s="39"/>
      <c r="C4" s="39"/>
      <c r="D4" s="40"/>
      <c r="E4" s="41"/>
      <c r="F4" s="41"/>
      <c r="G4" s="64"/>
      <c r="H4" s="41"/>
      <c r="I4" s="41"/>
      <c r="J4" s="41"/>
      <c r="K4" s="41"/>
      <c r="L4" s="41"/>
      <c r="M4" s="41"/>
      <c r="N4" s="42" t="s">
        <v>21</v>
      </c>
    </row>
    <row r="5" spans="1:14" s="46" customFormat="1" ht="19.5" customHeight="1">
      <c r="A5" s="95" t="s">
        <v>22</v>
      </c>
      <c r="B5" s="44"/>
      <c r="C5" s="45" t="s">
        <v>9</v>
      </c>
      <c r="D5" s="45"/>
      <c r="E5" s="45" t="s">
        <v>5</v>
      </c>
      <c r="F5" s="45"/>
      <c r="G5" s="45" t="s">
        <v>6</v>
      </c>
      <c r="H5" s="45"/>
      <c r="I5" s="45" t="s">
        <v>9</v>
      </c>
      <c r="J5" s="45"/>
      <c r="K5" s="45" t="s">
        <v>5</v>
      </c>
      <c r="L5" s="45"/>
      <c r="M5" s="45" t="s">
        <v>6</v>
      </c>
      <c r="N5" s="45"/>
    </row>
    <row r="6" spans="1:14" s="51" customFormat="1" ht="33" customHeight="1">
      <c r="A6" s="96"/>
      <c r="B6" s="47" t="s">
        <v>10</v>
      </c>
      <c r="C6" s="47" t="s">
        <v>7</v>
      </c>
      <c r="D6" s="47" t="s">
        <v>8</v>
      </c>
      <c r="E6" s="47" t="s">
        <v>11</v>
      </c>
      <c r="F6" s="48" t="s">
        <v>12</v>
      </c>
      <c r="G6" s="49" t="s">
        <v>27</v>
      </c>
      <c r="H6" s="57" t="s">
        <v>13</v>
      </c>
      <c r="I6" s="47" t="s">
        <v>14</v>
      </c>
      <c r="J6" s="47" t="s">
        <v>15</v>
      </c>
      <c r="K6" s="49" t="s">
        <v>3</v>
      </c>
      <c r="L6" s="50" t="s">
        <v>26</v>
      </c>
      <c r="M6" s="50" t="s">
        <v>31</v>
      </c>
      <c r="N6" s="49" t="s">
        <v>23</v>
      </c>
    </row>
    <row r="7" spans="1:14" s="85" customFormat="1" ht="27.75" customHeight="1">
      <c r="A7" s="52" t="s">
        <v>28</v>
      </c>
      <c r="B7" s="82">
        <f>SUM(B8)</f>
        <v>6000</v>
      </c>
      <c r="C7" s="82">
        <f aca="true" t="shared" si="0" ref="C7:I7">SUM(C8)</f>
        <v>0</v>
      </c>
      <c r="D7" s="82">
        <f t="shared" si="0"/>
        <v>0</v>
      </c>
      <c r="E7" s="82">
        <f t="shared" si="0"/>
        <v>0</v>
      </c>
      <c r="F7" s="82">
        <f t="shared" si="0"/>
        <v>0</v>
      </c>
      <c r="G7" s="83">
        <f t="shared" si="0"/>
        <v>0</v>
      </c>
      <c r="H7" s="84">
        <f t="shared" si="0"/>
        <v>0</v>
      </c>
      <c r="I7" s="82">
        <f t="shared" si="0"/>
        <v>0</v>
      </c>
      <c r="J7" s="82">
        <f>SUM(J8)</f>
        <v>0</v>
      </c>
      <c r="K7" s="82">
        <f>SUM(K8)</f>
        <v>6000</v>
      </c>
      <c r="L7" s="82">
        <f>SUM(L8)</f>
        <v>0</v>
      </c>
      <c r="M7" s="82">
        <f>SUM(M8)</f>
        <v>0</v>
      </c>
      <c r="N7" s="83">
        <f>SUM(N8)</f>
        <v>6000</v>
      </c>
    </row>
    <row r="8" spans="1:14" s="61" customFormat="1" ht="27.75" customHeight="1">
      <c r="A8" s="60" t="s">
        <v>44</v>
      </c>
      <c r="B8" s="77">
        <v>6000</v>
      </c>
      <c r="C8" s="77">
        <v>0</v>
      </c>
      <c r="D8" s="77">
        <v>0</v>
      </c>
      <c r="E8" s="77">
        <v>0</v>
      </c>
      <c r="F8" s="77">
        <v>0</v>
      </c>
      <c r="G8" s="78">
        <v>0</v>
      </c>
      <c r="H8" s="79">
        <v>0</v>
      </c>
      <c r="I8" s="77">
        <v>0</v>
      </c>
      <c r="J8" s="77">
        <v>0</v>
      </c>
      <c r="K8" s="77">
        <f>SUM(B8:J8)</f>
        <v>6000</v>
      </c>
      <c r="L8" s="77">
        <v>0</v>
      </c>
      <c r="M8" s="77">
        <v>0</v>
      </c>
      <c r="N8" s="78">
        <f>SUM(K8:M8)</f>
        <v>6000</v>
      </c>
    </row>
    <row r="9" spans="1:14" s="86" customFormat="1" ht="27.75" customHeight="1">
      <c r="A9" s="52" t="s">
        <v>29</v>
      </c>
      <c r="B9" s="82">
        <f>SUM(B10:B27)</f>
        <v>11943558</v>
      </c>
      <c r="C9" s="82">
        <f aca="true" t="shared" si="1" ref="C9:I9">SUM(C10:C27)</f>
        <v>132731130</v>
      </c>
      <c r="D9" s="82">
        <f t="shared" si="1"/>
        <v>49780152</v>
      </c>
      <c r="E9" s="82">
        <f t="shared" si="1"/>
        <v>12380918</v>
      </c>
      <c r="F9" s="82">
        <f t="shared" si="1"/>
        <v>18268931</v>
      </c>
      <c r="G9" s="83">
        <f t="shared" si="1"/>
        <v>5329747</v>
      </c>
      <c r="H9" s="84">
        <f t="shared" si="1"/>
        <v>0</v>
      </c>
      <c r="I9" s="82">
        <f t="shared" si="1"/>
        <v>16754067</v>
      </c>
      <c r="J9" s="82">
        <f>SUM(J10:J27)</f>
        <v>313</v>
      </c>
      <c r="K9" s="82">
        <f>SUM(B9:J9)</f>
        <v>247188816</v>
      </c>
      <c r="L9" s="82">
        <f>SUM(L10:L27)</f>
        <v>1220999</v>
      </c>
      <c r="M9" s="82">
        <f>SUM(M10:M27)</f>
        <v>209606434</v>
      </c>
      <c r="N9" s="83">
        <f>SUM(K9:M9)</f>
        <v>458016249</v>
      </c>
    </row>
    <row r="10" spans="1:14" s="61" customFormat="1" ht="27.75" customHeight="1">
      <c r="A10" s="60" t="s">
        <v>55</v>
      </c>
      <c r="B10" s="77">
        <v>0</v>
      </c>
      <c r="C10" s="77">
        <v>0</v>
      </c>
      <c r="D10" s="77">
        <v>1384047</v>
      </c>
      <c r="E10" s="77">
        <v>0</v>
      </c>
      <c r="F10" s="77">
        <v>0</v>
      </c>
      <c r="G10" s="78">
        <v>0</v>
      </c>
      <c r="H10" s="79">
        <v>0</v>
      </c>
      <c r="I10" s="77">
        <v>0</v>
      </c>
      <c r="J10" s="77">
        <v>0</v>
      </c>
      <c r="K10" s="77">
        <f aca="true" t="shared" si="2" ref="K10:K29">SUM(B10:J10)</f>
        <v>1384047</v>
      </c>
      <c r="L10" s="77">
        <v>0</v>
      </c>
      <c r="M10" s="77">
        <v>332000</v>
      </c>
      <c r="N10" s="78">
        <f aca="true" t="shared" si="3" ref="N10:N29">SUM(K10:M10)</f>
        <v>1716047</v>
      </c>
    </row>
    <row r="11" spans="1:14" s="61" customFormat="1" ht="27.75" customHeight="1">
      <c r="A11" s="60" t="s">
        <v>56</v>
      </c>
      <c r="B11" s="77">
        <v>6375601</v>
      </c>
      <c r="C11" s="77">
        <v>23797136</v>
      </c>
      <c r="D11" s="77">
        <v>7488836</v>
      </c>
      <c r="E11" s="77">
        <v>12166971</v>
      </c>
      <c r="F11" s="77">
        <v>3852833</v>
      </c>
      <c r="G11" s="78">
        <v>615704</v>
      </c>
      <c r="H11" s="79"/>
      <c r="I11" s="77">
        <v>2649301</v>
      </c>
      <c r="J11" s="77">
        <v>0</v>
      </c>
      <c r="K11" s="77">
        <f t="shared" si="2"/>
        <v>56946382</v>
      </c>
      <c r="L11" s="77">
        <v>873999</v>
      </c>
      <c r="M11" s="77">
        <v>129743</v>
      </c>
      <c r="N11" s="78">
        <f t="shared" si="3"/>
        <v>57950124</v>
      </c>
    </row>
    <row r="12" spans="1:14" s="61" customFormat="1" ht="27.75" customHeight="1">
      <c r="A12" s="60" t="s">
        <v>32</v>
      </c>
      <c r="B12" s="77">
        <v>108000</v>
      </c>
      <c r="C12" s="77">
        <v>0</v>
      </c>
      <c r="D12" s="77">
        <v>0</v>
      </c>
      <c r="E12" s="77">
        <v>0</v>
      </c>
      <c r="F12" s="77">
        <v>0</v>
      </c>
      <c r="G12" s="78">
        <v>0</v>
      </c>
      <c r="H12" s="79">
        <v>0</v>
      </c>
      <c r="I12" s="77">
        <v>0</v>
      </c>
      <c r="J12" s="77">
        <v>0</v>
      </c>
      <c r="K12" s="77">
        <f t="shared" si="2"/>
        <v>108000</v>
      </c>
      <c r="L12" s="77">
        <v>0</v>
      </c>
      <c r="M12" s="77">
        <v>0</v>
      </c>
      <c r="N12" s="78">
        <f t="shared" si="3"/>
        <v>108000</v>
      </c>
    </row>
    <row r="13" spans="1:14" s="61" customFormat="1" ht="27.75" customHeight="1">
      <c r="A13" s="60" t="s">
        <v>57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8">
        <v>0</v>
      </c>
      <c r="H13" s="79">
        <v>0</v>
      </c>
      <c r="I13" s="77">
        <v>0</v>
      </c>
      <c r="J13" s="77">
        <v>0</v>
      </c>
      <c r="K13" s="77">
        <f t="shared" si="2"/>
        <v>0</v>
      </c>
      <c r="L13" s="77">
        <v>0</v>
      </c>
      <c r="M13" s="77">
        <v>0</v>
      </c>
      <c r="N13" s="78">
        <f t="shared" si="3"/>
        <v>0</v>
      </c>
    </row>
    <row r="14" spans="1:14" s="61" customFormat="1" ht="27.75" customHeight="1">
      <c r="A14" s="60" t="s">
        <v>58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8">
        <v>0</v>
      </c>
      <c r="H14" s="79">
        <v>0</v>
      </c>
      <c r="I14" s="77">
        <v>0</v>
      </c>
      <c r="J14" s="77">
        <v>0</v>
      </c>
      <c r="K14" s="77">
        <f t="shared" si="2"/>
        <v>0</v>
      </c>
      <c r="L14" s="77">
        <v>0</v>
      </c>
      <c r="M14" s="77">
        <v>0</v>
      </c>
      <c r="N14" s="78">
        <f t="shared" si="3"/>
        <v>0</v>
      </c>
    </row>
    <row r="15" spans="1:14" s="61" customFormat="1" ht="27.75" customHeight="1">
      <c r="A15" s="60" t="s">
        <v>34</v>
      </c>
      <c r="B15" s="77">
        <v>0</v>
      </c>
      <c r="C15" s="77">
        <v>5652685</v>
      </c>
      <c r="D15" s="77">
        <v>20893888</v>
      </c>
      <c r="E15" s="77">
        <v>0</v>
      </c>
      <c r="F15" s="77">
        <v>827106</v>
      </c>
      <c r="G15" s="78">
        <v>196356</v>
      </c>
      <c r="H15" s="79">
        <v>0</v>
      </c>
      <c r="I15" s="77">
        <v>544579</v>
      </c>
      <c r="J15" s="77">
        <v>0</v>
      </c>
      <c r="K15" s="77">
        <f t="shared" si="2"/>
        <v>28114614</v>
      </c>
      <c r="L15" s="77">
        <v>0</v>
      </c>
      <c r="M15" s="77">
        <v>4287784</v>
      </c>
      <c r="N15" s="78">
        <f t="shared" si="3"/>
        <v>32402398</v>
      </c>
    </row>
    <row r="16" spans="1:14" s="61" customFormat="1" ht="27.75" customHeight="1">
      <c r="A16" s="60" t="s">
        <v>59</v>
      </c>
      <c r="B16" s="77">
        <v>122000</v>
      </c>
      <c r="C16" s="77">
        <v>0</v>
      </c>
      <c r="D16" s="77">
        <v>548307</v>
      </c>
      <c r="E16" s="77">
        <v>0</v>
      </c>
      <c r="F16" s="77">
        <v>0</v>
      </c>
      <c r="G16" s="78">
        <v>0</v>
      </c>
      <c r="H16" s="79">
        <v>0</v>
      </c>
      <c r="I16" s="77">
        <v>46335</v>
      </c>
      <c r="J16" s="77">
        <v>0</v>
      </c>
      <c r="K16" s="77">
        <f t="shared" si="2"/>
        <v>716642</v>
      </c>
      <c r="L16" s="77">
        <v>0</v>
      </c>
      <c r="M16" s="77">
        <v>0</v>
      </c>
      <c r="N16" s="78">
        <f t="shared" si="3"/>
        <v>716642</v>
      </c>
    </row>
    <row r="17" spans="1:14" s="61" customFormat="1" ht="27.75" customHeight="1">
      <c r="A17" s="60" t="s">
        <v>35</v>
      </c>
      <c r="B17" s="77">
        <v>650136</v>
      </c>
      <c r="C17" s="77">
        <v>0</v>
      </c>
      <c r="D17" s="77">
        <v>155908</v>
      </c>
      <c r="E17" s="77">
        <v>0</v>
      </c>
      <c r="F17" s="77">
        <f>43755+58340</f>
        <v>102095</v>
      </c>
      <c r="G17" s="78">
        <v>0</v>
      </c>
      <c r="H17" s="79">
        <v>0</v>
      </c>
      <c r="I17" s="77">
        <f>42819+2000</f>
        <v>44819</v>
      </c>
      <c r="J17" s="77">
        <v>0</v>
      </c>
      <c r="K17" s="77">
        <f t="shared" si="2"/>
        <v>952958</v>
      </c>
      <c r="L17" s="77">
        <v>0</v>
      </c>
      <c r="M17" s="77">
        <v>0</v>
      </c>
      <c r="N17" s="78">
        <f t="shared" si="3"/>
        <v>952958</v>
      </c>
    </row>
    <row r="18" spans="1:14" s="61" customFormat="1" ht="27.75" customHeight="1">
      <c r="A18" s="60" t="s">
        <v>36</v>
      </c>
      <c r="B18" s="77">
        <v>1082800</v>
      </c>
      <c r="C18" s="77">
        <v>27859039</v>
      </c>
      <c r="D18" s="77">
        <v>2193518</v>
      </c>
      <c r="E18" s="77">
        <v>0</v>
      </c>
      <c r="F18" s="77">
        <v>3787702</v>
      </c>
      <c r="G18" s="78">
        <v>1139190</v>
      </c>
      <c r="H18" s="79">
        <v>0</v>
      </c>
      <c r="I18" s="77">
        <v>3390610</v>
      </c>
      <c r="J18" s="77">
        <v>0</v>
      </c>
      <c r="K18" s="77">
        <f t="shared" si="2"/>
        <v>39452859</v>
      </c>
      <c r="L18" s="77">
        <v>51000</v>
      </c>
      <c r="M18" s="77">
        <v>86542</v>
      </c>
      <c r="N18" s="78">
        <f t="shared" si="3"/>
        <v>39590401</v>
      </c>
    </row>
    <row r="19" spans="1:14" s="61" customFormat="1" ht="27.75" customHeight="1">
      <c r="A19" s="60" t="s">
        <v>60</v>
      </c>
      <c r="B19" s="77">
        <v>303000</v>
      </c>
      <c r="C19" s="77">
        <v>817000</v>
      </c>
      <c r="D19" s="77">
        <v>46370</v>
      </c>
      <c r="E19" s="77">
        <v>0</v>
      </c>
      <c r="F19" s="77">
        <v>0</v>
      </c>
      <c r="G19" s="78">
        <v>0</v>
      </c>
      <c r="H19" s="79">
        <v>0</v>
      </c>
      <c r="I19" s="77">
        <v>0</v>
      </c>
      <c r="J19" s="77">
        <v>0</v>
      </c>
      <c r="K19" s="77">
        <f t="shared" si="2"/>
        <v>1166370</v>
      </c>
      <c r="L19" s="77">
        <v>0</v>
      </c>
      <c r="M19" s="77">
        <v>0</v>
      </c>
      <c r="N19" s="78">
        <f t="shared" si="3"/>
        <v>1166370</v>
      </c>
    </row>
    <row r="20" spans="1:14" s="61" customFormat="1" ht="27.75" customHeight="1">
      <c r="A20" s="60" t="s">
        <v>37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79">
        <v>0</v>
      </c>
      <c r="I20" s="77">
        <v>0</v>
      </c>
      <c r="J20" s="77">
        <v>0</v>
      </c>
      <c r="K20" s="77">
        <f t="shared" si="2"/>
        <v>0</v>
      </c>
      <c r="L20" s="77">
        <v>0</v>
      </c>
      <c r="M20" s="77">
        <v>0</v>
      </c>
      <c r="N20" s="78">
        <f t="shared" si="3"/>
        <v>0</v>
      </c>
    </row>
    <row r="21" spans="1:14" s="61" customFormat="1" ht="27.75" customHeight="1">
      <c r="A21" s="60" t="s">
        <v>45</v>
      </c>
      <c r="B21" s="77">
        <v>2084021</v>
      </c>
      <c r="C21" s="77">
        <v>3047748</v>
      </c>
      <c r="D21" s="77">
        <v>11730468</v>
      </c>
      <c r="E21" s="77">
        <v>0</v>
      </c>
      <c r="F21" s="77">
        <v>561289</v>
      </c>
      <c r="G21" s="78">
        <v>891776</v>
      </c>
      <c r="H21" s="79">
        <v>0</v>
      </c>
      <c r="I21" s="77">
        <v>1073579</v>
      </c>
      <c r="J21" s="77">
        <v>313</v>
      </c>
      <c r="K21" s="77">
        <f t="shared" si="2"/>
        <v>19389194</v>
      </c>
      <c r="L21" s="77">
        <v>296000</v>
      </c>
      <c r="M21" s="77">
        <v>1574971</v>
      </c>
      <c r="N21" s="78">
        <f t="shared" si="3"/>
        <v>21260165</v>
      </c>
    </row>
    <row r="22" spans="1:14" s="61" customFormat="1" ht="27.75" customHeight="1">
      <c r="A22" s="60" t="s">
        <v>39</v>
      </c>
      <c r="B22" s="77">
        <v>156000</v>
      </c>
      <c r="C22" s="77">
        <v>16761847</v>
      </c>
      <c r="D22" s="77">
        <v>2590386</v>
      </c>
      <c r="E22" s="77">
        <v>213947</v>
      </c>
      <c r="F22" s="77">
        <v>1900184</v>
      </c>
      <c r="G22" s="78">
        <v>566977</v>
      </c>
      <c r="H22" s="79">
        <v>0</v>
      </c>
      <c r="I22" s="77">
        <v>2191255</v>
      </c>
      <c r="J22" s="77">
        <v>0</v>
      </c>
      <c r="K22" s="77">
        <f t="shared" si="2"/>
        <v>24380596</v>
      </c>
      <c r="L22" s="77">
        <v>0</v>
      </c>
      <c r="M22" s="77">
        <v>196459501</v>
      </c>
      <c r="N22" s="78">
        <f t="shared" si="3"/>
        <v>220840097</v>
      </c>
    </row>
    <row r="23" spans="1:14" s="61" customFormat="1" ht="27.75" customHeight="1">
      <c r="A23" s="60" t="s">
        <v>40</v>
      </c>
      <c r="B23" s="77">
        <v>428000</v>
      </c>
      <c r="C23" s="77">
        <v>537192</v>
      </c>
      <c r="D23" s="77">
        <v>338593</v>
      </c>
      <c r="E23" s="77">
        <v>0</v>
      </c>
      <c r="F23" s="77">
        <v>67149</v>
      </c>
      <c r="G23" s="78">
        <v>18292</v>
      </c>
      <c r="H23" s="79">
        <v>0</v>
      </c>
      <c r="I23" s="77">
        <v>50301</v>
      </c>
      <c r="J23" s="77">
        <v>0</v>
      </c>
      <c r="K23" s="77">
        <f t="shared" si="2"/>
        <v>1439527</v>
      </c>
      <c r="L23" s="77">
        <v>0</v>
      </c>
      <c r="M23" s="77">
        <v>0</v>
      </c>
      <c r="N23" s="78">
        <f t="shared" si="3"/>
        <v>1439527</v>
      </c>
    </row>
    <row r="24" spans="1:14" s="61" customFormat="1" ht="27.75" customHeight="1">
      <c r="A24" s="60" t="s">
        <v>41</v>
      </c>
      <c r="B24" s="77"/>
      <c r="C24" s="77">
        <v>50732439</v>
      </c>
      <c r="D24" s="77">
        <v>2287059</v>
      </c>
      <c r="E24" s="77">
        <v>0</v>
      </c>
      <c r="F24" s="77">
        <v>6675336</v>
      </c>
      <c r="G24" s="78">
        <v>1778026</v>
      </c>
      <c r="H24" s="79">
        <v>0</v>
      </c>
      <c r="I24" s="77">
        <v>6153488</v>
      </c>
      <c r="J24" s="77">
        <v>0</v>
      </c>
      <c r="K24" s="77">
        <f t="shared" si="2"/>
        <v>67626348</v>
      </c>
      <c r="L24" s="77">
        <v>0</v>
      </c>
      <c r="M24" s="77">
        <v>6443300</v>
      </c>
      <c r="N24" s="78">
        <f t="shared" si="3"/>
        <v>74069648</v>
      </c>
    </row>
    <row r="25" spans="1:14" s="61" customFormat="1" ht="27.75" customHeight="1">
      <c r="A25" s="60" t="s">
        <v>42</v>
      </c>
      <c r="B25" s="77">
        <v>280000</v>
      </c>
      <c r="C25" s="77">
        <v>3526044</v>
      </c>
      <c r="D25" s="77">
        <v>122772</v>
      </c>
      <c r="E25" s="77">
        <v>0</v>
      </c>
      <c r="F25" s="77">
        <v>495237</v>
      </c>
      <c r="G25" s="78">
        <v>123426</v>
      </c>
      <c r="H25" s="79">
        <v>0</v>
      </c>
      <c r="I25" s="77">
        <v>609800</v>
      </c>
      <c r="J25" s="77">
        <v>0</v>
      </c>
      <c r="K25" s="77">
        <f t="shared" si="2"/>
        <v>5157279</v>
      </c>
      <c r="L25" s="77">
        <v>0</v>
      </c>
      <c r="M25" s="77">
        <v>292593</v>
      </c>
      <c r="N25" s="78">
        <f t="shared" si="3"/>
        <v>5449872</v>
      </c>
    </row>
    <row r="26" spans="1:14" s="61" customFormat="1" ht="27.75" customHeight="1">
      <c r="A26" s="60" t="s">
        <v>43</v>
      </c>
      <c r="B26" s="77">
        <v>288000</v>
      </c>
      <c r="C26" s="77">
        <v>0</v>
      </c>
      <c r="D26" s="77">
        <v>0</v>
      </c>
      <c r="E26" s="77">
        <v>0</v>
      </c>
      <c r="F26" s="77">
        <v>0</v>
      </c>
      <c r="G26" s="78">
        <v>0</v>
      </c>
      <c r="H26" s="79">
        <v>0</v>
      </c>
      <c r="I26" s="77">
        <v>0</v>
      </c>
      <c r="J26" s="77">
        <v>0</v>
      </c>
      <c r="K26" s="77">
        <f t="shared" si="2"/>
        <v>288000</v>
      </c>
      <c r="L26" s="77">
        <v>0</v>
      </c>
      <c r="M26" s="77">
        <v>0</v>
      </c>
      <c r="N26" s="78">
        <f t="shared" si="3"/>
        <v>288000</v>
      </c>
    </row>
    <row r="27" spans="1:14" s="61" customFormat="1" ht="27.75" customHeight="1">
      <c r="A27" s="60" t="s">
        <v>61</v>
      </c>
      <c r="B27" s="77">
        <v>66000</v>
      </c>
      <c r="C27" s="77">
        <v>0</v>
      </c>
      <c r="D27" s="77">
        <v>0</v>
      </c>
      <c r="E27" s="77">
        <v>0</v>
      </c>
      <c r="F27" s="77">
        <v>0</v>
      </c>
      <c r="G27" s="78">
        <v>0</v>
      </c>
      <c r="H27" s="79">
        <v>0</v>
      </c>
      <c r="I27" s="77">
        <v>0</v>
      </c>
      <c r="J27" s="77">
        <v>0</v>
      </c>
      <c r="K27" s="77">
        <f t="shared" si="2"/>
        <v>66000</v>
      </c>
      <c r="L27" s="77">
        <v>0</v>
      </c>
      <c r="M27" s="77">
        <v>0</v>
      </c>
      <c r="N27" s="78">
        <f t="shared" si="3"/>
        <v>66000</v>
      </c>
    </row>
    <row r="28" spans="1:14" s="86" customFormat="1" ht="27.75" customHeight="1">
      <c r="A28" s="52" t="s">
        <v>30</v>
      </c>
      <c r="B28" s="82">
        <f>SUM(B29)</f>
        <v>63000</v>
      </c>
      <c r="C28" s="82">
        <f aca="true" t="shared" si="4" ref="C28:I28">SUM(C29)</f>
        <v>0</v>
      </c>
      <c r="D28" s="82">
        <f t="shared" si="4"/>
        <v>226659</v>
      </c>
      <c r="E28" s="82">
        <f t="shared" si="4"/>
        <v>0</v>
      </c>
      <c r="F28" s="82">
        <f t="shared" si="4"/>
        <v>0</v>
      </c>
      <c r="G28" s="83">
        <f t="shared" si="4"/>
        <v>0</v>
      </c>
      <c r="H28" s="84">
        <f t="shared" si="4"/>
        <v>0</v>
      </c>
      <c r="I28" s="82">
        <f t="shared" si="4"/>
        <v>0</v>
      </c>
      <c r="J28" s="82">
        <f>SUM(J29)</f>
        <v>0</v>
      </c>
      <c r="K28" s="82">
        <f>SUM(B28:J28)</f>
        <v>289659</v>
      </c>
      <c r="L28" s="82">
        <f>SUM(L29)</f>
        <v>0</v>
      </c>
      <c r="M28" s="82">
        <f>SUM(M29)</f>
        <v>3813165</v>
      </c>
      <c r="N28" s="83">
        <f>SUM(K28:M28)</f>
        <v>4102824</v>
      </c>
    </row>
    <row r="29" spans="1:14" s="61" customFormat="1" ht="27.75" customHeight="1">
      <c r="A29" s="60" t="s">
        <v>54</v>
      </c>
      <c r="B29" s="77">
        <v>63000</v>
      </c>
      <c r="C29" s="77">
        <v>0</v>
      </c>
      <c r="D29" s="77">
        <v>226659</v>
      </c>
      <c r="E29" s="77">
        <v>0</v>
      </c>
      <c r="F29" s="77">
        <v>0</v>
      </c>
      <c r="G29" s="78">
        <v>0</v>
      </c>
      <c r="H29" s="79">
        <v>0</v>
      </c>
      <c r="I29" s="77">
        <v>0</v>
      </c>
      <c r="J29" s="77">
        <v>0</v>
      </c>
      <c r="K29" s="77">
        <f t="shared" si="2"/>
        <v>289659</v>
      </c>
      <c r="L29" s="77">
        <v>0</v>
      </c>
      <c r="M29" s="77">
        <v>3813165</v>
      </c>
      <c r="N29" s="78">
        <f t="shared" si="3"/>
        <v>4102824</v>
      </c>
    </row>
    <row r="30" spans="1:14" s="66" customFormat="1" ht="45" customHeight="1">
      <c r="A30" s="53" t="s">
        <v>4</v>
      </c>
      <c r="B30" s="54">
        <f>B28+B9+B7</f>
        <v>12012558</v>
      </c>
      <c r="C30" s="54">
        <f aca="true" t="shared" si="5" ref="C30:I30">C28+C9+C7</f>
        <v>132731130</v>
      </c>
      <c r="D30" s="54">
        <f t="shared" si="5"/>
        <v>50006811</v>
      </c>
      <c r="E30" s="54">
        <f t="shared" si="5"/>
        <v>12380918</v>
      </c>
      <c r="F30" s="54">
        <f t="shared" si="5"/>
        <v>18268931</v>
      </c>
      <c r="G30" s="56">
        <f t="shared" si="5"/>
        <v>5329747</v>
      </c>
      <c r="H30" s="55">
        <f t="shared" si="5"/>
        <v>0</v>
      </c>
      <c r="I30" s="54">
        <f t="shared" si="5"/>
        <v>16754067</v>
      </c>
      <c r="J30" s="54">
        <f>J28+J9+J7</f>
        <v>313</v>
      </c>
      <c r="K30" s="54">
        <f>K28+K9+K7</f>
        <v>247484475</v>
      </c>
      <c r="L30" s="54">
        <f>L28+L9+L7</f>
        <v>1220999</v>
      </c>
      <c r="M30" s="54">
        <f>M28+M9+M7</f>
        <v>213419599</v>
      </c>
      <c r="N30" s="56">
        <f>N28+N9+N7</f>
        <v>462125073</v>
      </c>
    </row>
  </sheetData>
  <mergeCells count="1">
    <mergeCell ref="A5:A6"/>
  </mergeCells>
  <printOptions/>
  <pageMargins left="0.62" right="0.4724409448818898" top="0.7480314960629921" bottom="0.4724409448818898" header="0.28" footer="0.1968503937007874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丙-4-02</dc:title>
  <dc:subject>丙-4-02</dc:subject>
  <dc:creator>行政院主計處</dc:creator>
  <cp:keywords/>
  <dc:description> </dc:description>
  <cp:lastModifiedBy>Administrator</cp:lastModifiedBy>
  <cp:lastPrinted>2004-04-24T09:33:01Z</cp:lastPrinted>
  <dcterms:created xsi:type="dcterms:W3CDTF">2000-09-22T07:15:51Z</dcterms:created>
  <dcterms:modified xsi:type="dcterms:W3CDTF">2008-11-14T05:33:32Z</dcterms:modified>
  <cp:category>I14</cp:category>
  <cp:version/>
  <cp:contentType/>
  <cp:contentStatus/>
</cp:coreProperties>
</file>