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表二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\a" localSheetId="0">#REF!</definedName>
    <definedName name="\a">#REF!</definedName>
    <definedName name="\e">'[2]主管明細'!#REF!</definedName>
    <definedName name="\q" localSheetId="0">#REF!</definedName>
    <definedName name="\q">#REF!</definedName>
    <definedName name="\w" localSheetId="0">#REF!</definedName>
    <definedName name="\w">#REF!</definedName>
    <definedName name="_2">#REF!</definedName>
    <definedName name="_Fill" localSheetId="0" hidden="1">#REF!</definedName>
    <definedName name="_Fill" hidden="1">#REF!</definedName>
    <definedName name="_Parse_Out" localSheetId="0" hidden="1">#REF!</definedName>
    <definedName name="_Parse_Out" hidden="1">#REF!</definedName>
    <definedName name="A" localSheetId="0">#REF!</definedName>
    <definedName name="A">#REF!</definedName>
    <definedName name="A1_">#REF!</definedName>
    <definedName name="B">#REF!</definedName>
    <definedName name="BECAUSE">#REF!</definedName>
    <definedName name="C_" localSheetId="0">#REF!</definedName>
    <definedName name="C_">#REF!</definedName>
    <definedName name="D" localSheetId="0">#REF!</definedName>
    <definedName name="D">#REF!</definedName>
    <definedName name="NAME">'[3]機關明細'!#REF!</definedName>
    <definedName name="_xlnm.Print_Area" localSheetId="0">'表二'!$A$1:$V$73</definedName>
    <definedName name="Print_Area_MI">#REF!</definedName>
    <definedName name="_xlnm.Print_Titles" localSheetId="0">'表二'!$1:$6</definedName>
    <definedName name="TT" localSheetId="0">#REF!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<sst xmlns="http://schemas.openxmlformats.org/spreadsheetml/2006/main" count="100" uniqueCount="89">
  <si>
    <t>表Q01-A3</t>
  </si>
  <si>
    <t>９３ 年 度 中 央 政 府 總 預 算 歲 出 執 行 情 形 表</t>
  </si>
  <si>
    <t xml:space="preserve">      中 華 民 國   93   年  9  月</t>
  </si>
  <si>
    <t>單位：百萬元</t>
  </si>
  <si>
    <t>本 年 度 預 算 數</t>
  </si>
  <si>
    <t>累 計 分 配 數</t>
  </si>
  <si>
    <t>累        計       執       行       數</t>
  </si>
  <si>
    <t>機　　關　　名　　稱</t>
  </si>
  <si>
    <t>經常門</t>
  </si>
  <si>
    <t>資本門</t>
  </si>
  <si>
    <t>合  計</t>
  </si>
  <si>
    <t>經 常 門</t>
  </si>
  <si>
    <t>資 本 門</t>
  </si>
  <si>
    <t>合     計</t>
  </si>
  <si>
    <t>金  額</t>
  </si>
  <si>
    <t>實現數</t>
  </si>
  <si>
    <t>暫付數</t>
  </si>
  <si>
    <t>占預算%</t>
  </si>
  <si>
    <t>占分配%</t>
  </si>
  <si>
    <t>應付未付</t>
  </si>
  <si>
    <t>節餘</t>
  </si>
  <si>
    <t>1.行政院主管</t>
  </si>
  <si>
    <t xml:space="preserve">  行政院</t>
  </si>
  <si>
    <t xml:space="preserve">  主計處</t>
  </si>
  <si>
    <t xml:space="preserve">  主計處電子處理資料中心</t>
  </si>
  <si>
    <t xml:space="preserve">  新聞局</t>
  </si>
  <si>
    <t xml:space="preserve">  人事行政局</t>
  </si>
  <si>
    <t xml:space="preserve">  公務人力發展中心</t>
  </si>
  <si>
    <t xml:space="preserve">  公務人員住宅及福利委員會</t>
  </si>
  <si>
    <t xml:space="preserve">  地方行政研習中心</t>
  </si>
  <si>
    <t xml:space="preserve">  國立故宮博物院</t>
  </si>
  <si>
    <t xml:space="preserve">  經濟建設委員會</t>
  </si>
  <si>
    <t xml:space="preserve">  中央選舉委員會及所屬</t>
  </si>
  <si>
    <t xml:space="preserve">  文化建設委員會及所屬</t>
  </si>
  <si>
    <t xml:space="preserve">  青年輔導委員會及所屬</t>
  </si>
  <si>
    <t xml:space="preserve">  研究發展考核委員會</t>
  </si>
  <si>
    <t xml:space="preserve">  檔案管理局</t>
  </si>
  <si>
    <t xml:space="preserve">  大陸委員會</t>
  </si>
  <si>
    <t xml:space="preserve">  公平交易委員會</t>
  </si>
  <si>
    <t xml:space="preserve">  消費者保護委員會</t>
  </si>
  <si>
    <t xml:space="preserve">  公共工程委員會</t>
  </si>
  <si>
    <t xml:space="preserve">  原住民族委員會及所屬</t>
  </si>
  <si>
    <t xml:space="preserve">  體育委員會</t>
  </si>
  <si>
    <t xml:space="preserve">  客家委員會</t>
  </si>
  <si>
    <t>2.內政部主管</t>
  </si>
  <si>
    <t>3.外交部主管</t>
  </si>
  <si>
    <t>4.國防部主管</t>
  </si>
  <si>
    <t>5.財政部主管</t>
  </si>
  <si>
    <t>6.教育部主管</t>
  </si>
  <si>
    <t>7.法務部主管</t>
  </si>
  <si>
    <t>8.經濟部主管</t>
  </si>
  <si>
    <t>9.交通部主管</t>
  </si>
  <si>
    <t>10.蒙藏委員會主管</t>
  </si>
  <si>
    <t>11.僑務委員會主管</t>
  </si>
  <si>
    <t>12.退輔會主管</t>
  </si>
  <si>
    <t>13.國家科學委員會主管</t>
  </si>
  <si>
    <t>14.原子能委員會主管</t>
  </si>
  <si>
    <t>15.農業委員會主管</t>
  </si>
  <si>
    <t>16.勞工委員會主管</t>
  </si>
  <si>
    <t>17.衛生署主管</t>
  </si>
  <si>
    <t>18.環境保護署主管</t>
  </si>
  <si>
    <t>19.海岸巡防署主管</t>
  </si>
  <si>
    <t>20.省市地方政府</t>
  </si>
  <si>
    <t>　台灣省政府</t>
  </si>
  <si>
    <t>　台灣省諮議會</t>
  </si>
  <si>
    <t>　補助台灣省各縣市政府</t>
  </si>
  <si>
    <t>　福建省政府</t>
  </si>
  <si>
    <t>　補助高雄市政府</t>
  </si>
  <si>
    <t>　地方政府教師退休專案補助</t>
  </si>
  <si>
    <t>21.統籌部分</t>
  </si>
  <si>
    <t>1.國民大會主管</t>
  </si>
  <si>
    <t>2.總統府主管</t>
  </si>
  <si>
    <t>3.立法院主管</t>
  </si>
  <si>
    <t>4.司法院主管</t>
  </si>
  <si>
    <t>5.考試院主管</t>
  </si>
  <si>
    <t>6.監察院主管</t>
  </si>
  <si>
    <t>資本門→</t>
  </si>
  <si>
    <t>經常門→</t>
  </si>
  <si>
    <t>經資併計→</t>
  </si>
  <si>
    <t>註：1.表列資本門執行數含支出實現數、暫付數、應付未付數及節餘數。</t>
  </si>
  <si>
    <t xml:space="preserve">    3.表列第二預備金28.66億元為尚未動支之預算數，該預備金原預算數80億元，截至九月底止已動支51.34億元，係總統府、行政院、立法院、司法院、內政部、財政部、教育部、法務部、</t>
  </si>
  <si>
    <r>
      <t>壹、本</t>
    </r>
    <r>
      <rPr>
        <b/>
        <sz val="13"/>
        <rFont val="標楷體"/>
        <family val="4"/>
      </rPr>
      <t>院</t>
    </r>
    <r>
      <rPr>
        <b/>
        <sz val="13"/>
        <rFont val="標楷體"/>
        <family val="4"/>
      </rPr>
      <t>所</t>
    </r>
    <r>
      <rPr>
        <b/>
        <sz val="13"/>
        <rFont val="標楷體"/>
        <family val="4"/>
      </rPr>
      <t>屬</t>
    </r>
    <r>
      <rPr>
        <b/>
        <sz val="13"/>
        <rFont val="標楷體"/>
        <family val="4"/>
      </rPr>
      <t>機</t>
    </r>
    <r>
      <rPr>
        <b/>
        <sz val="13"/>
        <rFont val="標楷體"/>
        <family val="4"/>
      </rPr>
      <t>關</t>
    </r>
  </si>
  <si>
    <t>22.災害準備金</t>
  </si>
  <si>
    <t>23.第二預備金</t>
  </si>
  <si>
    <r>
      <t>貳、非</t>
    </r>
    <r>
      <rPr>
        <b/>
        <sz val="13"/>
        <rFont val="標楷體"/>
        <family val="4"/>
      </rPr>
      <t>本</t>
    </r>
    <r>
      <rPr>
        <b/>
        <sz val="13"/>
        <rFont val="標楷體"/>
        <family val="4"/>
      </rPr>
      <t>院</t>
    </r>
    <r>
      <rPr>
        <b/>
        <sz val="13"/>
        <rFont val="標楷體"/>
        <family val="4"/>
      </rPr>
      <t>所</t>
    </r>
    <r>
      <rPr>
        <b/>
        <sz val="13"/>
        <rFont val="標楷體"/>
        <family val="4"/>
      </rPr>
      <t>屬</t>
    </r>
    <r>
      <rPr>
        <b/>
        <sz val="13"/>
        <rFont val="標楷體"/>
        <family val="4"/>
      </rPr>
      <t>機</t>
    </r>
    <r>
      <rPr>
        <b/>
        <sz val="13"/>
        <rFont val="標楷體"/>
        <family val="4"/>
      </rPr>
      <t>關</t>
    </r>
  </si>
  <si>
    <r>
      <t>合</t>
    </r>
    <r>
      <rPr>
        <b/>
        <sz val="13"/>
        <rFont val="Times New Roman"/>
        <family val="1"/>
      </rPr>
      <t xml:space="preserve">                        </t>
    </r>
    <r>
      <rPr>
        <b/>
        <sz val="13"/>
        <rFont val="標楷體"/>
        <family val="4"/>
      </rPr>
      <t>計</t>
    </r>
  </si>
  <si>
    <r>
      <t>驗算實現</t>
    </r>
    <r>
      <rPr>
        <sz val="9"/>
        <rFont val="Times New Roman"/>
        <family val="1"/>
      </rPr>
      <t>+</t>
    </r>
    <r>
      <rPr>
        <sz val="9"/>
        <rFont val="新細明體"/>
        <family val="1"/>
      </rPr>
      <t>暫</t>
    </r>
    <r>
      <rPr>
        <sz val="9"/>
        <rFont val="Times New Roman"/>
        <family val="1"/>
      </rPr>
      <t>+</t>
    </r>
    <r>
      <rPr>
        <sz val="9"/>
        <rFont val="新細明體"/>
        <family val="1"/>
      </rPr>
      <t>應</t>
    </r>
    <r>
      <rPr>
        <sz val="9"/>
        <rFont val="Times New Roman"/>
        <family val="1"/>
      </rPr>
      <t>+</t>
    </r>
    <r>
      <rPr>
        <sz val="9"/>
        <rFont val="新細明體"/>
        <family val="1"/>
      </rPr>
      <t>節→</t>
    </r>
  </si>
  <si>
    <t xml:space="preserve">    2.表列統籌部分，包括公教員工資遣退職給付、公教人員婚喪生育及子女教育補助、早期退休公教人員生活困難照護金、公務人員退休撫卹給付等項。</t>
  </si>
  <si>
    <r>
      <t xml:space="preserve">    </t>
    </r>
    <r>
      <rPr>
        <sz val="11"/>
        <rFont val="標楷體"/>
        <family val="4"/>
      </rPr>
      <t xml:space="preserve">    經濟部、交通部、國科會、農委會、勞委會、衛生署等主管及統籌部分之公務人員退休撫卹給付科目動支，已併入各主管或項目表達；另災害準備金預算數20億元，尚未動支。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</si>
</sst>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General_)"/>
    <numFmt numFmtId="178" formatCode="0.00_)"/>
  </numFmts>
  <fonts count="31">
    <font>
      <sz val="12"/>
      <name val="新細明體"/>
      <family val="1"/>
    </font>
    <font>
      <sz val="10"/>
      <name val="MS Sans Serif"/>
      <family val="2"/>
    </font>
    <font>
      <sz val="10"/>
      <name val="Arial"/>
      <family val="2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2"/>
      <name val="Times New Roman"/>
      <family val="1"/>
    </font>
    <font>
      <sz val="12"/>
      <name val="細明體"/>
      <family val="3"/>
    </font>
    <font>
      <sz val="13"/>
      <name val="Times New Roman"/>
      <family val="1"/>
    </font>
    <font>
      <sz val="10"/>
      <color indexed="8"/>
      <name val="ARIAL"/>
      <family val="2"/>
    </font>
    <font>
      <sz val="12"/>
      <name val="標楷體"/>
      <family val="4"/>
    </font>
    <font>
      <u val="single"/>
      <sz val="9"/>
      <color indexed="12"/>
      <name val="華康中楷體"/>
      <family val="3"/>
    </font>
    <font>
      <u val="single"/>
      <sz val="12"/>
      <color indexed="36"/>
      <name val="新細明體"/>
      <family val="1"/>
    </font>
    <font>
      <b/>
      <sz val="20"/>
      <name val="標楷體"/>
      <family val="4"/>
    </font>
    <font>
      <sz val="16"/>
      <name val="標楷體"/>
      <family val="4"/>
    </font>
    <font>
      <sz val="15"/>
      <name val="標楷體"/>
      <family val="4"/>
    </font>
    <font>
      <sz val="14"/>
      <name val="標楷體"/>
      <family val="4"/>
    </font>
    <font>
      <sz val="13"/>
      <name val="標楷體"/>
      <family val="4"/>
    </font>
    <font>
      <sz val="6"/>
      <name val="標楷體"/>
      <family val="4"/>
    </font>
    <font>
      <sz val="10"/>
      <name val="標楷體"/>
      <family val="4"/>
    </font>
    <font>
      <b/>
      <sz val="13"/>
      <name val="標楷體"/>
      <family val="4"/>
    </font>
    <font>
      <sz val="9"/>
      <name val="細明體"/>
      <family val="3"/>
    </font>
    <font>
      <b/>
      <sz val="13"/>
      <name val="Times New Roman"/>
      <family val="1"/>
    </font>
    <font>
      <sz val="10"/>
      <name val="細明體"/>
      <family val="3"/>
    </font>
    <font>
      <sz val="10"/>
      <color indexed="10"/>
      <name val="細明體"/>
      <family val="3"/>
    </font>
    <font>
      <sz val="9"/>
      <name val="標楷體"/>
      <family val="4"/>
    </font>
    <font>
      <sz val="9"/>
      <name val="Times New Roman"/>
      <family val="1"/>
    </font>
    <font>
      <sz val="9"/>
      <name val="新細明體"/>
      <family val="1"/>
    </font>
    <font>
      <b/>
      <sz val="11"/>
      <name val="標楷體"/>
      <family val="4"/>
    </font>
    <font>
      <b/>
      <sz val="12"/>
      <name val="Times New Roman"/>
      <family val="1"/>
    </font>
    <font>
      <sz val="11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1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8" fontId="1" fillId="0" borderId="0" applyFont="0" applyFill="0" applyBorder="0" applyAlignment="0" applyProtection="0"/>
    <xf numFmtId="38" fontId="3" fillId="0" borderId="0" applyBorder="0" applyAlignment="0">
      <protection/>
    </xf>
    <xf numFmtId="177" fontId="4" fillId="2" borderId="1" applyNumberFormat="0" applyFont="0" applyFill="0" applyBorder="0">
      <alignment horizontal="center" vertical="center"/>
      <protection/>
    </xf>
    <xf numFmtId="178" fontId="5" fillId="0" borderId="0">
      <alignment/>
      <protection/>
    </xf>
    <xf numFmtId="0" fontId="2" fillId="0" borderId="0">
      <alignment/>
      <protection/>
    </xf>
    <xf numFmtId="37" fontId="4" fillId="0" borderId="0">
      <alignment/>
      <protection/>
    </xf>
    <xf numFmtId="177" fontId="4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177" fontId="10" fillId="0" borderId="0" xfId="21" applyFont="1">
      <alignment/>
      <protection/>
    </xf>
    <xf numFmtId="37" fontId="7" fillId="0" borderId="0" xfId="20" applyFont="1" applyProtection="1">
      <alignment/>
      <protection locked="0"/>
    </xf>
    <xf numFmtId="37" fontId="7" fillId="0" borderId="0" xfId="20" applyFont="1" applyProtection="1">
      <alignment/>
      <protection/>
    </xf>
    <xf numFmtId="37" fontId="7" fillId="0" borderId="0" xfId="20" applyFont="1" applyFill="1" applyProtection="1">
      <alignment/>
      <protection locked="0"/>
    </xf>
    <xf numFmtId="37" fontId="13" fillId="0" borderId="0" xfId="20" applyFont="1" applyAlignment="1" applyProtection="1" quotePrefix="1">
      <alignment horizontal="centerContinuous" vertical="top"/>
      <protection locked="0"/>
    </xf>
    <xf numFmtId="37" fontId="14" fillId="0" borderId="0" xfId="20" applyFont="1" applyAlignment="1" applyProtection="1">
      <alignment horizontal="centerContinuous" vertical="top"/>
      <protection locked="0"/>
    </xf>
    <xf numFmtId="37" fontId="14" fillId="0" borderId="0" xfId="20" applyFont="1" applyAlignment="1" applyProtection="1">
      <alignment horizontal="centerContinuous" vertical="top"/>
      <protection/>
    </xf>
    <xf numFmtId="37" fontId="14" fillId="0" borderId="0" xfId="20" applyFont="1" applyFill="1" applyAlignment="1" applyProtection="1">
      <alignment vertical="top"/>
      <protection locked="0"/>
    </xf>
    <xf numFmtId="37" fontId="14" fillId="0" borderId="0" xfId="20" applyFont="1" applyAlignment="1" applyProtection="1">
      <alignment vertical="top"/>
      <protection locked="0"/>
    </xf>
    <xf numFmtId="37" fontId="15" fillId="0" borderId="0" xfId="20" applyFont="1" applyAlignment="1" applyProtection="1">
      <alignment horizontal="centerContinuous" vertical="center"/>
      <protection locked="0"/>
    </xf>
    <xf numFmtId="37" fontId="16" fillId="0" borderId="0" xfId="20" applyFont="1" applyAlignment="1" applyProtection="1">
      <alignment horizontal="centerContinuous" vertical="center"/>
      <protection locked="0"/>
    </xf>
    <xf numFmtId="37" fontId="16" fillId="0" borderId="0" xfId="20" applyFont="1" applyAlignment="1" applyProtection="1">
      <alignment horizontal="centerContinuous" vertical="center"/>
      <protection/>
    </xf>
    <xf numFmtId="37" fontId="16" fillId="0" borderId="0" xfId="20" applyFont="1" applyAlignment="1" applyProtection="1" quotePrefix="1">
      <alignment horizontal="right" vertical="center"/>
      <protection locked="0"/>
    </xf>
    <xf numFmtId="37" fontId="16" fillId="0" borderId="0" xfId="20" applyFont="1" applyFill="1" applyBorder="1" applyProtection="1">
      <alignment/>
      <protection locked="0"/>
    </xf>
    <xf numFmtId="37" fontId="16" fillId="0" borderId="0" xfId="20" applyFont="1" applyBorder="1" applyProtection="1">
      <alignment/>
      <protection locked="0"/>
    </xf>
    <xf numFmtId="37" fontId="17" fillId="0" borderId="2" xfId="20" applyFont="1" applyBorder="1" applyAlignment="1" applyProtection="1">
      <alignment vertical="center"/>
      <protection locked="0"/>
    </xf>
    <xf numFmtId="37" fontId="17" fillId="0" borderId="3" xfId="20" applyFont="1" applyBorder="1" applyAlignment="1" applyProtection="1" quotePrefix="1">
      <alignment horizontal="centerContinuous" vertical="center"/>
      <protection locked="0"/>
    </xf>
    <xf numFmtId="37" fontId="17" fillId="0" borderId="3" xfId="20" applyFont="1" applyBorder="1" applyAlignment="1" applyProtection="1">
      <alignment horizontal="centerContinuous" vertical="center"/>
      <protection locked="0"/>
    </xf>
    <xf numFmtId="37" fontId="17" fillId="0" borderId="3" xfId="20" applyFont="1" applyBorder="1" applyAlignment="1" applyProtection="1">
      <alignment horizontal="centerContinuous" vertical="center"/>
      <protection/>
    </xf>
    <xf numFmtId="37" fontId="17" fillId="0" borderId="4" xfId="20" applyFont="1" applyBorder="1" applyAlignment="1" applyProtection="1">
      <alignment horizontal="centerContinuous" vertical="center"/>
      <protection/>
    </xf>
    <xf numFmtId="37" fontId="17" fillId="0" borderId="0" xfId="20" applyFont="1" applyFill="1" applyBorder="1" applyAlignment="1" applyProtection="1">
      <alignment vertical="center"/>
      <protection locked="0"/>
    </xf>
    <xf numFmtId="37" fontId="17" fillId="0" borderId="0" xfId="20" applyFont="1" applyBorder="1" applyAlignment="1" applyProtection="1">
      <alignment vertical="center"/>
      <protection locked="0"/>
    </xf>
    <xf numFmtId="37" fontId="17" fillId="0" borderId="5" xfId="20" applyFont="1" applyBorder="1" applyAlignment="1" applyProtection="1" quotePrefix="1">
      <alignment horizontal="center" vertical="center"/>
      <protection locked="0"/>
    </xf>
    <xf numFmtId="37" fontId="17" fillId="0" borderId="6" xfId="20" applyFont="1" applyBorder="1" applyAlignment="1" applyProtection="1">
      <alignment horizontal="centerContinuous"/>
      <protection locked="0"/>
    </xf>
    <xf numFmtId="37" fontId="17" fillId="0" borderId="6" xfId="20" applyFont="1" applyBorder="1" applyAlignment="1" applyProtection="1">
      <alignment horizontal="centerContinuous"/>
      <protection/>
    </xf>
    <xf numFmtId="37" fontId="17" fillId="0" borderId="1" xfId="20" applyFont="1" applyBorder="1" applyAlignment="1" applyProtection="1">
      <alignment horizontal="centerContinuous" vertical="center"/>
      <protection locked="0"/>
    </xf>
    <xf numFmtId="37" fontId="17" fillId="0" borderId="1" xfId="20" applyFont="1" applyBorder="1" applyAlignment="1" applyProtection="1">
      <alignment horizontal="centerContinuous" vertical="center"/>
      <protection/>
    </xf>
    <xf numFmtId="37" fontId="17" fillId="0" borderId="7" xfId="20" applyFont="1" applyBorder="1" applyAlignment="1" applyProtection="1">
      <alignment horizontal="centerContinuous" vertical="center"/>
      <protection/>
    </xf>
    <xf numFmtId="37" fontId="17" fillId="0" borderId="8" xfId="20" applyFont="1" applyBorder="1" applyAlignment="1" applyProtection="1">
      <alignment horizontal="centerContinuous" vertical="center"/>
      <protection/>
    </xf>
    <xf numFmtId="37" fontId="17" fillId="0" borderId="0" xfId="20" applyFont="1" applyFill="1" applyBorder="1" applyProtection="1">
      <alignment/>
      <protection locked="0"/>
    </xf>
    <xf numFmtId="37" fontId="17" fillId="0" borderId="0" xfId="20" applyFont="1" applyBorder="1" applyProtection="1">
      <alignment/>
      <protection locked="0"/>
    </xf>
    <xf numFmtId="37" fontId="10" fillId="0" borderId="9" xfId="20" applyFont="1" applyBorder="1" applyProtection="1">
      <alignment/>
      <protection locked="0"/>
    </xf>
    <xf numFmtId="37" fontId="10" fillId="0" borderId="10" xfId="20" applyFont="1" applyBorder="1" applyProtection="1">
      <alignment/>
      <protection locked="0"/>
    </xf>
    <xf numFmtId="37" fontId="10" fillId="0" borderId="10" xfId="20" applyFont="1" applyBorder="1" applyProtection="1">
      <alignment/>
      <protection/>
    </xf>
    <xf numFmtId="37" fontId="17" fillId="0" borderId="10" xfId="20" applyFont="1" applyBorder="1" applyAlignment="1" applyProtection="1">
      <alignment horizontal="center" vertical="center"/>
      <protection locked="0"/>
    </xf>
    <xf numFmtId="37" fontId="18" fillId="0" borderId="10" xfId="20" applyFont="1" applyBorder="1" applyAlignment="1" applyProtection="1">
      <alignment horizontal="center" vertical="center"/>
      <protection/>
    </xf>
    <xf numFmtId="37" fontId="10" fillId="0" borderId="10" xfId="20" applyFont="1" applyBorder="1" applyAlignment="1" applyProtection="1">
      <alignment horizontal="center" vertical="center"/>
      <protection locked="0"/>
    </xf>
    <xf numFmtId="37" fontId="18" fillId="0" borderId="11" xfId="20" applyFont="1" applyBorder="1" applyAlignment="1" applyProtection="1">
      <alignment horizontal="center" vertical="center"/>
      <protection/>
    </xf>
    <xf numFmtId="37" fontId="19" fillId="0" borderId="0" xfId="20" applyFont="1" applyFill="1" applyBorder="1" applyProtection="1">
      <alignment/>
      <protection locked="0"/>
    </xf>
    <xf numFmtId="37" fontId="10" fillId="0" borderId="0" xfId="20" applyFont="1" applyBorder="1" applyProtection="1">
      <alignment/>
      <protection locked="0"/>
    </xf>
    <xf numFmtId="37" fontId="20" fillId="0" borderId="9" xfId="20" applyFont="1" applyBorder="1" applyProtection="1">
      <alignment/>
      <protection locked="0"/>
    </xf>
    <xf numFmtId="176" fontId="22" fillId="0" borderId="1" xfId="20" applyNumberFormat="1" applyFont="1" applyBorder="1" applyAlignment="1" applyProtection="1" quotePrefix="1">
      <alignment vertical="center"/>
      <protection locked="0"/>
    </xf>
    <xf numFmtId="176" fontId="22" fillId="0" borderId="1" xfId="20" applyNumberFormat="1" applyFont="1" applyBorder="1" applyAlignment="1" applyProtection="1">
      <alignment vertical="center"/>
      <protection locked="0"/>
    </xf>
    <xf numFmtId="41" fontId="22" fillId="0" borderId="10" xfId="22" applyNumberFormat="1" applyFont="1" applyBorder="1" applyAlignment="1" applyProtection="1">
      <alignment horizontal="center" vertical="center"/>
      <protection/>
    </xf>
    <xf numFmtId="41" fontId="22" fillId="0" borderId="1" xfId="20" applyNumberFormat="1" applyFont="1" applyBorder="1" applyAlignment="1" applyProtection="1">
      <alignment vertical="center"/>
      <protection/>
    </xf>
    <xf numFmtId="3" fontId="22" fillId="0" borderId="1" xfId="22" applyNumberFormat="1" applyFont="1" applyBorder="1" applyAlignment="1" applyProtection="1">
      <alignment horizontal="center" vertical="center"/>
      <protection/>
    </xf>
    <xf numFmtId="41" fontId="22" fillId="0" borderId="1" xfId="23" applyNumberFormat="1" applyFont="1" applyBorder="1" applyAlignment="1" applyProtection="1">
      <alignment horizontal="center" vertical="center"/>
      <protection/>
    </xf>
    <xf numFmtId="41" fontId="22" fillId="0" borderId="8" xfId="23" applyNumberFormat="1" applyFont="1" applyBorder="1" applyAlignment="1" applyProtection="1">
      <alignment horizontal="center" vertical="center"/>
      <protection/>
    </xf>
    <xf numFmtId="37" fontId="23" fillId="0" borderId="0" xfId="20" applyFont="1" applyFill="1" applyBorder="1" applyProtection="1">
      <alignment/>
      <protection locked="0"/>
    </xf>
    <xf numFmtId="37" fontId="7" fillId="0" borderId="0" xfId="20" applyFont="1" applyBorder="1" applyProtection="1">
      <alignment/>
      <protection locked="0"/>
    </xf>
    <xf numFmtId="37" fontId="17" fillId="0" borderId="12" xfId="20" applyFont="1" applyBorder="1" applyAlignment="1" applyProtection="1">
      <alignment horizontal="left" vertical="center" indent="1"/>
      <protection locked="0"/>
    </xf>
    <xf numFmtId="176" fontId="8" fillId="0" borderId="1" xfId="20" applyNumberFormat="1" applyFont="1" applyBorder="1" applyAlignment="1" applyProtection="1">
      <alignment vertical="center"/>
      <protection locked="0"/>
    </xf>
    <xf numFmtId="176" fontId="8" fillId="0" borderId="1" xfId="20" applyNumberFormat="1" applyFont="1" applyBorder="1" applyAlignment="1" applyProtection="1">
      <alignment vertical="center"/>
      <protection/>
    </xf>
    <xf numFmtId="41" fontId="8" fillId="0" borderId="1" xfId="22" applyNumberFormat="1" applyFont="1" applyBorder="1" applyAlignment="1" applyProtection="1">
      <alignment horizontal="center" vertical="center"/>
      <protection/>
    </xf>
    <xf numFmtId="41" fontId="8" fillId="0" borderId="1" xfId="20" applyNumberFormat="1" applyFont="1" applyBorder="1" applyAlignment="1" applyProtection="1">
      <alignment vertical="center"/>
      <protection/>
    </xf>
    <xf numFmtId="3" fontId="8" fillId="0" borderId="1" xfId="22" applyNumberFormat="1" applyFont="1" applyBorder="1" applyAlignment="1" applyProtection="1">
      <alignment horizontal="center" vertical="center"/>
      <protection/>
    </xf>
    <xf numFmtId="41" fontId="8" fillId="0" borderId="1" xfId="23" applyNumberFormat="1" applyFont="1" applyBorder="1" applyAlignment="1" applyProtection="1">
      <alignment horizontal="center" vertical="center"/>
      <protection/>
    </xf>
    <xf numFmtId="41" fontId="8" fillId="0" borderId="8" xfId="23" applyNumberFormat="1" applyFont="1" applyBorder="1" applyAlignment="1" applyProtection="1">
      <alignment horizontal="center" vertical="center"/>
      <protection/>
    </xf>
    <xf numFmtId="37" fontId="17" fillId="0" borderId="12" xfId="20" applyFont="1" applyBorder="1" applyAlignment="1" applyProtection="1" quotePrefix="1">
      <alignment horizontal="left" vertical="center" indent="1"/>
      <protection locked="0"/>
    </xf>
    <xf numFmtId="37" fontId="24" fillId="0" borderId="0" xfId="20" applyFont="1" applyFill="1" applyBorder="1" applyProtection="1">
      <alignment/>
      <protection locked="0"/>
    </xf>
    <xf numFmtId="37" fontId="7" fillId="0" borderId="0" xfId="20" applyFont="1" applyFill="1" applyBorder="1" applyProtection="1">
      <alignment/>
      <protection locked="0"/>
    </xf>
    <xf numFmtId="37" fontId="17" fillId="0" borderId="9" xfId="20" applyFont="1" applyBorder="1" applyAlignment="1" applyProtection="1">
      <alignment horizontal="left" vertical="center" indent="1"/>
      <protection locked="0"/>
    </xf>
    <xf numFmtId="176" fontId="8" fillId="0" borderId="10" xfId="20" applyNumberFormat="1" applyFont="1" applyBorder="1" applyAlignment="1" applyProtection="1">
      <alignment vertical="center"/>
      <protection locked="0"/>
    </xf>
    <xf numFmtId="176" fontId="8" fillId="0" borderId="10" xfId="20" applyNumberFormat="1" applyFont="1" applyBorder="1" applyAlignment="1" applyProtection="1">
      <alignment vertical="center"/>
      <protection/>
    </xf>
    <xf numFmtId="3" fontId="8" fillId="0" borderId="10" xfId="22" applyNumberFormat="1" applyFont="1" applyBorder="1" applyAlignment="1" applyProtection="1">
      <alignment horizontal="center" vertical="center"/>
      <protection/>
    </xf>
    <xf numFmtId="41" fontId="8" fillId="0" borderId="10" xfId="23" applyNumberFormat="1" applyFont="1" applyBorder="1" applyAlignment="1" applyProtection="1">
      <alignment horizontal="center" vertical="center"/>
      <protection/>
    </xf>
    <xf numFmtId="41" fontId="8" fillId="0" borderId="11" xfId="23" applyNumberFormat="1" applyFont="1" applyBorder="1" applyAlignment="1" applyProtection="1">
      <alignment horizontal="center" vertical="center"/>
      <protection/>
    </xf>
    <xf numFmtId="37" fontId="17" fillId="0" borderId="13" xfId="20" applyFont="1" applyBorder="1" applyAlignment="1" applyProtection="1">
      <alignment horizontal="left" vertical="center" indent="1"/>
      <protection locked="0"/>
    </xf>
    <xf numFmtId="176" fontId="8" fillId="0" borderId="14" xfId="20" applyNumberFormat="1" applyFont="1" applyBorder="1" applyAlignment="1" applyProtection="1">
      <alignment vertical="center"/>
      <protection locked="0"/>
    </xf>
    <xf numFmtId="176" fontId="8" fillId="0" borderId="14" xfId="20" applyNumberFormat="1" applyFont="1" applyBorder="1" applyAlignment="1" applyProtection="1">
      <alignment vertical="center"/>
      <protection/>
    </xf>
    <xf numFmtId="41" fontId="8" fillId="0" borderId="14" xfId="22" applyNumberFormat="1" applyFont="1" applyBorder="1" applyAlignment="1" applyProtection="1">
      <alignment horizontal="center" vertical="center"/>
      <protection/>
    </xf>
    <xf numFmtId="41" fontId="8" fillId="0" borderId="14" xfId="20" applyNumberFormat="1" applyFont="1" applyBorder="1" applyAlignment="1" applyProtection="1">
      <alignment vertical="center"/>
      <protection/>
    </xf>
    <xf numFmtId="3" fontId="8" fillId="0" borderId="14" xfId="22" applyNumberFormat="1" applyFont="1" applyBorder="1" applyAlignment="1" applyProtection="1">
      <alignment horizontal="center" vertical="center"/>
      <protection/>
    </xf>
    <xf numFmtId="41" fontId="8" fillId="0" borderId="14" xfId="23" applyNumberFormat="1" applyFont="1" applyBorder="1" applyAlignment="1" applyProtection="1">
      <alignment horizontal="center" vertical="center"/>
      <protection/>
    </xf>
    <xf numFmtId="41" fontId="8" fillId="0" borderId="15" xfId="23" applyNumberFormat="1" applyFont="1" applyBorder="1" applyAlignment="1" applyProtection="1">
      <alignment horizontal="center" vertical="center"/>
      <protection/>
    </xf>
    <xf numFmtId="37" fontId="17" fillId="0" borderId="16" xfId="20" applyFont="1" applyBorder="1" applyAlignment="1" applyProtection="1">
      <alignment horizontal="left" vertical="center" indent="1"/>
      <protection locked="0"/>
    </xf>
    <xf numFmtId="176" fontId="8" fillId="0" borderId="17" xfId="20" applyNumberFormat="1" applyFont="1" applyBorder="1" applyAlignment="1" applyProtection="1">
      <alignment vertical="center"/>
      <protection locked="0"/>
    </xf>
    <xf numFmtId="176" fontId="8" fillId="0" borderId="17" xfId="20" applyNumberFormat="1" applyFont="1" applyBorder="1" applyAlignment="1" applyProtection="1">
      <alignment vertical="center"/>
      <protection/>
    </xf>
    <xf numFmtId="41" fontId="8" fillId="0" borderId="17" xfId="22" applyNumberFormat="1" applyFont="1" applyBorder="1" applyAlignment="1" applyProtection="1">
      <alignment horizontal="center" vertical="center"/>
      <protection/>
    </xf>
    <xf numFmtId="41" fontId="8" fillId="0" borderId="17" xfId="20" applyNumberFormat="1" applyFont="1" applyBorder="1" applyAlignment="1" applyProtection="1">
      <alignment vertical="center"/>
      <protection/>
    </xf>
    <xf numFmtId="3" fontId="8" fillId="0" borderId="17" xfId="22" applyNumberFormat="1" applyFont="1" applyBorder="1" applyAlignment="1" applyProtection="1">
      <alignment horizontal="center" vertical="center"/>
      <protection/>
    </xf>
    <xf numFmtId="41" fontId="8" fillId="0" borderId="17" xfId="23" applyNumberFormat="1" applyFont="1" applyBorder="1" applyAlignment="1" applyProtection="1">
      <alignment horizontal="center" vertical="center"/>
      <protection/>
    </xf>
    <xf numFmtId="41" fontId="8" fillId="0" borderId="18" xfId="23" applyNumberFormat="1" applyFont="1" applyBorder="1" applyAlignment="1" applyProtection="1">
      <alignment horizontal="center" vertical="center"/>
      <protection/>
    </xf>
    <xf numFmtId="41" fontId="8" fillId="0" borderId="10" xfId="22" applyNumberFormat="1" applyFont="1" applyBorder="1" applyAlignment="1" applyProtection="1">
      <alignment horizontal="center" vertical="center"/>
      <protection/>
    </xf>
    <xf numFmtId="41" fontId="8" fillId="0" borderId="10" xfId="20" applyNumberFormat="1" applyFont="1" applyBorder="1" applyAlignment="1" applyProtection="1">
      <alignment vertical="center"/>
      <protection/>
    </xf>
    <xf numFmtId="41" fontId="22" fillId="0" borderId="1" xfId="22" applyNumberFormat="1" applyFont="1" applyBorder="1" applyAlignment="1" applyProtection="1">
      <alignment horizontal="center" vertical="center"/>
      <protection/>
    </xf>
    <xf numFmtId="176" fontId="22" fillId="0" borderId="1" xfId="20" applyNumberFormat="1" applyFont="1" applyBorder="1" applyAlignment="1" applyProtection="1">
      <alignment vertical="center"/>
      <protection/>
    </xf>
    <xf numFmtId="37" fontId="17" fillId="0" borderId="5" xfId="20" applyFont="1" applyBorder="1" applyAlignment="1" applyProtection="1">
      <alignment horizontal="left" vertical="center" indent="1"/>
      <protection locked="0"/>
    </xf>
    <xf numFmtId="176" fontId="8" fillId="0" borderId="6" xfId="20" applyNumberFormat="1" applyFont="1" applyBorder="1" applyAlignment="1" applyProtection="1">
      <alignment vertical="center"/>
      <protection locked="0"/>
    </xf>
    <xf numFmtId="176" fontId="8" fillId="0" borderId="6" xfId="20" applyNumberFormat="1" applyFont="1" applyBorder="1" applyAlignment="1" applyProtection="1">
      <alignment vertical="center"/>
      <protection/>
    </xf>
    <xf numFmtId="37" fontId="20" fillId="0" borderId="16" xfId="20" applyFont="1" applyBorder="1" applyAlignment="1" applyProtection="1">
      <alignment horizontal="center" vertical="center"/>
      <protection locked="0"/>
    </xf>
    <xf numFmtId="176" fontId="22" fillId="0" borderId="17" xfId="20" applyNumberFormat="1" applyFont="1" applyBorder="1" applyAlignment="1" applyProtection="1">
      <alignment vertical="center"/>
      <protection locked="0"/>
    </xf>
    <xf numFmtId="41" fontId="22" fillId="0" borderId="17" xfId="22" applyNumberFormat="1" applyFont="1" applyBorder="1" applyAlignment="1" applyProtection="1" quotePrefix="1">
      <alignment horizontal="center" vertical="center"/>
      <protection/>
    </xf>
    <xf numFmtId="41" fontId="22" fillId="0" borderId="17" xfId="20" applyNumberFormat="1" applyFont="1" applyBorder="1" applyAlignment="1" applyProtection="1" quotePrefix="1">
      <alignment vertical="center"/>
      <protection/>
    </xf>
    <xf numFmtId="3" fontId="22" fillId="0" borderId="17" xfId="22" applyNumberFormat="1" applyFont="1" applyBorder="1" applyAlignment="1" applyProtection="1">
      <alignment horizontal="center" vertical="center"/>
      <protection/>
    </xf>
    <xf numFmtId="41" fontId="22" fillId="0" borderId="17" xfId="23" applyNumberFormat="1" applyFont="1" applyBorder="1" applyAlignment="1" applyProtection="1">
      <alignment horizontal="center" vertical="center"/>
      <protection/>
    </xf>
    <xf numFmtId="41" fontId="22" fillId="0" borderId="18" xfId="23" applyNumberFormat="1" applyFont="1" applyBorder="1" applyAlignment="1" applyProtection="1">
      <alignment horizontal="center" vertical="center"/>
      <protection/>
    </xf>
    <xf numFmtId="37" fontId="7" fillId="0" borderId="0" xfId="20" applyFont="1" applyFill="1" applyBorder="1" applyAlignment="1" applyProtection="1">
      <alignment vertical="center"/>
      <protection locked="0"/>
    </xf>
    <xf numFmtId="37" fontId="7" fillId="0" borderId="0" xfId="20" applyFont="1" applyBorder="1" applyAlignment="1" applyProtection="1">
      <alignment vertical="center"/>
      <protection locked="0"/>
    </xf>
    <xf numFmtId="37" fontId="25" fillId="0" borderId="0" xfId="20" applyFont="1" applyBorder="1" applyAlignment="1" applyProtection="1">
      <alignment horizontal="left" wrapText="1"/>
      <protection locked="0"/>
    </xf>
    <xf numFmtId="37" fontId="25" fillId="0" borderId="0" xfId="20" applyFont="1" applyBorder="1" applyAlignment="1" applyProtection="1">
      <alignment horizontal="left"/>
      <protection locked="0"/>
    </xf>
    <xf numFmtId="0" fontId="27" fillId="0" borderId="0" xfId="0" applyFont="1" applyBorder="1" applyAlignment="1">
      <alignment horizontal="right"/>
    </xf>
    <xf numFmtId="176" fontId="22" fillId="0" borderId="0" xfId="20" applyNumberFormat="1" applyFont="1" applyBorder="1" applyAlignment="1" applyProtection="1">
      <alignment vertical="center"/>
      <protection locked="0"/>
    </xf>
    <xf numFmtId="37" fontId="28" fillId="0" borderId="0" xfId="20" applyFont="1" applyBorder="1" applyAlignment="1" applyProtection="1">
      <alignment horizontal="right"/>
      <protection locked="0"/>
    </xf>
    <xf numFmtId="176" fontId="6" fillId="0" borderId="19" xfId="20" applyNumberFormat="1" applyFont="1" applyBorder="1" applyAlignment="1" applyProtection="1">
      <alignment vertical="center"/>
      <protection locked="0"/>
    </xf>
    <xf numFmtId="176" fontId="6" fillId="0" borderId="20" xfId="20" applyNumberFormat="1" applyFont="1" applyBorder="1" applyAlignment="1" applyProtection="1">
      <alignment vertical="center"/>
      <protection locked="0"/>
    </xf>
    <xf numFmtId="3" fontId="6" fillId="0" borderId="20" xfId="22" applyNumberFormat="1" applyFont="1" applyBorder="1" applyAlignment="1" applyProtection="1">
      <alignment horizontal="center" vertical="center"/>
      <protection/>
    </xf>
    <xf numFmtId="3" fontId="6" fillId="0" borderId="21" xfId="22" applyNumberFormat="1" applyFont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76" fontId="6" fillId="0" borderId="7" xfId="20" applyNumberFormat="1" applyFont="1" applyBorder="1" applyAlignment="1" applyProtection="1">
      <alignment vertical="center"/>
      <protection locked="0"/>
    </xf>
    <xf numFmtId="176" fontId="6" fillId="0" borderId="22" xfId="20" applyNumberFormat="1" applyFont="1" applyBorder="1" applyAlignment="1" applyProtection="1">
      <alignment vertical="center"/>
      <protection locked="0"/>
    </xf>
    <xf numFmtId="37" fontId="10" fillId="0" borderId="22" xfId="20" applyFont="1" applyBorder="1" applyAlignment="1" applyProtection="1">
      <alignment horizontal="left"/>
      <protection locked="0"/>
    </xf>
    <xf numFmtId="3" fontId="6" fillId="0" borderId="22" xfId="22" applyNumberFormat="1" applyFont="1" applyBorder="1" applyAlignment="1" applyProtection="1">
      <alignment horizontal="center" vertical="center"/>
      <protection/>
    </xf>
    <xf numFmtId="3" fontId="6" fillId="0" borderId="23" xfId="22" applyNumberFormat="1" applyFont="1" applyBorder="1" applyAlignment="1" applyProtection="1">
      <alignment horizontal="center" vertical="center"/>
      <protection/>
    </xf>
    <xf numFmtId="176" fontId="29" fillId="0" borderId="7" xfId="20" applyNumberFormat="1" applyFont="1" applyBorder="1" applyAlignment="1" applyProtection="1">
      <alignment vertical="center"/>
      <protection locked="0"/>
    </xf>
    <xf numFmtId="176" fontId="29" fillId="0" borderId="22" xfId="20" applyNumberFormat="1" applyFont="1" applyBorder="1" applyAlignment="1" applyProtection="1">
      <alignment vertical="center"/>
      <protection locked="0"/>
    </xf>
    <xf numFmtId="3" fontId="29" fillId="0" borderId="22" xfId="22" applyNumberFormat="1" applyFont="1" applyBorder="1" applyAlignment="1" applyProtection="1">
      <alignment horizontal="center" vertical="center"/>
      <protection/>
    </xf>
    <xf numFmtId="3" fontId="29" fillId="0" borderId="23" xfId="22" applyNumberFormat="1" applyFont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37" fontId="10" fillId="0" borderId="0" xfId="20" applyFont="1" applyProtection="1">
      <alignment/>
      <protection locked="0"/>
    </xf>
    <xf numFmtId="37" fontId="3" fillId="0" borderId="0" xfId="20" applyFont="1" applyBorder="1" applyAlignment="1" applyProtection="1">
      <alignment horizontal="left" wrapText="1"/>
      <protection locked="0"/>
    </xf>
    <xf numFmtId="37" fontId="30" fillId="0" borderId="0" xfId="20" applyFont="1" applyBorder="1" applyAlignment="1" applyProtection="1">
      <alignment horizontal="left" wrapText="1"/>
      <protection locked="0"/>
    </xf>
  </cellXfs>
  <cellStyles count="3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urrency_laroux" xfId="15"/>
    <cellStyle name="eng" xfId="16"/>
    <cellStyle name="lu" xfId="17"/>
    <cellStyle name="Normal - Style1" xfId="18"/>
    <cellStyle name="Normal_Basic Assumptions" xfId="19"/>
    <cellStyle name="一般_86年度11月份執行明細表_1" xfId="20"/>
    <cellStyle name="一般_86年度11月執行總表bLL86-11" xfId="21"/>
    <cellStyle name="一般_資本支出空白表" xfId="22"/>
    <cellStyle name="Comma" xfId="23"/>
    <cellStyle name="Comma [0]" xfId="24"/>
    <cellStyle name="Followed Hyperlink" xfId="25"/>
    <cellStyle name="Percent" xfId="26"/>
    <cellStyle name="Currency" xfId="27"/>
    <cellStyle name="Currency [0]" xfId="28"/>
    <cellStyle name="貨幣[0]_A-DET07" xfId="29"/>
    <cellStyle name="Hyperlink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92month\9209&#38498;&#26371;\9209&#38498;&#26371;--&#19968;&#31185;&#38468;&#34920;hom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93&#25910;&#25903;&#26376;&#22577;\&#27506;&#20986;93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總表"/>
      <sheetName val="主管"/>
      <sheetName val="機關明細"/>
      <sheetName val="以前保留"/>
      <sheetName val="本+以資本 (院會用)"/>
      <sheetName val="本+以資本 (千元)"/>
    </sheetNames>
    <sheetDataSet>
      <sheetData sheetId="2">
        <row r="4">
          <cell r="BD4">
            <v>24</v>
          </cell>
          <cell r="BE4">
            <v>9</v>
          </cell>
          <cell r="BF4">
            <v>17</v>
          </cell>
          <cell r="BG4">
            <v>1</v>
          </cell>
          <cell r="BH4">
            <v>11</v>
          </cell>
          <cell r="BI4">
            <v>1</v>
          </cell>
          <cell r="BJ4">
            <v>10</v>
          </cell>
          <cell r="BK4">
            <v>1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</row>
        <row r="5">
          <cell r="BD5">
            <v>7498</v>
          </cell>
          <cell r="BE5">
            <v>2359</v>
          </cell>
          <cell r="BF5">
            <v>5698</v>
          </cell>
          <cell r="BG5">
            <v>1585</v>
          </cell>
          <cell r="BH5">
            <v>4993</v>
          </cell>
          <cell r="BI5">
            <v>984</v>
          </cell>
          <cell r="BJ5">
            <v>4884</v>
          </cell>
          <cell r="BK5">
            <v>109</v>
          </cell>
          <cell r="BL5">
            <v>819</v>
          </cell>
          <cell r="BM5">
            <v>161</v>
          </cell>
          <cell r="BN5">
            <v>4</v>
          </cell>
          <cell r="BO5">
            <v>0</v>
          </cell>
        </row>
        <row r="7">
          <cell r="BD7">
            <v>708</v>
          </cell>
          <cell r="BE7">
            <v>98</v>
          </cell>
          <cell r="BF7">
            <v>573</v>
          </cell>
          <cell r="BG7">
            <v>91</v>
          </cell>
          <cell r="BH7">
            <v>532</v>
          </cell>
          <cell r="BI7">
            <v>45</v>
          </cell>
          <cell r="BJ7">
            <v>518</v>
          </cell>
          <cell r="BK7">
            <v>14</v>
          </cell>
          <cell r="BL7">
            <v>44</v>
          </cell>
          <cell r="BM7">
            <v>1</v>
          </cell>
          <cell r="BN7">
            <v>0</v>
          </cell>
          <cell r="BO7">
            <v>0</v>
          </cell>
        </row>
        <row r="8">
          <cell r="BD8">
            <v>854</v>
          </cell>
          <cell r="BE8">
            <v>19</v>
          </cell>
          <cell r="BF8">
            <v>675</v>
          </cell>
          <cell r="BG8">
            <v>18</v>
          </cell>
          <cell r="BH8">
            <v>630</v>
          </cell>
          <cell r="BI8">
            <v>10</v>
          </cell>
          <cell r="BJ8">
            <v>618</v>
          </cell>
          <cell r="BK8">
            <v>11</v>
          </cell>
          <cell r="BL8">
            <v>10</v>
          </cell>
          <cell r="BM8">
            <v>0</v>
          </cell>
          <cell r="BN8">
            <v>0</v>
          </cell>
          <cell r="BO8">
            <v>0</v>
          </cell>
        </row>
        <row r="9">
          <cell r="BD9">
            <v>209</v>
          </cell>
          <cell r="BE9">
            <v>37</v>
          </cell>
          <cell r="BF9">
            <v>171</v>
          </cell>
          <cell r="BG9">
            <v>27</v>
          </cell>
          <cell r="BH9">
            <v>167</v>
          </cell>
          <cell r="BI9">
            <v>23</v>
          </cell>
          <cell r="BJ9">
            <v>142</v>
          </cell>
          <cell r="BK9">
            <v>24</v>
          </cell>
          <cell r="BL9">
            <v>21</v>
          </cell>
          <cell r="BM9">
            <v>1</v>
          </cell>
          <cell r="BN9">
            <v>0</v>
          </cell>
          <cell r="BO9">
            <v>0</v>
          </cell>
        </row>
        <row r="10">
          <cell r="BD10">
            <v>3617</v>
          </cell>
          <cell r="BE10">
            <v>419</v>
          </cell>
          <cell r="BF10">
            <v>2709</v>
          </cell>
          <cell r="BG10">
            <v>282</v>
          </cell>
          <cell r="BH10">
            <v>2393</v>
          </cell>
          <cell r="BI10">
            <v>194</v>
          </cell>
          <cell r="BJ10">
            <v>2262</v>
          </cell>
          <cell r="BK10">
            <v>131</v>
          </cell>
          <cell r="BL10">
            <v>50</v>
          </cell>
          <cell r="BM10">
            <v>144</v>
          </cell>
          <cell r="BN10">
            <v>0</v>
          </cell>
          <cell r="BO10">
            <v>0</v>
          </cell>
        </row>
        <row r="11">
          <cell r="BD11">
            <v>436</v>
          </cell>
          <cell r="BE11">
            <v>30</v>
          </cell>
          <cell r="BF11">
            <v>357</v>
          </cell>
          <cell r="BG11">
            <v>24</v>
          </cell>
          <cell r="BH11">
            <v>329</v>
          </cell>
          <cell r="BI11">
            <v>11</v>
          </cell>
          <cell r="BJ11">
            <v>302</v>
          </cell>
          <cell r="BK11">
            <v>26</v>
          </cell>
          <cell r="BL11">
            <v>11</v>
          </cell>
          <cell r="BM11">
            <v>0</v>
          </cell>
          <cell r="BN11">
            <v>0</v>
          </cell>
          <cell r="BO11">
            <v>0</v>
          </cell>
        </row>
        <row r="12">
          <cell r="BD12">
            <v>166</v>
          </cell>
          <cell r="BE12">
            <v>16</v>
          </cell>
          <cell r="BF12">
            <v>128</v>
          </cell>
          <cell r="BG12">
            <v>9</v>
          </cell>
          <cell r="BH12">
            <v>99</v>
          </cell>
          <cell r="BI12">
            <v>8</v>
          </cell>
          <cell r="BJ12">
            <v>98</v>
          </cell>
          <cell r="BK12">
            <v>1</v>
          </cell>
          <cell r="BL12">
            <v>7</v>
          </cell>
          <cell r="BM12">
            <v>0</v>
          </cell>
          <cell r="BN12">
            <v>0</v>
          </cell>
          <cell r="BO12">
            <v>0</v>
          </cell>
        </row>
        <row r="13">
          <cell r="BD13">
            <v>347</v>
          </cell>
          <cell r="BE13">
            <v>1992</v>
          </cell>
          <cell r="BF13">
            <v>334</v>
          </cell>
          <cell r="BG13">
            <v>1990</v>
          </cell>
          <cell r="BH13">
            <v>333</v>
          </cell>
          <cell r="BI13">
            <v>1990</v>
          </cell>
          <cell r="BJ13">
            <v>331</v>
          </cell>
          <cell r="BK13">
            <v>2</v>
          </cell>
          <cell r="BL13">
            <v>1990</v>
          </cell>
          <cell r="BM13">
            <v>0</v>
          </cell>
          <cell r="BN13">
            <v>0</v>
          </cell>
          <cell r="BO13">
            <v>0</v>
          </cell>
        </row>
        <row r="14">
          <cell r="BD14">
            <v>177</v>
          </cell>
          <cell r="BE14">
            <v>18</v>
          </cell>
          <cell r="BF14">
            <v>144</v>
          </cell>
          <cell r="BG14">
            <v>12</v>
          </cell>
          <cell r="BH14">
            <v>128</v>
          </cell>
          <cell r="BI14">
            <v>8</v>
          </cell>
        </row>
        <row r="15">
          <cell r="BD15">
            <v>685</v>
          </cell>
          <cell r="BE15">
            <v>414</v>
          </cell>
          <cell r="BF15">
            <v>553</v>
          </cell>
          <cell r="BG15">
            <v>188</v>
          </cell>
          <cell r="BH15">
            <v>484</v>
          </cell>
          <cell r="BI15">
            <v>55</v>
          </cell>
          <cell r="BJ15">
            <v>460</v>
          </cell>
          <cell r="BK15">
            <v>24</v>
          </cell>
          <cell r="BL15">
            <v>51</v>
          </cell>
          <cell r="BM15">
            <v>4</v>
          </cell>
          <cell r="BN15">
            <v>0</v>
          </cell>
          <cell r="BO15">
            <v>0</v>
          </cell>
        </row>
        <row r="16">
          <cell r="BD16">
            <v>524</v>
          </cell>
          <cell r="BE16">
            <v>4</v>
          </cell>
          <cell r="BF16">
            <v>435</v>
          </cell>
          <cell r="BG16">
            <v>3</v>
          </cell>
          <cell r="BH16">
            <v>422</v>
          </cell>
          <cell r="BI16">
            <v>3</v>
          </cell>
          <cell r="BJ16">
            <v>420</v>
          </cell>
          <cell r="BK16">
            <v>2</v>
          </cell>
          <cell r="BL16">
            <v>3</v>
          </cell>
          <cell r="BM16">
            <v>0</v>
          </cell>
          <cell r="BN16">
            <v>0</v>
          </cell>
          <cell r="BO16">
            <v>0</v>
          </cell>
        </row>
        <row r="17">
          <cell r="BD17">
            <v>3779</v>
          </cell>
          <cell r="BE17">
            <v>135</v>
          </cell>
          <cell r="BF17">
            <v>2537</v>
          </cell>
          <cell r="BG17">
            <v>88</v>
          </cell>
          <cell r="BH17">
            <v>2259</v>
          </cell>
          <cell r="BI17">
            <v>48</v>
          </cell>
          <cell r="BJ17">
            <v>2075</v>
          </cell>
          <cell r="BK17">
            <v>184</v>
          </cell>
          <cell r="BL17">
            <v>46</v>
          </cell>
          <cell r="BM17">
            <v>2</v>
          </cell>
          <cell r="BN17">
            <v>0</v>
          </cell>
          <cell r="BO17">
            <v>0</v>
          </cell>
        </row>
        <row r="18">
          <cell r="BD18">
            <v>3535</v>
          </cell>
          <cell r="BE18">
            <v>1749</v>
          </cell>
          <cell r="BF18">
            <v>2613</v>
          </cell>
          <cell r="BG18">
            <v>1148</v>
          </cell>
          <cell r="BH18">
            <v>2212</v>
          </cell>
          <cell r="BI18">
            <v>680</v>
          </cell>
          <cell r="BJ18">
            <v>1736</v>
          </cell>
          <cell r="BK18">
            <v>476</v>
          </cell>
          <cell r="BL18">
            <v>482</v>
          </cell>
          <cell r="BM18">
            <v>198</v>
          </cell>
          <cell r="BN18">
            <v>0</v>
          </cell>
          <cell r="BO18">
            <v>0</v>
          </cell>
        </row>
        <row r="19">
          <cell r="BD19">
            <v>427</v>
          </cell>
          <cell r="BE19">
            <v>10</v>
          </cell>
          <cell r="BF19">
            <v>345</v>
          </cell>
          <cell r="BG19">
            <v>10</v>
          </cell>
          <cell r="BH19">
            <v>319</v>
          </cell>
          <cell r="BI19">
            <v>8</v>
          </cell>
          <cell r="BJ19">
            <v>312</v>
          </cell>
          <cell r="BK19">
            <v>7</v>
          </cell>
          <cell r="BL19">
            <v>8</v>
          </cell>
          <cell r="BM19">
            <v>0</v>
          </cell>
          <cell r="BN19">
            <v>0</v>
          </cell>
          <cell r="BO19">
            <v>0</v>
          </cell>
        </row>
        <row r="20">
          <cell r="BD20">
            <v>912</v>
          </cell>
          <cell r="BE20">
            <v>515</v>
          </cell>
          <cell r="BF20">
            <v>627</v>
          </cell>
          <cell r="BG20">
            <v>294</v>
          </cell>
          <cell r="BH20">
            <v>567</v>
          </cell>
          <cell r="BI20">
            <v>179</v>
          </cell>
          <cell r="BJ20">
            <v>517</v>
          </cell>
          <cell r="BK20">
            <v>50</v>
          </cell>
          <cell r="BL20">
            <v>84</v>
          </cell>
          <cell r="BM20">
            <v>95</v>
          </cell>
          <cell r="BN20">
            <v>0</v>
          </cell>
          <cell r="BO20">
            <v>0</v>
          </cell>
        </row>
        <row r="21">
          <cell r="BD21">
            <v>187</v>
          </cell>
          <cell r="BE21">
            <v>165</v>
          </cell>
          <cell r="BF21">
            <v>134</v>
          </cell>
          <cell r="BG21">
            <v>124</v>
          </cell>
          <cell r="BH21">
            <v>122</v>
          </cell>
          <cell r="BI21">
            <v>121</v>
          </cell>
        </row>
        <row r="22">
          <cell r="BD22">
            <v>608</v>
          </cell>
          <cell r="BE22">
            <v>45</v>
          </cell>
          <cell r="BF22">
            <v>471</v>
          </cell>
          <cell r="BG22">
            <v>43</v>
          </cell>
          <cell r="BH22">
            <v>449</v>
          </cell>
          <cell r="BI22">
            <v>41</v>
          </cell>
          <cell r="BJ22">
            <v>376</v>
          </cell>
          <cell r="BK22">
            <v>73</v>
          </cell>
          <cell r="BL22">
            <v>40</v>
          </cell>
          <cell r="BM22">
            <v>1</v>
          </cell>
          <cell r="BN22">
            <v>0</v>
          </cell>
          <cell r="BO22">
            <v>0</v>
          </cell>
        </row>
        <row r="23">
          <cell r="BD23">
            <v>350</v>
          </cell>
          <cell r="BE23">
            <v>5</v>
          </cell>
          <cell r="BF23">
            <v>279</v>
          </cell>
          <cell r="BG23">
            <v>5</v>
          </cell>
          <cell r="BH23">
            <v>268</v>
          </cell>
          <cell r="BI23">
            <v>5</v>
          </cell>
          <cell r="BJ23">
            <v>261</v>
          </cell>
          <cell r="BK23">
            <v>7</v>
          </cell>
          <cell r="BL23">
            <v>5</v>
          </cell>
          <cell r="BM23">
            <v>0</v>
          </cell>
          <cell r="BN23">
            <v>0</v>
          </cell>
          <cell r="BO23">
            <v>0</v>
          </cell>
        </row>
        <row r="24">
          <cell r="BD24">
            <v>79</v>
          </cell>
          <cell r="BE24">
            <v>22</v>
          </cell>
          <cell r="BF24">
            <v>61</v>
          </cell>
          <cell r="BG24">
            <v>22</v>
          </cell>
          <cell r="BH24">
            <v>47</v>
          </cell>
          <cell r="BI24">
            <v>20</v>
          </cell>
          <cell r="BJ24">
            <v>47</v>
          </cell>
          <cell r="BK24">
            <v>1</v>
          </cell>
          <cell r="BL24">
            <v>20</v>
          </cell>
          <cell r="BM24">
            <v>0</v>
          </cell>
          <cell r="BN24">
            <v>0</v>
          </cell>
          <cell r="BO24">
            <v>0</v>
          </cell>
        </row>
        <row r="25">
          <cell r="BD25">
            <v>477</v>
          </cell>
          <cell r="BE25">
            <v>66</v>
          </cell>
          <cell r="BF25">
            <v>321</v>
          </cell>
          <cell r="BG25">
            <v>41</v>
          </cell>
          <cell r="BH25">
            <v>307</v>
          </cell>
          <cell r="BI25">
            <v>37</v>
          </cell>
          <cell r="BJ25">
            <v>294</v>
          </cell>
          <cell r="BK25">
            <v>14</v>
          </cell>
          <cell r="BL25">
            <v>36</v>
          </cell>
          <cell r="BM25">
            <v>0</v>
          </cell>
          <cell r="BN25">
            <v>0</v>
          </cell>
          <cell r="BO25">
            <v>0</v>
          </cell>
        </row>
        <row r="26">
          <cell r="BD26">
            <v>3621</v>
          </cell>
          <cell r="BE26">
            <v>2320</v>
          </cell>
          <cell r="BF26">
            <v>3168</v>
          </cell>
          <cell r="BG26">
            <v>1224</v>
          </cell>
          <cell r="BH26">
            <v>2591</v>
          </cell>
          <cell r="BI26">
            <v>524</v>
          </cell>
          <cell r="BJ26">
            <v>1948</v>
          </cell>
          <cell r="BK26">
            <v>643</v>
          </cell>
          <cell r="BL26">
            <v>520</v>
          </cell>
          <cell r="BM26">
            <v>5</v>
          </cell>
          <cell r="BN26">
            <v>0</v>
          </cell>
          <cell r="BO26">
            <v>0</v>
          </cell>
        </row>
        <row r="27">
          <cell r="BD27">
            <v>1407</v>
          </cell>
          <cell r="BE27">
            <v>1588</v>
          </cell>
          <cell r="BF27">
            <v>1104</v>
          </cell>
          <cell r="BG27">
            <v>457</v>
          </cell>
          <cell r="BH27">
            <v>1009</v>
          </cell>
          <cell r="BI27">
            <v>203</v>
          </cell>
          <cell r="BJ27">
            <v>739</v>
          </cell>
          <cell r="BK27">
            <v>270</v>
          </cell>
          <cell r="BL27">
            <v>188</v>
          </cell>
          <cell r="BM27">
            <v>15</v>
          </cell>
          <cell r="BN27">
            <v>0</v>
          </cell>
          <cell r="BO27">
            <v>0</v>
          </cell>
        </row>
        <row r="28">
          <cell r="BD28">
            <v>872</v>
          </cell>
          <cell r="BE28">
            <v>407</v>
          </cell>
          <cell r="BF28">
            <v>590</v>
          </cell>
          <cell r="BG28">
            <v>379</v>
          </cell>
          <cell r="BH28">
            <v>532</v>
          </cell>
          <cell r="BI28">
            <v>278</v>
          </cell>
          <cell r="BJ28">
            <v>468</v>
          </cell>
          <cell r="BK28">
            <v>64</v>
          </cell>
          <cell r="BL28">
            <v>278</v>
          </cell>
          <cell r="BM28">
            <v>0</v>
          </cell>
          <cell r="BN28">
            <v>0</v>
          </cell>
          <cell r="BO28">
            <v>0</v>
          </cell>
        </row>
        <row r="29">
          <cell r="BD29">
            <v>3890</v>
          </cell>
          <cell r="BE29">
            <v>377</v>
          </cell>
          <cell r="BF29">
            <v>2916</v>
          </cell>
          <cell r="BG29">
            <v>266</v>
          </cell>
          <cell r="BH29">
            <v>2750</v>
          </cell>
          <cell r="BI29">
            <v>81</v>
          </cell>
          <cell r="BJ29">
            <v>2744</v>
          </cell>
          <cell r="BK29">
            <v>5</v>
          </cell>
          <cell r="BL29">
            <v>74</v>
          </cell>
          <cell r="BM29">
            <v>0</v>
          </cell>
          <cell r="BN29">
            <v>6</v>
          </cell>
          <cell r="BO29">
            <v>0</v>
          </cell>
        </row>
        <row r="30">
          <cell r="BD30">
            <v>14962</v>
          </cell>
          <cell r="BE30">
            <v>1559</v>
          </cell>
          <cell r="BF30">
            <v>11789</v>
          </cell>
          <cell r="BG30">
            <v>908</v>
          </cell>
          <cell r="BH30">
            <v>10530</v>
          </cell>
          <cell r="BI30">
            <v>761</v>
          </cell>
          <cell r="BJ30">
            <v>10430</v>
          </cell>
          <cell r="BK30">
            <v>100</v>
          </cell>
          <cell r="BL30">
            <v>755</v>
          </cell>
          <cell r="BM30">
            <v>6</v>
          </cell>
          <cell r="BN30">
            <v>0</v>
          </cell>
          <cell r="BO30">
            <v>0</v>
          </cell>
        </row>
        <row r="31">
          <cell r="BD31">
            <v>2216</v>
          </cell>
          <cell r="BE31">
            <v>92</v>
          </cell>
          <cell r="BF31">
            <v>1808</v>
          </cell>
          <cell r="BG31">
            <v>66</v>
          </cell>
          <cell r="BH31">
            <v>1609</v>
          </cell>
          <cell r="BI31">
            <v>48</v>
          </cell>
          <cell r="BJ31">
            <v>1404</v>
          </cell>
          <cell r="BK31">
            <v>205</v>
          </cell>
          <cell r="BL31">
            <v>48</v>
          </cell>
          <cell r="BM31">
            <v>0</v>
          </cell>
          <cell r="BN31">
            <v>0</v>
          </cell>
          <cell r="BO31">
            <v>0</v>
          </cell>
        </row>
        <row r="32">
          <cell r="BD32">
            <v>1885</v>
          </cell>
          <cell r="BE32">
            <v>107</v>
          </cell>
          <cell r="BF32">
            <v>1549</v>
          </cell>
          <cell r="BG32">
            <v>82</v>
          </cell>
          <cell r="BH32">
            <v>1492</v>
          </cell>
          <cell r="BI32">
            <v>52</v>
          </cell>
          <cell r="BJ32">
            <v>1484</v>
          </cell>
          <cell r="BK32">
            <v>8</v>
          </cell>
          <cell r="BL32">
            <v>52</v>
          </cell>
          <cell r="BM32">
            <v>0</v>
          </cell>
          <cell r="BN32">
            <v>0</v>
          </cell>
          <cell r="BO32">
            <v>0</v>
          </cell>
        </row>
        <row r="33">
          <cell r="BD33">
            <v>98574</v>
          </cell>
          <cell r="BE33">
            <v>29774</v>
          </cell>
          <cell r="BF33">
            <v>81658</v>
          </cell>
          <cell r="BG33">
            <v>19990</v>
          </cell>
          <cell r="BH33">
            <v>77144</v>
          </cell>
          <cell r="BI33">
            <v>15850</v>
          </cell>
          <cell r="BJ33">
            <v>57570</v>
          </cell>
          <cell r="BK33">
            <v>19574</v>
          </cell>
          <cell r="BL33">
            <v>14891</v>
          </cell>
          <cell r="BM33">
            <v>960</v>
          </cell>
          <cell r="BN33">
            <v>0</v>
          </cell>
          <cell r="BO33">
            <v>0</v>
          </cell>
        </row>
        <row r="34">
          <cell r="BD34">
            <v>26819</v>
          </cell>
          <cell r="BE34">
            <v>1718</v>
          </cell>
          <cell r="BF34">
            <v>21171</v>
          </cell>
          <cell r="BG34">
            <v>1198</v>
          </cell>
          <cell r="BH34">
            <v>18560</v>
          </cell>
          <cell r="BI34">
            <v>1152</v>
          </cell>
          <cell r="BJ34">
            <v>13804</v>
          </cell>
          <cell r="BK34">
            <v>4755</v>
          </cell>
          <cell r="BL34">
            <v>386</v>
          </cell>
          <cell r="BM34">
            <v>714</v>
          </cell>
          <cell r="BN34">
            <v>52</v>
          </cell>
          <cell r="BO34">
            <v>0</v>
          </cell>
        </row>
        <row r="35">
          <cell r="BD35">
            <v>253922</v>
          </cell>
          <cell r="BE35">
            <v>10152</v>
          </cell>
          <cell r="BF35">
            <v>196589</v>
          </cell>
          <cell r="BG35">
            <v>5644</v>
          </cell>
          <cell r="BH35">
            <v>172799</v>
          </cell>
          <cell r="BI35">
            <v>3946</v>
          </cell>
          <cell r="BJ35">
            <v>170733</v>
          </cell>
          <cell r="BK35">
            <v>2066</v>
          </cell>
          <cell r="BL35">
            <v>3089</v>
          </cell>
          <cell r="BM35">
            <v>857</v>
          </cell>
          <cell r="BN35">
            <v>0</v>
          </cell>
          <cell r="BO35">
            <v>0</v>
          </cell>
        </row>
        <row r="38">
          <cell r="BD38">
            <v>202702</v>
          </cell>
          <cell r="BE38">
            <v>5735</v>
          </cell>
          <cell r="BF38">
            <v>141305</v>
          </cell>
          <cell r="BG38">
            <v>5111</v>
          </cell>
          <cell r="BH38">
            <v>131854</v>
          </cell>
          <cell r="BI38">
            <v>4298</v>
          </cell>
          <cell r="BJ38">
            <v>129367</v>
          </cell>
          <cell r="BK38">
            <v>2487</v>
          </cell>
          <cell r="BL38">
            <v>4192</v>
          </cell>
          <cell r="BM38">
            <v>107</v>
          </cell>
          <cell r="BN38">
            <v>0</v>
          </cell>
          <cell r="BO38">
            <v>0</v>
          </cell>
        </row>
        <row r="39">
          <cell r="BD39">
            <v>115471</v>
          </cell>
          <cell r="BE39">
            <v>24834</v>
          </cell>
          <cell r="BF39">
            <v>95110</v>
          </cell>
          <cell r="BG39">
            <v>19776</v>
          </cell>
          <cell r="BH39">
            <v>90055</v>
          </cell>
          <cell r="BI39">
            <v>16812</v>
          </cell>
          <cell r="BJ39">
            <v>85522</v>
          </cell>
          <cell r="BK39">
            <v>4532</v>
          </cell>
          <cell r="BL39">
            <v>16589</v>
          </cell>
          <cell r="BM39">
            <v>223</v>
          </cell>
          <cell r="BN39">
            <v>0</v>
          </cell>
          <cell r="BO39">
            <v>0</v>
          </cell>
        </row>
        <row r="40">
          <cell r="BD40">
            <v>21798</v>
          </cell>
          <cell r="BE40">
            <v>928</v>
          </cell>
          <cell r="BF40">
            <v>17735</v>
          </cell>
          <cell r="BG40">
            <v>604</v>
          </cell>
          <cell r="BH40">
            <v>16706</v>
          </cell>
          <cell r="BI40">
            <v>364</v>
          </cell>
          <cell r="BJ40">
            <v>16570</v>
          </cell>
          <cell r="BK40">
            <v>137</v>
          </cell>
          <cell r="BL40">
            <v>361</v>
          </cell>
          <cell r="BM40">
            <v>2</v>
          </cell>
          <cell r="BN40">
            <v>0</v>
          </cell>
          <cell r="BO40">
            <v>1</v>
          </cell>
        </row>
        <row r="41">
          <cell r="BD41">
            <v>35124</v>
          </cell>
          <cell r="BE41">
            <v>31244</v>
          </cell>
          <cell r="BF41">
            <v>26388</v>
          </cell>
          <cell r="BG41">
            <v>19244</v>
          </cell>
          <cell r="BH41">
            <v>24976</v>
          </cell>
          <cell r="BI41">
            <v>17124</v>
          </cell>
          <cell r="BJ41">
            <v>24367</v>
          </cell>
          <cell r="BK41">
            <v>609</v>
          </cell>
          <cell r="BL41">
            <v>13859</v>
          </cell>
          <cell r="BM41">
            <v>1537</v>
          </cell>
          <cell r="BN41">
            <v>1728</v>
          </cell>
          <cell r="BO41">
            <v>0</v>
          </cell>
        </row>
        <row r="42">
          <cell r="BD42">
            <v>12616</v>
          </cell>
          <cell r="BE42">
            <v>59873</v>
          </cell>
          <cell r="BF42">
            <v>9731</v>
          </cell>
          <cell r="BG42">
            <v>41632</v>
          </cell>
          <cell r="BH42">
            <v>8598</v>
          </cell>
          <cell r="BI42">
            <v>36285</v>
          </cell>
          <cell r="BJ42">
            <v>8384</v>
          </cell>
          <cell r="BK42">
            <v>214</v>
          </cell>
          <cell r="BL42">
            <v>33372</v>
          </cell>
          <cell r="BM42">
            <v>2402</v>
          </cell>
          <cell r="BN42">
            <v>510</v>
          </cell>
          <cell r="BO42">
            <v>0</v>
          </cell>
        </row>
        <row r="43">
          <cell r="BD43">
            <v>151</v>
          </cell>
          <cell r="BE43">
            <v>3</v>
          </cell>
          <cell r="BF43">
            <v>121</v>
          </cell>
          <cell r="BG43">
            <v>2</v>
          </cell>
          <cell r="BH43">
            <v>110</v>
          </cell>
          <cell r="BI43">
            <v>2</v>
          </cell>
          <cell r="BJ43">
            <v>106</v>
          </cell>
          <cell r="BK43">
            <v>4</v>
          </cell>
          <cell r="BL43">
            <v>2</v>
          </cell>
          <cell r="BM43">
            <v>0</v>
          </cell>
          <cell r="BN43">
            <v>0</v>
          </cell>
          <cell r="BO43">
            <v>0</v>
          </cell>
        </row>
        <row r="44">
          <cell r="BD44">
            <v>1388</v>
          </cell>
          <cell r="BE44">
            <v>97</v>
          </cell>
          <cell r="BF44">
            <v>1015</v>
          </cell>
          <cell r="BG44">
            <v>92</v>
          </cell>
          <cell r="BH44">
            <v>895</v>
          </cell>
          <cell r="BI44">
            <v>77</v>
          </cell>
          <cell r="BJ44">
            <v>772</v>
          </cell>
          <cell r="BK44">
            <v>123</v>
          </cell>
          <cell r="BL44">
            <v>26</v>
          </cell>
          <cell r="BM44">
            <v>51</v>
          </cell>
          <cell r="BN44">
            <v>0</v>
          </cell>
          <cell r="BO44">
            <v>0</v>
          </cell>
        </row>
        <row r="45">
          <cell r="BD45">
            <v>138032</v>
          </cell>
          <cell r="BE45">
            <v>1266</v>
          </cell>
          <cell r="BF45">
            <v>132034</v>
          </cell>
          <cell r="BG45">
            <v>923</v>
          </cell>
          <cell r="BH45">
            <v>128944</v>
          </cell>
          <cell r="BI45">
            <v>485</v>
          </cell>
          <cell r="BJ45">
            <v>125493</v>
          </cell>
          <cell r="BK45">
            <v>3452</v>
          </cell>
          <cell r="BL45">
            <v>482</v>
          </cell>
          <cell r="BM45">
            <v>0</v>
          </cell>
          <cell r="BN45">
            <v>3</v>
          </cell>
          <cell r="BO45">
            <v>0</v>
          </cell>
        </row>
        <row r="46">
          <cell r="BD46">
            <v>6442</v>
          </cell>
          <cell r="BE46">
            <v>31723</v>
          </cell>
          <cell r="BF46">
            <v>5251</v>
          </cell>
          <cell r="BG46">
            <v>25401</v>
          </cell>
          <cell r="BH46">
            <v>5014</v>
          </cell>
          <cell r="BI46">
            <v>25356</v>
          </cell>
          <cell r="BJ46">
            <v>2339</v>
          </cell>
          <cell r="BK46">
            <v>2675</v>
          </cell>
          <cell r="BL46">
            <v>24734</v>
          </cell>
          <cell r="BM46">
            <v>622</v>
          </cell>
          <cell r="BN46">
            <v>0</v>
          </cell>
          <cell r="BO46">
            <v>0</v>
          </cell>
        </row>
        <row r="47">
          <cell r="BD47">
            <v>2292</v>
          </cell>
          <cell r="BE47">
            <v>528</v>
          </cell>
          <cell r="BF47">
            <v>1843</v>
          </cell>
          <cell r="BG47">
            <v>316</v>
          </cell>
          <cell r="BH47">
            <v>1732</v>
          </cell>
          <cell r="BI47">
            <v>277</v>
          </cell>
          <cell r="BJ47">
            <v>1684</v>
          </cell>
          <cell r="BK47">
            <v>49</v>
          </cell>
          <cell r="BL47">
            <v>214</v>
          </cell>
          <cell r="BM47">
            <v>63</v>
          </cell>
          <cell r="BN47">
            <v>0</v>
          </cell>
          <cell r="BO47">
            <v>0</v>
          </cell>
        </row>
        <row r="48">
          <cell r="BD48">
            <v>55892</v>
          </cell>
          <cell r="BE48">
            <v>59394</v>
          </cell>
          <cell r="BF48">
            <v>42524</v>
          </cell>
          <cell r="BG48">
            <v>46561</v>
          </cell>
          <cell r="BH48">
            <v>40522</v>
          </cell>
          <cell r="BI48">
            <v>44260</v>
          </cell>
          <cell r="BJ48">
            <v>40003</v>
          </cell>
          <cell r="BK48">
            <v>519</v>
          </cell>
          <cell r="BL48">
            <v>41956</v>
          </cell>
          <cell r="BM48">
            <v>2304</v>
          </cell>
          <cell r="BN48">
            <v>0</v>
          </cell>
          <cell r="BO48">
            <v>0</v>
          </cell>
        </row>
        <row r="49">
          <cell r="BD49">
            <v>61000</v>
          </cell>
          <cell r="BE49">
            <v>94</v>
          </cell>
          <cell r="BF49">
            <v>48523</v>
          </cell>
          <cell r="BG49">
            <v>82</v>
          </cell>
          <cell r="BH49">
            <v>47420</v>
          </cell>
          <cell r="BI49">
            <v>52</v>
          </cell>
          <cell r="BJ49">
            <v>47219</v>
          </cell>
          <cell r="BK49">
            <v>202</v>
          </cell>
          <cell r="BL49">
            <v>52</v>
          </cell>
          <cell r="BM49">
            <v>0</v>
          </cell>
          <cell r="BN49">
            <v>0</v>
          </cell>
          <cell r="BO49">
            <v>0</v>
          </cell>
        </row>
        <row r="50">
          <cell r="BD50">
            <v>39545</v>
          </cell>
          <cell r="BE50">
            <v>4459</v>
          </cell>
          <cell r="BF50">
            <v>34579</v>
          </cell>
          <cell r="BG50">
            <v>3635</v>
          </cell>
          <cell r="BH50">
            <v>33730</v>
          </cell>
          <cell r="BI50">
            <v>3352</v>
          </cell>
          <cell r="BJ50">
            <v>32679</v>
          </cell>
          <cell r="BK50">
            <v>1051</v>
          </cell>
          <cell r="BL50">
            <v>3247</v>
          </cell>
          <cell r="BM50">
            <v>104</v>
          </cell>
          <cell r="BN50">
            <v>0</v>
          </cell>
          <cell r="BO50">
            <v>0</v>
          </cell>
        </row>
        <row r="51">
          <cell r="BD51">
            <v>4408</v>
          </cell>
          <cell r="BE51">
            <v>5205</v>
          </cell>
          <cell r="BF51">
            <v>2676</v>
          </cell>
          <cell r="BG51">
            <v>2594</v>
          </cell>
          <cell r="BH51">
            <v>2318</v>
          </cell>
          <cell r="BI51">
            <v>2323</v>
          </cell>
          <cell r="BJ51">
            <v>2039</v>
          </cell>
          <cell r="BK51">
            <v>279</v>
          </cell>
          <cell r="BL51">
            <v>2069</v>
          </cell>
          <cell r="BM51">
            <v>236</v>
          </cell>
          <cell r="BN51">
            <v>19</v>
          </cell>
          <cell r="BO51">
            <v>0</v>
          </cell>
        </row>
        <row r="52">
          <cell r="BD52">
            <v>10513</v>
          </cell>
          <cell r="BE52">
            <v>2039</v>
          </cell>
          <cell r="BF52">
            <v>8495</v>
          </cell>
          <cell r="BG52">
            <v>1265</v>
          </cell>
          <cell r="BH52">
            <v>7790</v>
          </cell>
          <cell r="BI52">
            <v>1128</v>
          </cell>
          <cell r="BJ52">
            <v>7738</v>
          </cell>
          <cell r="BK52">
            <v>52</v>
          </cell>
          <cell r="BL52">
            <v>1000</v>
          </cell>
          <cell r="BM52">
            <v>128</v>
          </cell>
          <cell r="BN52">
            <v>0</v>
          </cell>
          <cell r="BO52">
            <v>0</v>
          </cell>
        </row>
        <row r="54">
          <cell r="BD54">
            <v>775</v>
          </cell>
          <cell r="BE54">
            <v>14</v>
          </cell>
          <cell r="BF54">
            <v>640</v>
          </cell>
          <cell r="BG54">
            <v>12</v>
          </cell>
          <cell r="BH54">
            <v>571</v>
          </cell>
          <cell r="BI54">
            <v>6</v>
          </cell>
          <cell r="BJ54">
            <v>543</v>
          </cell>
          <cell r="BK54">
            <v>29</v>
          </cell>
          <cell r="BL54">
            <v>6</v>
          </cell>
          <cell r="BM54">
            <v>0</v>
          </cell>
          <cell r="BN54">
            <v>0</v>
          </cell>
          <cell r="BO54">
            <v>0</v>
          </cell>
        </row>
        <row r="55">
          <cell r="BD55">
            <v>151</v>
          </cell>
          <cell r="BE55">
            <v>5</v>
          </cell>
          <cell r="BF55">
            <v>118</v>
          </cell>
          <cell r="BG55">
            <v>3</v>
          </cell>
          <cell r="BH55">
            <v>101</v>
          </cell>
          <cell r="BI55">
            <v>1</v>
          </cell>
          <cell r="BJ55">
            <v>99</v>
          </cell>
          <cell r="BK55">
            <v>2</v>
          </cell>
          <cell r="BL55">
            <v>1</v>
          </cell>
          <cell r="BM55">
            <v>0</v>
          </cell>
          <cell r="BN55">
            <v>0</v>
          </cell>
          <cell r="BO55">
            <v>0</v>
          </cell>
        </row>
        <row r="56">
          <cell r="BD56">
            <v>98119</v>
          </cell>
          <cell r="BE56">
            <v>41900</v>
          </cell>
          <cell r="BF56">
            <v>69669</v>
          </cell>
          <cell r="BG56">
            <v>27190</v>
          </cell>
          <cell r="BH56">
            <v>69669</v>
          </cell>
          <cell r="BI56">
            <v>27190</v>
          </cell>
          <cell r="BJ56">
            <v>69669</v>
          </cell>
          <cell r="BK56">
            <v>0</v>
          </cell>
          <cell r="BL56">
            <v>27190</v>
          </cell>
          <cell r="BM56">
            <v>0</v>
          </cell>
          <cell r="BN56">
            <v>0</v>
          </cell>
          <cell r="BO56">
            <v>0</v>
          </cell>
        </row>
        <row r="57">
          <cell r="BD57">
            <v>1412</v>
          </cell>
          <cell r="BE57">
            <v>873</v>
          </cell>
          <cell r="BF57">
            <v>1084</v>
          </cell>
          <cell r="BG57">
            <v>615</v>
          </cell>
          <cell r="BH57">
            <v>1073</v>
          </cell>
          <cell r="BI57">
            <v>608</v>
          </cell>
          <cell r="BJ57">
            <v>1073</v>
          </cell>
          <cell r="BK57">
            <v>0</v>
          </cell>
          <cell r="BL57">
            <v>608</v>
          </cell>
          <cell r="BM57">
            <v>0</v>
          </cell>
          <cell r="BN57">
            <v>0</v>
          </cell>
          <cell r="BO57">
            <v>0</v>
          </cell>
        </row>
        <row r="58">
          <cell r="BD58">
            <v>0</v>
          </cell>
          <cell r="BE58">
            <v>910</v>
          </cell>
          <cell r="BF58">
            <v>0</v>
          </cell>
          <cell r="BG58">
            <v>683</v>
          </cell>
          <cell r="BH58">
            <v>0</v>
          </cell>
          <cell r="BI58">
            <v>683</v>
          </cell>
          <cell r="BJ58">
            <v>0</v>
          </cell>
          <cell r="BK58">
            <v>0</v>
          </cell>
          <cell r="BL58">
            <v>683</v>
          </cell>
          <cell r="BM58">
            <v>0</v>
          </cell>
          <cell r="BN58">
            <v>0</v>
          </cell>
          <cell r="BO58">
            <v>0</v>
          </cell>
        </row>
        <row r="59">
          <cell r="BD59">
            <v>6000</v>
          </cell>
          <cell r="BE59">
            <v>0</v>
          </cell>
          <cell r="BF59">
            <v>2964</v>
          </cell>
          <cell r="BG59">
            <v>0</v>
          </cell>
          <cell r="BH59">
            <v>2964</v>
          </cell>
          <cell r="BI59">
            <v>0</v>
          </cell>
          <cell r="BJ59">
            <v>2964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</row>
        <row r="60">
          <cell r="BD60">
            <v>17285</v>
          </cell>
          <cell r="BE60">
            <v>0</v>
          </cell>
          <cell r="BF60">
            <v>16160</v>
          </cell>
          <cell r="BG60">
            <v>0</v>
          </cell>
          <cell r="BH60">
            <v>15481</v>
          </cell>
          <cell r="BI60">
            <v>0</v>
          </cell>
          <cell r="BJ60">
            <v>15481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</row>
        <row r="66">
          <cell r="BD66">
            <v>500</v>
          </cell>
          <cell r="BE66">
            <v>1500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</row>
        <row r="67">
          <cell r="BD67">
            <v>2246</v>
          </cell>
          <cell r="BE67">
            <v>620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3"/>
  <sheetViews>
    <sheetView showGridLines="0" tabSelected="1" zoomScale="85" zoomScaleNormal="85" workbookViewId="0" topLeftCell="A2">
      <selection activeCell="A80" sqref="A80"/>
    </sheetView>
  </sheetViews>
  <sheetFormatPr defaultColWidth="9.00390625" defaultRowHeight="16.5"/>
  <cols>
    <col min="1" max="1" width="33.50390625" style="121" customWidth="1"/>
    <col min="2" max="2" width="11.625" style="2" customWidth="1"/>
    <col min="3" max="3" width="10.375" style="2" customWidth="1"/>
    <col min="4" max="4" width="12.00390625" style="3" customWidth="1"/>
    <col min="5" max="5" width="12.00390625" style="2" customWidth="1"/>
    <col min="6" max="6" width="10.875" style="2" customWidth="1"/>
    <col min="7" max="7" width="11.875" style="3" customWidth="1"/>
    <col min="8" max="8" width="11.75390625" style="2" customWidth="1"/>
    <col min="9" max="9" width="9.75390625" style="2" hidden="1" customWidth="1"/>
    <col min="10" max="10" width="10.00390625" style="2" hidden="1" customWidth="1"/>
    <col min="11" max="11" width="4.875" style="2" customWidth="1"/>
    <col min="12" max="12" width="5.375" style="3" customWidth="1"/>
    <col min="13" max="13" width="11.125" style="2" customWidth="1"/>
    <col min="14" max="14" width="9.625" style="2" hidden="1" customWidth="1"/>
    <col min="15" max="15" width="9.00390625" style="2" hidden="1" customWidth="1"/>
    <col min="16" max="16" width="9.75390625" style="2" hidden="1" customWidth="1"/>
    <col min="17" max="17" width="8.125" style="2" hidden="1" customWidth="1"/>
    <col min="18" max="18" width="4.875" style="2" customWidth="1"/>
    <col min="19" max="19" width="4.875" style="3" customWidth="1"/>
    <col min="20" max="20" width="12.125" style="3" customWidth="1"/>
    <col min="21" max="21" width="5.375" style="3" customWidth="1"/>
    <col min="22" max="22" width="5.50390625" style="3" customWidth="1"/>
    <col min="23" max="23" width="10.875" style="120" customWidth="1"/>
    <col min="24" max="24" width="10.125" style="120" customWidth="1"/>
    <col min="25" max="25" width="9.00390625" style="120" customWidth="1"/>
  </cols>
  <sheetData>
    <row r="1" spans="1:25" s="2" customFormat="1" ht="35.25" customHeight="1" hidden="1">
      <c r="A1" s="1" t="s">
        <v>0</v>
      </c>
      <c r="D1" s="3"/>
      <c r="G1" s="3"/>
      <c r="L1" s="3"/>
      <c r="S1" s="3"/>
      <c r="T1" s="3"/>
      <c r="U1" s="3"/>
      <c r="V1" s="3"/>
      <c r="W1" s="4"/>
      <c r="X1" s="4"/>
      <c r="Y1" s="4"/>
    </row>
    <row r="2" spans="1:25" s="9" customFormat="1" ht="36" customHeight="1">
      <c r="A2" s="5" t="s">
        <v>1</v>
      </c>
      <c r="B2" s="6"/>
      <c r="C2" s="6"/>
      <c r="D2" s="7"/>
      <c r="E2" s="6"/>
      <c r="F2" s="6"/>
      <c r="G2" s="7"/>
      <c r="H2" s="6"/>
      <c r="I2" s="6"/>
      <c r="J2" s="6"/>
      <c r="K2" s="6"/>
      <c r="L2" s="7"/>
      <c r="M2" s="6"/>
      <c r="N2" s="6"/>
      <c r="O2" s="6"/>
      <c r="P2" s="6"/>
      <c r="Q2" s="6"/>
      <c r="R2" s="6"/>
      <c r="S2" s="7"/>
      <c r="T2" s="7"/>
      <c r="U2" s="7"/>
      <c r="V2" s="7"/>
      <c r="W2" s="8"/>
      <c r="X2" s="8"/>
      <c r="Y2" s="8"/>
    </row>
    <row r="3" spans="1:25" s="15" customFormat="1" ht="22.5" customHeight="1" thickBot="1">
      <c r="A3" s="10" t="s">
        <v>2</v>
      </c>
      <c r="B3" s="11"/>
      <c r="C3" s="11"/>
      <c r="D3" s="12"/>
      <c r="E3" s="11"/>
      <c r="F3" s="11"/>
      <c r="G3" s="12"/>
      <c r="H3" s="11"/>
      <c r="I3" s="11"/>
      <c r="J3" s="11"/>
      <c r="K3" s="11"/>
      <c r="L3" s="12"/>
      <c r="M3" s="11"/>
      <c r="N3" s="11"/>
      <c r="O3" s="11"/>
      <c r="P3" s="11"/>
      <c r="Q3" s="11"/>
      <c r="R3" s="11"/>
      <c r="S3" s="12"/>
      <c r="T3" s="12"/>
      <c r="U3" s="12"/>
      <c r="V3" s="13" t="s">
        <v>3</v>
      </c>
      <c r="W3" s="14"/>
      <c r="X3" s="14"/>
      <c r="Y3" s="14"/>
    </row>
    <row r="4" spans="1:25" s="22" customFormat="1" ht="21" customHeight="1">
      <c r="A4" s="16"/>
      <c r="B4" s="17" t="s">
        <v>4</v>
      </c>
      <c r="C4" s="18"/>
      <c r="D4" s="19"/>
      <c r="E4" s="18" t="s">
        <v>5</v>
      </c>
      <c r="F4" s="18"/>
      <c r="G4" s="19"/>
      <c r="H4" s="18" t="s">
        <v>6</v>
      </c>
      <c r="I4" s="18"/>
      <c r="J4" s="18"/>
      <c r="K4" s="18"/>
      <c r="L4" s="19"/>
      <c r="M4" s="18"/>
      <c r="N4" s="18"/>
      <c r="O4" s="18"/>
      <c r="P4" s="18"/>
      <c r="Q4" s="18"/>
      <c r="R4" s="18"/>
      <c r="S4" s="19"/>
      <c r="T4" s="19"/>
      <c r="U4" s="19"/>
      <c r="V4" s="20"/>
      <c r="W4" s="21"/>
      <c r="X4" s="21"/>
      <c r="Y4" s="21"/>
    </row>
    <row r="5" spans="1:25" s="31" customFormat="1" ht="28.5" customHeight="1">
      <c r="A5" s="23" t="s">
        <v>7</v>
      </c>
      <c r="B5" s="24" t="s">
        <v>8</v>
      </c>
      <c r="C5" s="24" t="s">
        <v>9</v>
      </c>
      <c r="D5" s="25" t="s">
        <v>10</v>
      </c>
      <c r="E5" s="24" t="s">
        <v>8</v>
      </c>
      <c r="F5" s="24" t="s">
        <v>9</v>
      </c>
      <c r="G5" s="25" t="s">
        <v>10</v>
      </c>
      <c r="H5" s="26" t="s">
        <v>11</v>
      </c>
      <c r="I5" s="26"/>
      <c r="J5" s="26"/>
      <c r="K5" s="26"/>
      <c r="L5" s="27"/>
      <c r="M5" s="26" t="s">
        <v>12</v>
      </c>
      <c r="N5" s="26"/>
      <c r="O5" s="26"/>
      <c r="P5" s="26"/>
      <c r="Q5" s="26"/>
      <c r="R5" s="26"/>
      <c r="S5" s="27"/>
      <c r="T5" s="27" t="s">
        <v>13</v>
      </c>
      <c r="U5" s="28"/>
      <c r="V5" s="29"/>
      <c r="W5" s="30"/>
      <c r="X5" s="30"/>
      <c r="Y5" s="30"/>
    </row>
    <row r="6" spans="1:25" s="40" customFormat="1" ht="20.25" customHeight="1">
      <c r="A6" s="32"/>
      <c r="B6" s="33"/>
      <c r="C6" s="33"/>
      <c r="D6" s="34"/>
      <c r="E6" s="33"/>
      <c r="F6" s="33"/>
      <c r="G6" s="34"/>
      <c r="H6" s="35" t="s">
        <v>14</v>
      </c>
      <c r="I6" s="35" t="s">
        <v>15</v>
      </c>
      <c r="J6" s="35" t="s">
        <v>16</v>
      </c>
      <c r="K6" s="36" t="s">
        <v>17</v>
      </c>
      <c r="L6" s="36" t="s">
        <v>18</v>
      </c>
      <c r="M6" s="35" t="s">
        <v>14</v>
      </c>
      <c r="N6" s="35" t="s">
        <v>15</v>
      </c>
      <c r="O6" s="35" t="s">
        <v>16</v>
      </c>
      <c r="P6" s="35" t="s">
        <v>19</v>
      </c>
      <c r="Q6" s="35" t="s">
        <v>20</v>
      </c>
      <c r="R6" s="36" t="s">
        <v>17</v>
      </c>
      <c r="S6" s="36" t="s">
        <v>18</v>
      </c>
      <c r="T6" s="37" t="s">
        <v>14</v>
      </c>
      <c r="U6" s="36" t="s">
        <v>17</v>
      </c>
      <c r="V6" s="38" t="s">
        <v>18</v>
      </c>
      <c r="W6" s="39"/>
      <c r="X6" s="39"/>
      <c r="Y6" s="39"/>
    </row>
    <row r="7" spans="1:25" s="50" customFormat="1" ht="18.75" customHeight="1">
      <c r="A7" s="41" t="s">
        <v>81</v>
      </c>
      <c r="B7" s="42">
        <f>SUM(B9:B48)+SUM(B50:B58)</f>
        <v>1237328</v>
      </c>
      <c r="C7" s="42">
        <f>SUM(C9:C48)+SUM(C50:C58)</f>
        <v>324962</v>
      </c>
      <c r="D7" s="43">
        <f>C7+B7</f>
        <v>1562290</v>
      </c>
      <c r="E7" s="42">
        <f>SUM(E9:E48)+SUM(E50:E58)</f>
        <v>975804</v>
      </c>
      <c r="F7" s="42">
        <f>SUM(F9:F48)+SUM(F50:F58)</f>
        <v>229052</v>
      </c>
      <c r="G7" s="43">
        <f aca="true" t="shared" si="0" ref="G7:G38">F7+E7</f>
        <v>1204856</v>
      </c>
      <c r="H7" s="42">
        <f>SUM(H9:H48)+SUM(H50:H58)</f>
        <v>915293</v>
      </c>
      <c r="I7" s="42">
        <f>SUM(I9:I48)+SUM(I50:I58)</f>
        <v>870552</v>
      </c>
      <c r="J7" s="42">
        <f>SUM(J9:J48)+SUM(J50:J58)</f>
        <v>44843</v>
      </c>
      <c r="K7" s="44">
        <f aca="true" t="shared" si="1" ref="K7:K38">IF(OR(H7=0,B7=0),0,H7/B7*100)</f>
        <v>73.97335225582869</v>
      </c>
      <c r="L7" s="45">
        <f aca="true" t="shared" si="2" ref="L7:L38">IF(OR(H7=0,E7=0),0,H7/E7*100)</f>
        <v>93.79885714754192</v>
      </c>
      <c r="M7" s="42">
        <f>SUM(M9:M48)+SUM(M50:M58)</f>
        <v>206122</v>
      </c>
      <c r="N7" s="42">
        <f>SUM(N9:N48)+SUM(N50:N58)</f>
        <v>192918</v>
      </c>
      <c r="O7" s="42">
        <f>SUM(O9:O48)+SUM(O50:O58)</f>
        <v>10776</v>
      </c>
      <c r="P7" s="42">
        <f>SUM(P9:P48)+SUM(P50:P58)</f>
        <v>2312</v>
      </c>
      <c r="Q7" s="42">
        <f>SUM(Q9:Q48)+SUM(Q50:Q58)</f>
        <v>1</v>
      </c>
      <c r="R7" s="46">
        <f>IF(OR(M7=0,C7=0),"  - ",M7/C7*100)</f>
        <v>63.42957022667266</v>
      </c>
      <c r="S7" s="46">
        <f>IF(OR(M7=0,F7=0),"  - ",M7/F7*100)</f>
        <v>89.98917276426313</v>
      </c>
      <c r="T7" s="42">
        <f>SUM(T9:T48)+SUM(T50:T58)</f>
        <v>1121415</v>
      </c>
      <c r="U7" s="47">
        <f aca="true" t="shared" si="3" ref="U7:U43">IF(OR(T7=0,D7=0),0,T7/D7*100)</f>
        <v>71.78020725985573</v>
      </c>
      <c r="V7" s="48">
        <f aca="true" t="shared" si="4" ref="V7:V19">IF(OR(T7=0,G7=0),0,T7/G7*100)</f>
        <v>93.07460808594554</v>
      </c>
      <c r="W7" s="49"/>
      <c r="X7" s="49"/>
      <c r="Y7" s="49"/>
    </row>
    <row r="8" spans="1:25" s="50" customFormat="1" ht="18.75" customHeight="1">
      <c r="A8" s="51" t="s">
        <v>21</v>
      </c>
      <c r="B8" s="52">
        <f>SUM(B9:B30)</f>
        <v>24151</v>
      </c>
      <c r="C8" s="52">
        <f>SUM(C9:C30)</f>
        <v>10074</v>
      </c>
      <c r="D8" s="53">
        <f aca="true" t="shared" si="5" ref="D8:D39">B8+C8</f>
        <v>34225</v>
      </c>
      <c r="E8" s="52">
        <f>SUM(E9:E30)</f>
        <v>18421</v>
      </c>
      <c r="F8" s="52">
        <f>SUM(F9:F30)</f>
        <v>6479</v>
      </c>
      <c r="G8" s="53">
        <f t="shared" si="0"/>
        <v>24900</v>
      </c>
      <c r="H8" s="52">
        <f>SUM(H9:H30)</f>
        <v>16267</v>
      </c>
      <c r="I8" s="52">
        <f>SUM(I9:I30)</f>
        <v>14334</v>
      </c>
      <c r="J8" s="52">
        <f>SUM(J9:J30)</f>
        <v>2032</v>
      </c>
      <c r="K8" s="54">
        <f t="shared" si="1"/>
        <v>67.35538901080702</v>
      </c>
      <c r="L8" s="55">
        <f t="shared" si="2"/>
        <v>88.3068237337821</v>
      </c>
      <c r="M8" s="52">
        <f>SUM(M9:M30)</f>
        <v>4491</v>
      </c>
      <c r="N8" s="52">
        <f>SUM(N9:N30)</f>
        <v>3909</v>
      </c>
      <c r="O8" s="52">
        <f>SUM(O9:O30)</f>
        <v>466</v>
      </c>
      <c r="P8" s="52">
        <f>SUM(P9:P30)</f>
        <v>0</v>
      </c>
      <c r="Q8" s="52">
        <f>SUM(Q9:Q30)</f>
        <v>0</v>
      </c>
      <c r="R8" s="56">
        <f aca="true" t="shared" si="6" ref="R8:R38">IF(OR(M8=0,C8=0),"  -",M8/C8*100)</f>
        <v>44.58010720667064</v>
      </c>
      <c r="S8" s="56">
        <f aca="true" t="shared" si="7" ref="S8:S38">IF(OR(M8=0,F8=0)," - ",M8/F8*100)</f>
        <v>69.3162525081031</v>
      </c>
      <c r="T8" s="53">
        <f aca="true" t="shared" si="8" ref="T8:T39">M8+H8</f>
        <v>20758</v>
      </c>
      <c r="U8" s="57">
        <f t="shared" si="3"/>
        <v>60.65157048940832</v>
      </c>
      <c r="V8" s="58">
        <f t="shared" si="4"/>
        <v>83.36546184738955</v>
      </c>
      <c r="W8" s="49"/>
      <c r="X8" s="49"/>
      <c r="Y8" s="49"/>
    </row>
    <row r="9" spans="1:25" s="50" customFormat="1" ht="18" customHeight="1">
      <c r="A9" s="59" t="s">
        <v>22</v>
      </c>
      <c r="B9" s="52">
        <f>'[5]機關明細'!BD7</f>
        <v>708</v>
      </c>
      <c r="C9" s="52">
        <f>'[5]機關明細'!BE7</f>
        <v>98</v>
      </c>
      <c r="D9" s="53">
        <f t="shared" si="5"/>
        <v>806</v>
      </c>
      <c r="E9" s="52">
        <f>'[5]機關明細'!BF7</f>
        <v>573</v>
      </c>
      <c r="F9" s="52">
        <f>'[5]機關明細'!BG7</f>
        <v>91</v>
      </c>
      <c r="G9" s="53">
        <f t="shared" si="0"/>
        <v>664</v>
      </c>
      <c r="H9" s="52">
        <f>'[5]機關明細'!BH7</f>
        <v>532</v>
      </c>
      <c r="I9" s="52">
        <f>'[5]機關明細'!BJ7</f>
        <v>518</v>
      </c>
      <c r="J9" s="52">
        <f>'[5]機關明細'!BK7</f>
        <v>14</v>
      </c>
      <c r="K9" s="54">
        <f t="shared" si="1"/>
        <v>75.14124293785311</v>
      </c>
      <c r="L9" s="55">
        <f t="shared" si="2"/>
        <v>92.84467713787086</v>
      </c>
      <c r="M9" s="52">
        <f>'[5]機關明細'!BI7</f>
        <v>45</v>
      </c>
      <c r="N9" s="52">
        <f>'[5]機關明細'!BL7</f>
        <v>44</v>
      </c>
      <c r="O9" s="52">
        <f>'[5]機關明細'!BM7</f>
        <v>1</v>
      </c>
      <c r="P9" s="52">
        <f>'[5]機關明細'!BN7</f>
        <v>0</v>
      </c>
      <c r="Q9" s="52">
        <f>'[5]機關明細'!BO7</f>
        <v>0</v>
      </c>
      <c r="R9" s="56">
        <f t="shared" si="6"/>
        <v>45.91836734693878</v>
      </c>
      <c r="S9" s="56">
        <f t="shared" si="7"/>
        <v>49.45054945054945</v>
      </c>
      <c r="T9" s="53">
        <f t="shared" si="8"/>
        <v>577</v>
      </c>
      <c r="U9" s="57">
        <f t="shared" si="3"/>
        <v>71.58808933002481</v>
      </c>
      <c r="V9" s="58">
        <f t="shared" si="4"/>
        <v>86.8975903614458</v>
      </c>
      <c r="W9" s="49"/>
      <c r="X9" s="49"/>
      <c r="Y9" s="49"/>
    </row>
    <row r="10" spans="1:25" s="50" customFormat="1" ht="18" customHeight="1">
      <c r="A10" s="59" t="s">
        <v>23</v>
      </c>
      <c r="B10" s="52">
        <f>'[5]機關明細'!BD8</f>
        <v>854</v>
      </c>
      <c r="C10" s="52">
        <f>'[5]機關明細'!BE8</f>
        <v>19</v>
      </c>
      <c r="D10" s="53">
        <f t="shared" si="5"/>
        <v>873</v>
      </c>
      <c r="E10" s="52">
        <f>'[5]機關明細'!BF8</f>
        <v>675</v>
      </c>
      <c r="F10" s="52">
        <f>'[5]機關明細'!BG8</f>
        <v>18</v>
      </c>
      <c r="G10" s="53">
        <f t="shared" si="0"/>
        <v>693</v>
      </c>
      <c r="H10" s="52">
        <f>'[5]機關明細'!BH8</f>
        <v>630</v>
      </c>
      <c r="I10" s="52">
        <f>'[5]機關明細'!BJ8</f>
        <v>618</v>
      </c>
      <c r="J10" s="52">
        <f>'[5]機關明細'!BK8</f>
        <v>11</v>
      </c>
      <c r="K10" s="54">
        <f t="shared" si="1"/>
        <v>73.77049180327869</v>
      </c>
      <c r="L10" s="55">
        <f t="shared" si="2"/>
        <v>93.33333333333333</v>
      </c>
      <c r="M10" s="52">
        <f>'[5]機關明細'!BI8</f>
        <v>10</v>
      </c>
      <c r="N10" s="52">
        <f>'[5]機關明細'!BL8</f>
        <v>10</v>
      </c>
      <c r="O10" s="52">
        <f>'[5]機關明細'!BM8</f>
        <v>0</v>
      </c>
      <c r="P10" s="52">
        <f>'[5]機關明細'!BN8</f>
        <v>0</v>
      </c>
      <c r="Q10" s="52">
        <f>'[5]機關明細'!BO8</f>
        <v>0</v>
      </c>
      <c r="R10" s="56">
        <f t="shared" si="6"/>
        <v>52.63157894736842</v>
      </c>
      <c r="S10" s="56">
        <f t="shared" si="7"/>
        <v>55.55555555555556</v>
      </c>
      <c r="T10" s="53">
        <f t="shared" si="8"/>
        <v>640</v>
      </c>
      <c r="U10" s="57">
        <f t="shared" si="3"/>
        <v>73.31042382588774</v>
      </c>
      <c r="V10" s="58">
        <f t="shared" si="4"/>
        <v>92.35209235209236</v>
      </c>
      <c r="W10" s="49"/>
      <c r="X10" s="49"/>
      <c r="Y10" s="49"/>
    </row>
    <row r="11" spans="1:25" s="50" customFormat="1" ht="18" customHeight="1">
      <c r="A11" s="59" t="s">
        <v>24</v>
      </c>
      <c r="B11" s="52">
        <f>'[5]機關明細'!BD9</f>
        <v>209</v>
      </c>
      <c r="C11" s="52">
        <f>'[5]機關明細'!BE9</f>
        <v>37</v>
      </c>
      <c r="D11" s="53">
        <f t="shared" si="5"/>
        <v>246</v>
      </c>
      <c r="E11" s="52">
        <f>'[5]機關明細'!BF9</f>
        <v>171</v>
      </c>
      <c r="F11" s="52">
        <f>'[5]機關明細'!BG9</f>
        <v>27</v>
      </c>
      <c r="G11" s="53">
        <f t="shared" si="0"/>
        <v>198</v>
      </c>
      <c r="H11" s="52">
        <f>'[5]機關明細'!BH9</f>
        <v>167</v>
      </c>
      <c r="I11" s="52">
        <f>'[5]機關明細'!BJ9</f>
        <v>142</v>
      </c>
      <c r="J11" s="52">
        <f>'[5]機關明細'!BK9</f>
        <v>24</v>
      </c>
      <c r="K11" s="54">
        <f t="shared" si="1"/>
        <v>79.90430622009569</v>
      </c>
      <c r="L11" s="55">
        <f t="shared" si="2"/>
        <v>97.6608187134503</v>
      </c>
      <c r="M11" s="52">
        <f>'[5]機關明細'!BI9</f>
        <v>23</v>
      </c>
      <c r="N11" s="52">
        <f>'[5]機關明細'!BL9</f>
        <v>21</v>
      </c>
      <c r="O11" s="52">
        <f>'[5]機關明細'!BM9</f>
        <v>1</v>
      </c>
      <c r="P11" s="52">
        <f>'[5]機關明細'!BN9</f>
        <v>0</v>
      </c>
      <c r="Q11" s="52">
        <f>'[5]機關明細'!BO9</f>
        <v>0</v>
      </c>
      <c r="R11" s="56">
        <f t="shared" si="6"/>
        <v>62.16216216216216</v>
      </c>
      <c r="S11" s="56">
        <f t="shared" si="7"/>
        <v>85.18518518518519</v>
      </c>
      <c r="T11" s="53">
        <f t="shared" si="8"/>
        <v>190</v>
      </c>
      <c r="U11" s="57">
        <f t="shared" si="3"/>
        <v>77.23577235772358</v>
      </c>
      <c r="V11" s="58">
        <f t="shared" si="4"/>
        <v>95.95959595959596</v>
      </c>
      <c r="W11" s="49"/>
      <c r="X11" s="60"/>
      <c r="Y11" s="60"/>
    </row>
    <row r="12" spans="1:25" s="50" customFormat="1" ht="18" customHeight="1">
      <c r="A12" s="59" t="s">
        <v>25</v>
      </c>
      <c r="B12" s="52">
        <f>'[5]機關明細'!BD10</f>
        <v>3617</v>
      </c>
      <c r="C12" s="52">
        <f>'[5]機關明細'!BE10</f>
        <v>419</v>
      </c>
      <c r="D12" s="53">
        <f t="shared" si="5"/>
        <v>4036</v>
      </c>
      <c r="E12" s="52">
        <f>'[5]機關明細'!BF10</f>
        <v>2709</v>
      </c>
      <c r="F12" s="52">
        <f>'[5]機關明細'!BG10</f>
        <v>282</v>
      </c>
      <c r="G12" s="53">
        <f t="shared" si="0"/>
        <v>2991</v>
      </c>
      <c r="H12" s="52">
        <f>'[5]機關明細'!BH10</f>
        <v>2393</v>
      </c>
      <c r="I12" s="52">
        <f>'[5]機關明細'!BJ10</f>
        <v>2262</v>
      </c>
      <c r="J12" s="52">
        <f>'[5]機關明細'!BK10</f>
        <v>131</v>
      </c>
      <c r="K12" s="54">
        <f t="shared" si="1"/>
        <v>66.15980094000552</v>
      </c>
      <c r="L12" s="55">
        <f t="shared" si="2"/>
        <v>88.33517903285345</v>
      </c>
      <c r="M12" s="52">
        <f>'[5]機關明細'!BI10</f>
        <v>194</v>
      </c>
      <c r="N12" s="52">
        <f>'[5]機關明細'!BL10</f>
        <v>50</v>
      </c>
      <c r="O12" s="52">
        <f>'[5]機關明細'!BM10</f>
        <v>144</v>
      </c>
      <c r="P12" s="52">
        <f>'[5]機關明細'!BN10</f>
        <v>0</v>
      </c>
      <c r="Q12" s="52">
        <f>'[5]機關明細'!BO10</f>
        <v>0</v>
      </c>
      <c r="R12" s="56">
        <f t="shared" si="6"/>
        <v>46.30071599045346</v>
      </c>
      <c r="S12" s="56">
        <f t="shared" si="7"/>
        <v>68.79432624113475</v>
      </c>
      <c r="T12" s="53">
        <f t="shared" si="8"/>
        <v>2587</v>
      </c>
      <c r="U12" s="57">
        <f t="shared" si="3"/>
        <v>64.09811694747275</v>
      </c>
      <c r="V12" s="58">
        <f t="shared" si="4"/>
        <v>86.49281176863926</v>
      </c>
      <c r="W12" s="49"/>
      <c r="X12" s="49"/>
      <c r="Y12" s="49"/>
    </row>
    <row r="13" spans="1:25" s="50" customFormat="1" ht="18" customHeight="1">
      <c r="A13" s="59" t="s">
        <v>26</v>
      </c>
      <c r="B13" s="52">
        <f>'[5]機關明細'!BD11+174</f>
        <v>610</v>
      </c>
      <c r="C13" s="52">
        <f>'[5]機關明細'!BE11</f>
        <v>30</v>
      </c>
      <c r="D13" s="53">
        <f t="shared" si="5"/>
        <v>640</v>
      </c>
      <c r="E13" s="52">
        <f>'[5]機關明細'!BF11+92</f>
        <v>449</v>
      </c>
      <c r="F13" s="52">
        <f>'[5]機關明細'!BG11</f>
        <v>24</v>
      </c>
      <c r="G13" s="53">
        <f t="shared" si="0"/>
        <v>473</v>
      </c>
      <c r="H13" s="52">
        <f>'[5]機關明細'!BH11+68</f>
        <v>397</v>
      </c>
      <c r="I13" s="52">
        <f>'[5]機關明細'!BJ11</f>
        <v>302</v>
      </c>
      <c r="J13" s="52">
        <f>'[5]機關明細'!BK11</f>
        <v>26</v>
      </c>
      <c r="K13" s="54">
        <f t="shared" si="1"/>
        <v>65.08196721311475</v>
      </c>
      <c r="L13" s="55">
        <f t="shared" si="2"/>
        <v>88.41870824053451</v>
      </c>
      <c r="M13" s="52">
        <f>'[5]機關明細'!BI11</f>
        <v>11</v>
      </c>
      <c r="N13" s="52">
        <f>'[5]機關明細'!BL11</f>
        <v>11</v>
      </c>
      <c r="O13" s="52">
        <f>'[5]機關明細'!BM11</f>
        <v>0</v>
      </c>
      <c r="P13" s="52">
        <f>'[5]機關明細'!BN11</f>
        <v>0</v>
      </c>
      <c r="Q13" s="52">
        <f>'[5]機關明細'!BO11</f>
        <v>0</v>
      </c>
      <c r="R13" s="56">
        <f t="shared" si="6"/>
        <v>36.666666666666664</v>
      </c>
      <c r="S13" s="56">
        <f t="shared" si="7"/>
        <v>45.83333333333333</v>
      </c>
      <c r="T13" s="53">
        <f t="shared" si="8"/>
        <v>408</v>
      </c>
      <c r="U13" s="57">
        <f t="shared" si="3"/>
        <v>63.74999999999999</v>
      </c>
      <c r="V13" s="58">
        <f t="shared" si="4"/>
        <v>86.25792811839324</v>
      </c>
      <c r="W13" s="49"/>
      <c r="X13" s="49"/>
      <c r="Y13" s="49"/>
    </row>
    <row r="14" spans="1:25" s="50" customFormat="1" ht="18" customHeight="1">
      <c r="A14" s="59" t="s">
        <v>27</v>
      </c>
      <c r="B14" s="52">
        <f>'[5]機關明細'!BD12</f>
        <v>166</v>
      </c>
      <c r="C14" s="52">
        <f>'[5]機關明細'!BE12</f>
        <v>16</v>
      </c>
      <c r="D14" s="53">
        <f t="shared" si="5"/>
        <v>182</v>
      </c>
      <c r="E14" s="52">
        <f>'[5]機關明細'!BF12</f>
        <v>128</v>
      </c>
      <c r="F14" s="52">
        <f>'[5]機關明細'!BG12</f>
        <v>9</v>
      </c>
      <c r="G14" s="53">
        <f t="shared" si="0"/>
        <v>137</v>
      </c>
      <c r="H14" s="52">
        <f>'[5]機關明細'!BH12</f>
        <v>99</v>
      </c>
      <c r="I14" s="52">
        <f>'[5]機關明細'!BJ12</f>
        <v>98</v>
      </c>
      <c r="J14" s="52">
        <f>'[5]機關明細'!BK12</f>
        <v>1</v>
      </c>
      <c r="K14" s="54">
        <f t="shared" si="1"/>
        <v>59.63855421686747</v>
      </c>
      <c r="L14" s="55">
        <f t="shared" si="2"/>
        <v>77.34375</v>
      </c>
      <c r="M14" s="52">
        <f>'[5]機關明細'!BI12</f>
        <v>8</v>
      </c>
      <c r="N14" s="52">
        <f>'[5]機關明細'!BL12</f>
        <v>7</v>
      </c>
      <c r="O14" s="52">
        <f>'[5]機關明細'!BM12</f>
        <v>0</v>
      </c>
      <c r="P14" s="52">
        <f>'[5]機關明細'!BN12</f>
        <v>0</v>
      </c>
      <c r="Q14" s="52">
        <f>'[5]機關明細'!BO12</f>
        <v>0</v>
      </c>
      <c r="R14" s="56">
        <f t="shared" si="6"/>
        <v>50</v>
      </c>
      <c r="S14" s="56">
        <f t="shared" si="7"/>
        <v>88.88888888888889</v>
      </c>
      <c r="T14" s="53">
        <f t="shared" si="8"/>
        <v>107</v>
      </c>
      <c r="U14" s="57">
        <f t="shared" si="3"/>
        <v>58.791208791208796</v>
      </c>
      <c r="V14" s="58">
        <f t="shared" si="4"/>
        <v>78.1021897810219</v>
      </c>
      <c r="W14" s="49"/>
      <c r="X14" s="60"/>
      <c r="Y14" s="60"/>
    </row>
    <row r="15" spans="1:25" s="50" customFormat="1" ht="18" customHeight="1">
      <c r="A15" s="59" t="s">
        <v>28</v>
      </c>
      <c r="B15" s="52">
        <f>'[5]機關明細'!BD13</f>
        <v>347</v>
      </c>
      <c r="C15" s="52">
        <f>'[5]機關明細'!BE13</f>
        <v>1992</v>
      </c>
      <c r="D15" s="53">
        <f t="shared" si="5"/>
        <v>2339</v>
      </c>
      <c r="E15" s="52">
        <f>'[5]機關明細'!BF13</f>
        <v>334</v>
      </c>
      <c r="F15" s="52">
        <f>'[5]機關明細'!BG13</f>
        <v>1990</v>
      </c>
      <c r="G15" s="53">
        <f t="shared" si="0"/>
        <v>2324</v>
      </c>
      <c r="H15" s="52">
        <f>'[5]機關明細'!BH13</f>
        <v>333</v>
      </c>
      <c r="I15" s="52">
        <f>'[5]機關明細'!BJ12</f>
        <v>98</v>
      </c>
      <c r="J15" s="52">
        <f>'[5]機關明細'!BK12</f>
        <v>1</v>
      </c>
      <c r="K15" s="54">
        <f t="shared" si="1"/>
        <v>95.96541786743515</v>
      </c>
      <c r="L15" s="55">
        <f t="shared" si="2"/>
        <v>99.7005988023952</v>
      </c>
      <c r="M15" s="52">
        <f>'[5]機關明細'!BI13</f>
        <v>1990</v>
      </c>
      <c r="N15" s="52">
        <f>'[5]機關明細'!BL12</f>
        <v>7</v>
      </c>
      <c r="O15" s="52">
        <f>'[5]機關明細'!BM12</f>
        <v>0</v>
      </c>
      <c r="P15" s="52">
        <f>'[5]機關明細'!BN12</f>
        <v>0</v>
      </c>
      <c r="Q15" s="52">
        <f>'[5]機關明細'!BO12</f>
        <v>0</v>
      </c>
      <c r="R15" s="56">
        <f t="shared" si="6"/>
        <v>99.8995983935743</v>
      </c>
      <c r="S15" s="56">
        <f t="shared" si="7"/>
        <v>100</v>
      </c>
      <c r="T15" s="53">
        <f t="shared" si="8"/>
        <v>2323</v>
      </c>
      <c r="U15" s="57">
        <f t="shared" si="3"/>
        <v>99.3159469858914</v>
      </c>
      <c r="V15" s="58">
        <f t="shared" si="4"/>
        <v>99.95697074010327</v>
      </c>
      <c r="W15" s="49"/>
      <c r="X15" s="49"/>
      <c r="Y15" s="49"/>
    </row>
    <row r="16" spans="1:25" s="50" customFormat="1" ht="18" customHeight="1">
      <c r="A16" s="59" t="s">
        <v>29</v>
      </c>
      <c r="B16" s="52">
        <f>'[5]機關明細'!BD14</f>
        <v>177</v>
      </c>
      <c r="C16" s="52">
        <f>'[5]機關明細'!BE14</f>
        <v>18</v>
      </c>
      <c r="D16" s="53">
        <f t="shared" si="5"/>
        <v>195</v>
      </c>
      <c r="E16" s="52">
        <f>'[5]機關明細'!BF14</f>
        <v>144</v>
      </c>
      <c r="F16" s="52">
        <f>'[5]機關明細'!BG14</f>
        <v>12</v>
      </c>
      <c r="G16" s="53">
        <f t="shared" si="0"/>
        <v>156</v>
      </c>
      <c r="H16" s="52">
        <f>'[5]機關明細'!BH14</f>
        <v>128</v>
      </c>
      <c r="I16" s="52">
        <f>'[5]機關明細'!BJ13</f>
        <v>331</v>
      </c>
      <c r="J16" s="52">
        <f>'[5]機關明細'!BK13</f>
        <v>2</v>
      </c>
      <c r="K16" s="54">
        <f t="shared" si="1"/>
        <v>72.31638418079096</v>
      </c>
      <c r="L16" s="55">
        <f t="shared" si="2"/>
        <v>88.88888888888889</v>
      </c>
      <c r="M16" s="52">
        <f>'[5]機關明細'!BI14</f>
        <v>8</v>
      </c>
      <c r="N16" s="52">
        <f>'[5]機關明細'!BL13</f>
        <v>1990</v>
      </c>
      <c r="O16" s="52">
        <f>'[5]機關明細'!BM13</f>
        <v>0</v>
      </c>
      <c r="P16" s="52">
        <f>'[5]機關明細'!BN13</f>
        <v>0</v>
      </c>
      <c r="Q16" s="52">
        <f>'[5]機關明細'!BO13</f>
        <v>0</v>
      </c>
      <c r="R16" s="56">
        <f t="shared" si="6"/>
        <v>44.44444444444444</v>
      </c>
      <c r="S16" s="56">
        <f t="shared" si="7"/>
        <v>66.66666666666666</v>
      </c>
      <c r="T16" s="53">
        <f t="shared" si="8"/>
        <v>136</v>
      </c>
      <c r="U16" s="57">
        <f t="shared" si="3"/>
        <v>69.74358974358974</v>
      </c>
      <c r="V16" s="58">
        <f t="shared" si="4"/>
        <v>87.17948717948718</v>
      </c>
      <c r="W16" s="49"/>
      <c r="X16" s="49"/>
      <c r="Y16" s="49"/>
    </row>
    <row r="17" spans="1:25" s="50" customFormat="1" ht="18" customHeight="1">
      <c r="A17" s="59" t="s">
        <v>30</v>
      </c>
      <c r="B17" s="52">
        <f>'[5]機關明細'!BD15</f>
        <v>685</v>
      </c>
      <c r="C17" s="52">
        <f>'[5]機關明細'!BE15</f>
        <v>414</v>
      </c>
      <c r="D17" s="53">
        <f t="shared" si="5"/>
        <v>1099</v>
      </c>
      <c r="E17" s="52">
        <f>'[5]機關明細'!BF15</f>
        <v>553</v>
      </c>
      <c r="F17" s="52">
        <f>'[5]機關明細'!BG15</f>
        <v>188</v>
      </c>
      <c r="G17" s="53">
        <f t="shared" si="0"/>
        <v>741</v>
      </c>
      <c r="H17" s="52">
        <f>'[5]機關明細'!BH15</f>
        <v>484</v>
      </c>
      <c r="I17" s="52">
        <f>'[5]機關明細'!BJ15</f>
        <v>460</v>
      </c>
      <c r="J17" s="52">
        <f>'[5]機關明細'!BK15</f>
        <v>24</v>
      </c>
      <c r="K17" s="54">
        <f t="shared" si="1"/>
        <v>70.65693430656934</v>
      </c>
      <c r="L17" s="55">
        <f t="shared" si="2"/>
        <v>87.52260397830018</v>
      </c>
      <c r="M17" s="52">
        <f>'[5]機關明細'!BI15</f>
        <v>55</v>
      </c>
      <c r="N17" s="52">
        <f>'[5]機關明細'!BL15</f>
        <v>51</v>
      </c>
      <c r="O17" s="52">
        <f>'[5]機關明細'!BM15</f>
        <v>4</v>
      </c>
      <c r="P17" s="52">
        <f>'[5]機關明細'!BN15</f>
        <v>0</v>
      </c>
      <c r="Q17" s="52">
        <f>'[5]機關明細'!BO15</f>
        <v>0</v>
      </c>
      <c r="R17" s="56">
        <f t="shared" si="6"/>
        <v>13.285024154589372</v>
      </c>
      <c r="S17" s="56">
        <f t="shared" si="7"/>
        <v>29.25531914893617</v>
      </c>
      <c r="T17" s="53">
        <f t="shared" si="8"/>
        <v>539</v>
      </c>
      <c r="U17" s="57">
        <f t="shared" si="3"/>
        <v>49.044585987261144</v>
      </c>
      <c r="V17" s="58">
        <f t="shared" si="4"/>
        <v>72.73954116059379</v>
      </c>
      <c r="W17" s="49"/>
      <c r="X17" s="49"/>
      <c r="Y17" s="49"/>
    </row>
    <row r="18" spans="1:25" s="50" customFormat="1" ht="18" customHeight="1">
      <c r="A18" s="59" t="s">
        <v>31</v>
      </c>
      <c r="B18" s="52">
        <f>'[5]機關明細'!BD16</f>
        <v>524</v>
      </c>
      <c r="C18" s="52">
        <f>'[5]機關明細'!BE16</f>
        <v>4</v>
      </c>
      <c r="D18" s="53">
        <f t="shared" si="5"/>
        <v>528</v>
      </c>
      <c r="E18" s="52">
        <f>'[5]機關明細'!BF16</f>
        <v>435</v>
      </c>
      <c r="F18" s="52">
        <f>'[5]機關明細'!BG16</f>
        <v>3</v>
      </c>
      <c r="G18" s="53">
        <f t="shared" si="0"/>
        <v>438</v>
      </c>
      <c r="H18" s="52">
        <f>'[5]機關明細'!BH16</f>
        <v>422</v>
      </c>
      <c r="I18" s="52">
        <f>'[5]機關明細'!BJ16</f>
        <v>420</v>
      </c>
      <c r="J18" s="52">
        <f>'[5]機關明細'!BK16</f>
        <v>2</v>
      </c>
      <c r="K18" s="54">
        <f t="shared" si="1"/>
        <v>80.53435114503816</v>
      </c>
      <c r="L18" s="55">
        <f t="shared" si="2"/>
        <v>97.01149425287356</v>
      </c>
      <c r="M18" s="52">
        <f>'[5]機關明細'!BI16</f>
        <v>3</v>
      </c>
      <c r="N18" s="52">
        <f>'[5]機關明細'!BL16</f>
        <v>3</v>
      </c>
      <c r="O18" s="52">
        <f>'[5]機關明細'!BM16</f>
        <v>0</v>
      </c>
      <c r="P18" s="52">
        <f>'[5]機關明細'!BN16</f>
        <v>0</v>
      </c>
      <c r="Q18" s="52">
        <f>'[5]機關明細'!BO16</f>
        <v>0</v>
      </c>
      <c r="R18" s="56">
        <f t="shared" si="6"/>
        <v>75</v>
      </c>
      <c r="S18" s="56">
        <f t="shared" si="7"/>
        <v>100</v>
      </c>
      <c r="T18" s="53">
        <f t="shared" si="8"/>
        <v>425</v>
      </c>
      <c r="U18" s="57">
        <f t="shared" si="3"/>
        <v>80.49242424242425</v>
      </c>
      <c r="V18" s="58">
        <f t="shared" si="4"/>
        <v>97.03196347031964</v>
      </c>
      <c r="W18" s="49"/>
      <c r="X18" s="49"/>
      <c r="Y18" s="49"/>
    </row>
    <row r="19" spans="1:25" s="50" customFormat="1" ht="18" customHeight="1">
      <c r="A19" s="51" t="s">
        <v>32</v>
      </c>
      <c r="B19" s="52">
        <f>'[5]機關明細'!BD17</f>
        <v>3779</v>
      </c>
      <c r="C19" s="52">
        <f>'[5]機關明細'!BE17</f>
        <v>135</v>
      </c>
      <c r="D19" s="53">
        <f t="shared" si="5"/>
        <v>3914</v>
      </c>
      <c r="E19" s="52">
        <f>'[5]機關明細'!BF17</f>
        <v>2537</v>
      </c>
      <c r="F19" s="52">
        <f>'[5]機關明細'!BG17</f>
        <v>88</v>
      </c>
      <c r="G19" s="53">
        <f t="shared" si="0"/>
        <v>2625</v>
      </c>
      <c r="H19" s="52">
        <f>'[5]機關明細'!BH17</f>
        <v>2259</v>
      </c>
      <c r="I19" s="52">
        <f>'[5]機關明細'!BJ17</f>
        <v>2075</v>
      </c>
      <c r="J19" s="52">
        <f>'[5]機關明細'!BK17</f>
        <v>184</v>
      </c>
      <c r="K19" s="54">
        <f t="shared" si="1"/>
        <v>59.77771897327335</v>
      </c>
      <c r="L19" s="55">
        <f t="shared" si="2"/>
        <v>89.04217579818685</v>
      </c>
      <c r="M19" s="52">
        <f>'[5]機關明細'!BI17</f>
        <v>48</v>
      </c>
      <c r="N19" s="52">
        <f>'[5]機關明細'!BL17</f>
        <v>46</v>
      </c>
      <c r="O19" s="52">
        <f>'[5]機關明細'!BM17</f>
        <v>2</v>
      </c>
      <c r="P19" s="52">
        <f>'[5]機關明細'!BN17</f>
        <v>0</v>
      </c>
      <c r="Q19" s="52">
        <f>'[5]機關明細'!BO17</f>
        <v>0</v>
      </c>
      <c r="R19" s="56">
        <f t="shared" si="6"/>
        <v>35.55555555555556</v>
      </c>
      <c r="S19" s="56">
        <f t="shared" si="7"/>
        <v>54.54545454545454</v>
      </c>
      <c r="T19" s="53">
        <f t="shared" si="8"/>
        <v>2307</v>
      </c>
      <c r="U19" s="57">
        <f t="shared" si="3"/>
        <v>58.94225855901891</v>
      </c>
      <c r="V19" s="58">
        <f t="shared" si="4"/>
        <v>87.88571428571429</v>
      </c>
      <c r="W19" s="49"/>
      <c r="X19" s="60"/>
      <c r="Y19" s="60"/>
    </row>
    <row r="20" spans="1:25" s="50" customFormat="1" ht="18" customHeight="1">
      <c r="A20" s="59" t="s">
        <v>33</v>
      </c>
      <c r="B20" s="52">
        <f>'[5]機關明細'!BD18</f>
        <v>3535</v>
      </c>
      <c r="C20" s="52">
        <f>'[5]機關明細'!BE18</f>
        <v>1749</v>
      </c>
      <c r="D20" s="53">
        <f t="shared" si="5"/>
        <v>5284</v>
      </c>
      <c r="E20" s="52">
        <f>'[5]機關明細'!BF18</f>
        <v>2613</v>
      </c>
      <c r="F20" s="52">
        <f>'[5]機關明細'!BG18</f>
        <v>1148</v>
      </c>
      <c r="G20" s="53">
        <f t="shared" si="0"/>
        <v>3761</v>
      </c>
      <c r="H20" s="52">
        <f>'[5]機關明細'!BH18</f>
        <v>2212</v>
      </c>
      <c r="I20" s="52">
        <f>'[5]機關明細'!BJ18</f>
        <v>1736</v>
      </c>
      <c r="J20" s="52">
        <f>'[5]機關明細'!BK18</f>
        <v>476</v>
      </c>
      <c r="K20" s="54">
        <f t="shared" si="1"/>
        <v>62.57425742574257</v>
      </c>
      <c r="L20" s="55">
        <f t="shared" si="2"/>
        <v>84.65365480290853</v>
      </c>
      <c r="M20" s="52">
        <f>'[5]機關明細'!BI18</f>
        <v>680</v>
      </c>
      <c r="N20" s="52">
        <f>'[5]機關明細'!BL18</f>
        <v>482</v>
      </c>
      <c r="O20" s="52">
        <f>'[5]機關明細'!BM18</f>
        <v>198</v>
      </c>
      <c r="P20" s="52">
        <f>'[5]機關明細'!BN18</f>
        <v>0</v>
      </c>
      <c r="Q20" s="52">
        <f>'[5]機關明細'!BO18</f>
        <v>0</v>
      </c>
      <c r="R20" s="56">
        <f t="shared" si="6"/>
        <v>38.879359634076614</v>
      </c>
      <c r="S20" s="56">
        <f t="shared" si="7"/>
        <v>59.23344947735192</v>
      </c>
      <c r="T20" s="53">
        <f t="shared" si="8"/>
        <v>2892</v>
      </c>
      <c r="U20" s="57">
        <f t="shared" si="3"/>
        <v>54.73126419379258</v>
      </c>
      <c r="V20" s="58">
        <f>IF(OR(T20=0,G20=0)," - ",T20/G20*100)</f>
        <v>76.89444296729593</v>
      </c>
      <c r="W20" s="49"/>
      <c r="X20" s="60"/>
      <c r="Y20" s="60"/>
    </row>
    <row r="21" spans="1:25" s="50" customFormat="1" ht="18" customHeight="1">
      <c r="A21" s="59" t="s">
        <v>34</v>
      </c>
      <c r="B21" s="52">
        <f>'[5]機關明細'!BD19</f>
        <v>427</v>
      </c>
      <c r="C21" s="52">
        <f>'[5]機關明細'!BE19</f>
        <v>10</v>
      </c>
      <c r="D21" s="53">
        <f t="shared" si="5"/>
        <v>437</v>
      </c>
      <c r="E21" s="52">
        <f>'[5]機關明細'!BF19</f>
        <v>345</v>
      </c>
      <c r="F21" s="52">
        <f>'[5]機關明細'!BG19</f>
        <v>10</v>
      </c>
      <c r="G21" s="53">
        <f t="shared" si="0"/>
        <v>355</v>
      </c>
      <c r="H21" s="52">
        <f>'[5]機關明細'!BH19</f>
        <v>319</v>
      </c>
      <c r="I21" s="52">
        <f>'[5]機關明細'!BJ19</f>
        <v>312</v>
      </c>
      <c r="J21" s="52">
        <f>'[5]機關明細'!BK19</f>
        <v>7</v>
      </c>
      <c r="K21" s="54">
        <f t="shared" si="1"/>
        <v>74.7072599531616</v>
      </c>
      <c r="L21" s="55">
        <f t="shared" si="2"/>
        <v>92.46376811594203</v>
      </c>
      <c r="M21" s="52">
        <f>'[5]機關明細'!BI19</f>
        <v>8</v>
      </c>
      <c r="N21" s="52">
        <f>'[5]機關明細'!BL19</f>
        <v>8</v>
      </c>
      <c r="O21" s="52">
        <f>'[5]機關明細'!BM19</f>
        <v>0</v>
      </c>
      <c r="P21" s="52">
        <f>'[5]機關明細'!BN19</f>
        <v>0</v>
      </c>
      <c r="Q21" s="52">
        <f>'[5]機關明細'!BO19</f>
        <v>0</v>
      </c>
      <c r="R21" s="56">
        <f t="shared" si="6"/>
        <v>80</v>
      </c>
      <c r="S21" s="56">
        <f t="shared" si="7"/>
        <v>80</v>
      </c>
      <c r="T21" s="53">
        <f t="shared" si="8"/>
        <v>327</v>
      </c>
      <c r="U21" s="57">
        <f t="shared" si="3"/>
        <v>74.8283752860412</v>
      </c>
      <c r="V21" s="58">
        <f aca="true" t="shared" si="9" ref="V21:V43">IF(OR(T21=0,G21=0),0,T21/G21*100)</f>
        <v>92.11267605633803</v>
      </c>
      <c r="W21" s="61"/>
      <c r="X21" s="49"/>
      <c r="Y21" s="49"/>
    </row>
    <row r="22" spans="1:25" s="50" customFormat="1" ht="18" customHeight="1">
      <c r="A22" s="51" t="s">
        <v>35</v>
      </c>
      <c r="B22" s="52">
        <f>'[5]機關明細'!BD20</f>
        <v>912</v>
      </c>
      <c r="C22" s="52">
        <f>'[5]機關明細'!BE20</f>
        <v>515</v>
      </c>
      <c r="D22" s="53">
        <f t="shared" si="5"/>
        <v>1427</v>
      </c>
      <c r="E22" s="52">
        <f>'[5]機關明細'!BF20</f>
        <v>627</v>
      </c>
      <c r="F22" s="52">
        <f>'[5]機關明細'!BG20</f>
        <v>294</v>
      </c>
      <c r="G22" s="53">
        <f t="shared" si="0"/>
        <v>921</v>
      </c>
      <c r="H22" s="52">
        <f>'[5]機關明細'!BH20</f>
        <v>567</v>
      </c>
      <c r="I22" s="52">
        <f>'[5]機關明細'!BJ19</f>
        <v>312</v>
      </c>
      <c r="J22" s="52">
        <f>'[5]機關明細'!BK19</f>
        <v>7</v>
      </c>
      <c r="K22" s="54">
        <f t="shared" si="1"/>
        <v>62.17105263157895</v>
      </c>
      <c r="L22" s="55">
        <f t="shared" si="2"/>
        <v>90.43062200956938</v>
      </c>
      <c r="M22" s="52">
        <f>'[5]機關明細'!BI20</f>
        <v>179</v>
      </c>
      <c r="N22" s="52">
        <f>'[5]機關明細'!BL19</f>
        <v>8</v>
      </c>
      <c r="O22" s="52">
        <f>'[5]機關明細'!BM19</f>
        <v>0</v>
      </c>
      <c r="P22" s="52">
        <f>'[5]機關明細'!BN19</f>
        <v>0</v>
      </c>
      <c r="Q22" s="52">
        <f>'[5]機關明細'!BO19</f>
        <v>0</v>
      </c>
      <c r="R22" s="56">
        <f t="shared" si="6"/>
        <v>34.75728155339806</v>
      </c>
      <c r="S22" s="56">
        <f t="shared" si="7"/>
        <v>60.8843537414966</v>
      </c>
      <c r="T22" s="53">
        <f t="shared" si="8"/>
        <v>746</v>
      </c>
      <c r="U22" s="57">
        <f t="shared" si="3"/>
        <v>52.277505255781364</v>
      </c>
      <c r="V22" s="58">
        <f t="shared" si="9"/>
        <v>80.99891422366993</v>
      </c>
      <c r="W22" s="49"/>
      <c r="X22" s="49"/>
      <c r="Y22" s="49"/>
    </row>
    <row r="23" spans="1:25" s="50" customFormat="1" ht="18" customHeight="1">
      <c r="A23" s="51" t="s">
        <v>36</v>
      </c>
      <c r="B23" s="52">
        <f>'[5]機關明細'!BD21</f>
        <v>187</v>
      </c>
      <c r="C23" s="52">
        <f>'[5]機關明細'!BE21</f>
        <v>165</v>
      </c>
      <c r="D23" s="53">
        <f t="shared" si="5"/>
        <v>352</v>
      </c>
      <c r="E23" s="52">
        <f>'[5]機關明細'!BF21</f>
        <v>134</v>
      </c>
      <c r="F23" s="52">
        <f>'[5]機關明細'!BG21</f>
        <v>124</v>
      </c>
      <c r="G23" s="53">
        <f t="shared" si="0"/>
        <v>258</v>
      </c>
      <c r="H23" s="52">
        <f>'[5]機關明細'!BH21</f>
        <v>122</v>
      </c>
      <c r="I23" s="52">
        <f>'[5]機關明細'!BJ20</f>
        <v>517</v>
      </c>
      <c r="J23" s="52">
        <f>'[5]機關明細'!BK20</f>
        <v>50</v>
      </c>
      <c r="K23" s="54">
        <f t="shared" si="1"/>
        <v>65.24064171122996</v>
      </c>
      <c r="L23" s="55">
        <f t="shared" si="2"/>
        <v>91.04477611940298</v>
      </c>
      <c r="M23" s="52">
        <f>'[5]機關明細'!BI21</f>
        <v>121</v>
      </c>
      <c r="N23" s="52">
        <f>'[5]機關明細'!BL20</f>
        <v>84</v>
      </c>
      <c r="O23" s="52">
        <f>'[5]機關明細'!BM20</f>
        <v>95</v>
      </c>
      <c r="P23" s="52">
        <f>'[5]機關明細'!BN20</f>
        <v>0</v>
      </c>
      <c r="Q23" s="52">
        <f>'[5]機關明細'!BO20</f>
        <v>0</v>
      </c>
      <c r="R23" s="56">
        <f t="shared" si="6"/>
        <v>73.33333333333333</v>
      </c>
      <c r="S23" s="56">
        <f t="shared" si="7"/>
        <v>97.58064516129032</v>
      </c>
      <c r="T23" s="53">
        <f t="shared" si="8"/>
        <v>243</v>
      </c>
      <c r="U23" s="57">
        <f t="shared" si="3"/>
        <v>69.0340909090909</v>
      </c>
      <c r="V23" s="58">
        <f t="shared" si="9"/>
        <v>94.18604651162791</v>
      </c>
      <c r="W23" s="49"/>
      <c r="X23" s="49"/>
      <c r="Y23" s="49"/>
    </row>
    <row r="24" spans="1:25" s="50" customFormat="1" ht="18" customHeight="1">
      <c r="A24" s="59" t="s">
        <v>37</v>
      </c>
      <c r="B24" s="52">
        <f>'[5]機關明細'!BD22</f>
        <v>608</v>
      </c>
      <c r="C24" s="52">
        <f>'[5]機關明細'!BE22</f>
        <v>45</v>
      </c>
      <c r="D24" s="53">
        <f t="shared" si="5"/>
        <v>653</v>
      </c>
      <c r="E24" s="52">
        <f>'[5]機關明細'!BF22</f>
        <v>471</v>
      </c>
      <c r="F24" s="52">
        <f>'[5]機關明細'!BG22</f>
        <v>43</v>
      </c>
      <c r="G24" s="53">
        <f t="shared" si="0"/>
        <v>514</v>
      </c>
      <c r="H24" s="52">
        <f>'[5]機關明細'!BH22</f>
        <v>449</v>
      </c>
      <c r="I24" s="52">
        <f>'[5]機關明細'!BJ22</f>
        <v>376</v>
      </c>
      <c r="J24" s="52">
        <f>'[5]機關明細'!BK22</f>
        <v>73</v>
      </c>
      <c r="K24" s="54">
        <f t="shared" si="1"/>
        <v>73.84868421052632</v>
      </c>
      <c r="L24" s="55">
        <f t="shared" si="2"/>
        <v>95.32908704883228</v>
      </c>
      <c r="M24" s="52">
        <f>'[5]機關明細'!BI22</f>
        <v>41</v>
      </c>
      <c r="N24" s="52">
        <f>'[5]機關明細'!BL22</f>
        <v>40</v>
      </c>
      <c r="O24" s="52">
        <f>'[5]機關明細'!BM22</f>
        <v>1</v>
      </c>
      <c r="P24" s="52">
        <f>'[5]機關明細'!BN22</f>
        <v>0</v>
      </c>
      <c r="Q24" s="52">
        <f>'[5]機關明細'!BO22</f>
        <v>0</v>
      </c>
      <c r="R24" s="56">
        <f t="shared" si="6"/>
        <v>91.11111111111111</v>
      </c>
      <c r="S24" s="56">
        <f t="shared" si="7"/>
        <v>95.34883720930233</v>
      </c>
      <c r="T24" s="53">
        <f t="shared" si="8"/>
        <v>490</v>
      </c>
      <c r="U24" s="57">
        <f t="shared" si="3"/>
        <v>75.03828483920367</v>
      </c>
      <c r="V24" s="58">
        <f t="shared" si="9"/>
        <v>95.3307392996109</v>
      </c>
      <c r="W24" s="49"/>
      <c r="X24" s="60"/>
      <c r="Y24" s="60"/>
    </row>
    <row r="25" spans="1:25" s="50" customFormat="1" ht="18" customHeight="1">
      <c r="A25" s="59" t="s">
        <v>38</v>
      </c>
      <c r="B25" s="52">
        <f>'[5]機關明細'!BD23</f>
        <v>350</v>
      </c>
      <c r="C25" s="52">
        <f>'[5]機關明細'!BE23</f>
        <v>5</v>
      </c>
      <c r="D25" s="53">
        <f t="shared" si="5"/>
        <v>355</v>
      </c>
      <c r="E25" s="52">
        <f>'[5]機關明細'!BF23</f>
        <v>279</v>
      </c>
      <c r="F25" s="52">
        <f>'[5]機關明細'!BG23</f>
        <v>5</v>
      </c>
      <c r="G25" s="53">
        <f t="shared" si="0"/>
        <v>284</v>
      </c>
      <c r="H25" s="52">
        <f>'[5]機關明細'!BH23</f>
        <v>268</v>
      </c>
      <c r="I25" s="52">
        <f>'[5]機關明細'!BJ23</f>
        <v>261</v>
      </c>
      <c r="J25" s="52">
        <f>'[5]機關明細'!BK23</f>
        <v>7</v>
      </c>
      <c r="K25" s="54">
        <f t="shared" si="1"/>
        <v>76.57142857142857</v>
      </c>
      <c r="L25" s="55">
        <f t="shared" si="2"/>
        <v>96.05734767025089</v>
      </c>
      <c r="M25" s="52">
        <f>'[5]機關明細'!BI23</f>
        <v>5</v>
      </c>
      <c r="N25" s="52">
        <f>'[5]機關明細'!BL23</f>
        <v>5</v>
      </c>
      <c r="O25" s="52">
        <f>'[5]機關明細'!BM23</f>
        <v>0</v>
      </c>
      <c r="P25" s="52">
        <f>'[5]機關明細'!BN23</f>
        <v>0</v>
      </c>
      <c r="Q25" s="52">
        <f>'[5]機關明細'!BO23</f>
        <v>0</v>
      </c>
      <c r="R25" s="56">
        <f t="shared" si="6"/>
        <v>100</v>
      </c>
      <c r="S25" s="56">
        <f t="shared" si="7"/>
        <v>100</v>
      </c>
      <c r="T25" s="53">
        <f t="shared" si="8"/>
        <v>273</v>
      </c>
      <c r="U25" s="57">
        <f t="shared" si="3"/>
        <v>76.90140845070422</v>
      </c>
      <c r="V25" s="58">
        <f t="shared" si="9"/>
        <v>96.12676056338029</v>
      </c>
      <c r="W25" s="49"/>
      <c r="X25" s="49"/>
      <c r="Y25" s="49"/>
    </row>
    <row r="26" spans="1:25" s="50" customFormat="1" ht="18" customHeight="1">
      <c r="A26" s="59" t="s">
        <v>39</v>
      </c>
      <c r="B26" s="52">
        <f>'[5]機關明細'!BD24</f>
        <v>79</v>
      </c>
      <c r="C26" s="52">
        <f>'[5]機關明細'!BE24</f>
        <v>22</v>
      </c>
      <c r="D26" s="53">
        <f t="shared" si="5"/>
        <v>101</v>
      </c>
      <c r="E26" s="52">
        <f>'[5]機關明細'!BF24</f>
        <v>61</v>
      </c>
      <c r="F26" s="52">
        <f>'[5]機關明細'!BG24</f>
        <v>22</v>
      </c>
      <c r="G26" s="53">
        <f t="shared" si="0"/>
        <v>83</v>
      </c>
      <c r="H26" s="52">
        <f>'[5]機關明細'!BH24</f>
        <v>47</v>
      </c>
      <c r="I26" s="52">
        <f>'[5]機關明細'!BJ24</f>
        <v>47</v>
      </c>
      <c r="J26" s="52">
        <f>'[5]機關明細'!BK24</f>
        <v>1</v>
      </c>
      <c r="K26" s="54">
        <f t="shared" si="1"/>
        <v>59.49367088607595</v>
      </c>
      <c r="L26" s="55">
        <f t="shared" si="2"/>
        <v>77.04918032786885</v>
      </c>
      <c r="M26" s="52">
        <f>'[5]機關明細'!BI24</f>
        <v>20</v>
      </c>
      <c r="N26" s="52">
        <f>'[5]機關明細'!BL24</f>
        <v>20</v>
      </c>
      <c r="O26" s="52">
        <f>'[5]機關明細'!BM24</f>
        <v>0</v>
      </c>
      <c r="P26" s="52">
        <f>'[5]機關明細'!BN24</f>
        <v>0</v>
      </c>
      <c r="Q26" s="52">
        <f>'[5]機關明細'!BO24</f>
        <v>0</v>
      </c>
      <c r="R26" s="56">
        <f t="shared" si="6"/>
        <v>90.9090909090909</v>
      </c>
      <c r="S26" s="56">
        <f t="shared" si="7"/>
        <v>90.9090909090909</v>
      </c>
      <c r="T26" s="53">
        <f t="shared" si="8"/>
        <v>67</v>
      </c>
      <c r="U26" s="57">
        <f t="shared" si="3"/>
        <v>66.33663366336634</v>
      </c>
      <c r="V26" s="58">
        <f t="shared" si="9"/>
        <v>80.72289156626506</v>
      </c>
      <c r="W26" s="49"/>
      <c r="X26" s="49"/>
      <c r="Y26" s="49"/>
    </row>
    <row r="27" spans="1:25" s="50" customFormat="1" ht="18" customHeight="1">
      <c r="A27" s="59" t="s">
        <v>40</v>
      </c>
      <c r="B27" s="52">
        <f>'[5]機關明細'!BD25</f>
        <v>477</v>
      </c>
      <c r="C27" s="52">
        <f>'[5]機關明細'!BE25</f>
        <v>66</v>
      </c>
      <c r="D27" s="53">
        <f t="shared" si="5"/>
        <v>543</v>
      </c>
      <c r="E27" s="52">
        <f>'[5]機關明細'!BF25</f>
        <v>321</v>
      </c>
      <c r="F27" s="52">
        <f>'[5]機關明細'!BG25</f>
        <v>41</v>
      </c>
      <c r="G27" s="53">
        <f t="shared" si="0"/>
        <v>362</v>
      </c>
      <c r="H27" s="52">
        <f>'[5]機關明細'!BH25</f>
        <v>307</v>
      </c>
      <c r="I27" s="52">
        <f>'[5]機關明細'!BJ25</f>
        <v>294</v>
      </c>
      <c r="J27" s="52">
        <f>'[5]機關明細'!BK25</f>
        <v>14</v>
      </c>
      <c r="K27" s="54">
        <f t="shared" si="1"/>
        <v>64.36058700209644</v>
      </c>
      <c r="L27" s="55">
        <f t="shared" si="2"/>
        <v>95.6386292834891</v>
      </c>
      <c r="M27" s="52">
        <f>'[5]機關明細'!BI25</f>
        <v>37</v>
      </c>
      <c r="N27" s="52">
        <f>'[5]機關明細'!BL25</f>
        <v>36</v>
      </c>
      <c r="O27" s="52">
        <f>'[5]機關明細'!BM25</f>
        <v>0</v>
      </c>
      <c r="P27" s="52">
        <f>'[5]機關明細'!BN25</f>
        <v>0</v>
      </c>
      <c r="Q27" s="52">
        <f>'[5]機關明細'!BO25</f>
        <v>0</v>
      </c>
      <c r="R27" s="56">
        <f t="shared" si="6"/>
        <v>56.060606060606055</v>
      </c>
      <c r="S27" s="56">
        <f t="shared" si="7"/>
        <v>90.2439024390244</v>
      </c>
      <c r="T27" s="53">
        <f t="shared" si="8"/>
        <v>344</v>
      </c>
      <c r="U27" s="57">
        <f t="shared" si="3"/>
        <v>63.35174953959485</v>
      </c>
      <c r="V27" s="58">
        <f t="shared" si="9"/>
        <v>95.02762430939227</v>
      </c>
      <c r="W27" s="49"/>
      <c r="X27" s="49"/>
      <c r="Y27" s="49"/>
    </row>
    <row r="28" spans="1:25" s="50" customFormat="1" ht="18" customHeight="1">
      <c r="A28" s="59" t="s">
        <v>41</v>
      </c>
      <c r="B28" s="52">
        <f>'[5]機關明細'!BD26</f>
        <v>3621</v>
      </c>
      <c r="C28" s="52">
        <f>'[5]機關明細'!BE26</f>
        <v>2320</v>
      </c>
      <c r="D28" s="53">
        <f t="shared" si="5"/>
        <v>5941</v>
      </c>
      <c r="E28" s="52">
        <f>'[5]機關明細'!BF26</f>
        <v>3168</v>
      </c>
      <c r="F28" s="52">
        <f>'[5]機關明細'!BG26</f>
        <v>1224</v>
      </c>
      <c r="G28" s="53">
        <f t="shared" si="0"/>
        <v>4392</v>
      </c>
      <c r="H28" s="52">
        <f>'[5]機關明細'!BH26</f>
        <v>2591</v>
      </c>
      <c r="I28" s="52">
        <f>'[5]機關明細'!BJ26</f>
        <v>1948</v>
      </c>
      <c r="J28" s="52">
        <f>'[5]機關明細'!BK26</f>
        <v>643</v>
      </c>
      <c r="K28" s="54">
        <f t="shared" si="1"/>
        <v>71.55481911074288</v>
      </c>
      <c r="L28" s="55">
        <f t="shared" si="2"/>
        <v>81.78661616161617</v>
      </c>
      <c r="M28" s="52">
        <f>'[5]機關明細'!BI26</f>
        <v>524</v>
      </c>
      <c r="N28" s="52">
        <f>'[5]機關明細'!BL26</f>
        <v>520</v>
      </c>
      <c r="O28" s="52">
        <f>'[5]機關明細'!BM26</f>
        <v>5</v>
      </c>
      <c r="P28" s="52">
        <f>'[5]機關明細'!BN26</f>
        <v>0</v>
      </c>
      <c r="Q28" s="52">
        <f>'[5]機關明細'!BO26</f>
        <v>0</v>
      </c>
      <c r="R28" s="56">
        <f t="shared" si="6"/>
        <v>22.586206896551726</v>
      </c>
      <c r="S28" s="56">
        <f t="shared" si="7"/>
        <v>42.810457516339866</v>
      </c>
      <c r="T28" s="53">
        <f t="shared" si="8"/>
        <v>3115</v>
      </c>
      <c r="U28" s="57">
        <f t="shared" si="3"/>
        <v>52.43225046288503</v>
      </c>
      <c r="V28" s="58">
        <f t="shared" si="9"/>
        <v>70.92440801457195</v>
      </c>
      <c r="W28" s="49"/>
      <c r="X28" s="49"/>
      <c r="Y28" s="49"/>
    </row>
    <row r="29" spans="1:25" s="50" customFormat="1" ht="18" customHeight="1">
      <c r="A29" s="59" t="s">
        <v>42</v>
      </c>
      <c r="B29" s="52">
        <f>'[5]機關明細'!BD27</f>
        <v>1407</v>
      </c>
      <c r="C29" s="52">
        <f>'[5]機關明細'!BE27</f>
        <v>1588</v>
      </c>
      <c r="D29" s="53">
        <f t="shared" si="5"/>
        <v>2995</v>
      </c>
      <c r="E29" s="52">
        <f>'[5]機關明細'!BF27</f>
        <v>1104</v>
      </c>
      <c r="F29" s="52">
        <f>'[5]機關明細'!BG27</f>
        <v>457</v>
      </c>
      <c r="G29" s="53">
        <f t="shared" si="0"/>
        <v>1561</v>
      </c>
      <c r="H29" s="52">
        <f>'[5]機關明細'!BH27</f>
        <v>1009</v>
      </c>
      <c r="I29" s="52">
        <f>'[5]機關明細'!BJ27</f>
        <v>739</v>
      </c>
      <c r="J29" s="52">
        <f>'[5]機關明細'!BK27</f>
        <v>270</v>
      </c>
      <c r="K29" s="54">
        <f t="shared" si="1"/>
        <v>71.71286425017769</v>
      </c>
      <c r="L29" s="55">
        <f t="shared" si="2"/>
        <v>91.39492753623189</v>
      </c>
      <c r="M29" s="52">
        <f>'[5]機關明細'!BI27</f>
        <v>203</v>
      </c>
      <c r="N29" s="52">
        <f>'[5]機關明細'!BL27</f>
        <v>188</v>
      </c>
      <c r="O29" s="52">
        <f>'[5]機關明細'!BM27</f>
        <v>15</v>
      </c>
      <c r="P29" s="52">
        <f>'[5]機關明細'!BN27</f>
        <v>0</v>
      </c>
      <c r="Q29" s="52">
        <f>'[5]機關明細'!BO27</f>
        <v>0</v>
      </c>
      <c r="R29" s="56">
        <f t="shared" si="6"/>
        <v>12.78337531486146</v>
      </c>
      <c r="S29" s="56">
        <f t="shared" si="7"/>
        <v>44.42013129102845</v>
      </c>
      <c r="T29" s="53">
        <f t="shared" si="8"/>
        <v>1212</v>
      </c>
      <c r="U29" s="57">
        <f t="shared" si="3"/>
        <v>40.46744574290484</v>
      </c>
      <c r="V29" s="58">
        <f t="shared" si="9"/>
        <v>77.64253683536195</v>
      </c>
      <c r="W29" s="49"/>
      <c r="X29" s="60"/>
      <c r="Y29" s="60"/>
    </row>
    <row r="30" spans="1:25" s="50" customFormat="1" ht="18" customHeight="1">
      <c r="A30" s="59" t="s">
        <v>43</v>
      </c>
      <c r="B30" s="52">
        <f>'[5]機關明細'!BD28</f>
        <v>872</v>
      </c>
      <c r="C30" s="52">
        <f>'[5]機關明細'!BE28</f>
        <v>407</v>
      </c>
      <c r="D30" s="53">
        <f t="shared" si="5"/>
        <v>1279</v>
      </c>
      <c r="E30" s="52">
        <f>'[5]機關明細'!BF28</f>
        <v>590</v>
      </c>
      <c r="F30" s="52">
        <f>'[5]機關明細'!BG28</f>
        <v>379</v>
      </c>
      <c r="G30" s="53">
        <f t="shared" si="0"/>
        <v>969</v>
      </c>
      <c r="H30" s="52">
        <f>'[5]機關明細'!BH28</f>
        <v>532</v>
      </c>
      <c r="I30" s="52">
        <f>'[5]機關明細'!BJ28</f>
        <v>468</v>
      </c>
      <c r="J30" s="52">
        <f>'[5]機關明細'!BK28</f>
        <v>64</v>
      </c>
      <c r="K30" s="54">
        <f t="shared" si="1"/>
        <v>61.00917431192661</v>
      </c>
      <c r="L30" s="55">
        <f t="shared" si="2"/>
        <v>90.16949152542372</v>
      </c>
      <c r="M30" s="52">
        <f>'[5]機關明細'!BI28</f>
        <v>278</v>
      </c>
      <c r="N30" s="52">
        <f>'[5]機關明細'!BL28</f>
        <v>278</v>
      </c>
      <c r="O30" s="52">
        <f>'[5]機關明細'!BM28</f>
        <v>0</v>
      </c>
      <c r="P30" s="52">
        <f>'[5]機關明細'!BN28</f>
        <v>0</v>
      </c>
      <c r="Q30" s="52">
        <f>'[5]機關明細'!BO28</f>
        <v>0</v>
      </c>
      <c r="R30" s="56">
        <f t="shared" si="6"/>
        <v>68.3046683046683</v>
      </c>
      <c r="S30" s="56">
        <f t="shared" si="7"/>
        <v>73.35092348284961</v>
      </c>
      <c r="T30" s="53">
        <f t="shared" si="8"/>
        <v>810</v>
      </c>
      <c r="U30" s="57">
        <f t="shared" si="3"/>
        <v>63.330727130570764</v>
      </c>
      <c r="V30" s="58">
        <f t="shared" si="9"/>
        <v>83.59133126934985</v>
      </c>
      <c r="W30" s="49"/>
      <c r="X30" s="49"/>
      <c r="Y30" s="49"/>
    </row>
    <row r="31" spans="1:25" s="50" customFormat="1" ht="18" customHeight="1">
      <c r="A31" s="51" t="s">
        <v>44</v>
      </c>
      <c r="B31" s="52">
        <f>'[5]機關明細'!BD33</f>
        <v>98574</v>
      </c>
      <c r="C31" s="52">
        <f>'[5]機關明細'!BE33</f>
        <v>29774</v>
      </c>
      <c r="D31" s="53">
        <f t="shared" si="5"/>
        <v>128348</v>
      </c>
      <c r="E31" s="52">
        <f>'[5]機關明細'!BF33</f>
        <v>81658</v>
      </c>
      <c r="F31" s="52">
        <f>'[5]機關明細'!BG33</f>
        <v>19990</v>
      </c>
      <c r="G31" s="53">
        <f t="shared" si="0"/>
        <v>101648</v>
      </c>
      <c r="H31" s="52">
        <f>'[5]機關明細'!BH33</f>
        <v>77144</v>
      </c>
      <c r="I31" s="52">
        <f>'[5]機關明細'!BJ33</f>
        <v>57570</v>
      </c>
      <c r="J31" s="52">
        <f>'[5]機關明細'!BK33</f>
        <v>19574</v>
      </c>
      <c r="K31" s="54">
        <f t="shared" si="1"/>
        <v>78.25998742061802</v>
      </c>
      <c r="L31" s="55">
        <f t="shared" si="2"/>
        <v>94.47206642337555</v>
      </c>
      <c r="M31" s="52">
        <f>'[5]機關明細'!BI33</f>
        <v>15850</v>
      </c>
      <c r="N31" s="52">
        <f>'[5]機關明細'!BL33</f>
        <v>14891</v>
      </c>
      <c r="O31" s="52">
        <f>'[5]機關明細'!BM33</f>
        <v>960</v>
      </c>
      <c r="P31" s="52">
        <f>'[5]機關明細'!BN33</f>
        <v>0</v>
      </c>
      <c r="Q31" s="52">
        <f>'[5]機關明細'!BO33</f>
        <v>0</v>
      </c>
      <c r="R31" s="56">
        <f t="shared" si="6"/>
        <v>53.23436555383893</v>
      </c>
      <c r="S31" s="56">
        <f t="shared" si="7"/>
        <v>79.2896448224112</v>
      </c>
      <c r="T31" s="53">
        <f t="shared" si="8"/>
        <v>92994</v>
      </c>
      <c r="U31" s="57">
        <f t="shared" si="3"/>
        <v>72.45457661981489</v>
      </c>
      <c r="V31" s="58">
        <f t="shared" si="9"/>
        <v>91.4863056823548</v>
      </c>
      <c r="W31" s="49"/>
      <c r="X31" s="49"/>
      <c r="Y31" s="49"/>
    </row>
    <row r="32" spans="1:25" s="50" customFormat="1" ht="18" customHeight="1">
      <c r="A32" s="51" t="s">
        <v>45</v>
      </c>
      <c r="B32" s="52">
        <f>'[5]機關明細'!BD34</f>
        <v>26819</v>
      </c>
      <c r="C32" s="52">
        <f>'[5]機關明細'!BE34</f>
        <v>1718</v>
      </c>
      <c r="D32" s="53">
        <f t="shared" si="5"/>
        <v>28537</v>
      </c>
      <c r="E32" s="52">
        <f>'[5]機關明細'!BF34</f>
        <v>21171</v>
      </c>
      <c r="F32" s="52">
        <f>'[5]機關明細'!BG34</f>
        <v>1198</v>
      </c>
      <c r="G32" s="52">
        <f t="shared" si="0"/>
        <v>22369</v>
      </c>
      <c r="H32" s="52">
        <f>'[5]機關明細'!BH34</f>
        <v>18560</v>
      </c>
      <c r="I32" s="52">
        <f>'[5]機關明細'!BJ34</f>
        <v>13804</v>
      </c>
      <c r="J32" s="52">
        <f>'[5]機關明細'!BK34</f>
        <v>4755</v>
      </c>
      <c r="K32" s="54">
        <f t="shared" si="1"/>
        <v>69.20466833215258</v>
      </c>
      <c r="L32" s="55">
        <f t="shared" si="2"/>
        <v>87.6670917764867</v>
      </c>
      <c r="M32" s="52">
        <f>'[5]機關明細'!BI34</f>
        <v>1152</v>
      </c>
      <c r="N32" s="52">
        <f>'[5]機關明細'!BL34</f>
        <v>386</v>
      </c>
      <c r="O32" s="52">
        <f>'[5]機關明細'!BM34</f>
        <v>714</v>
      </c>
      <c r="P32" s="52">
        <f>'[5]機關明細'!BN34</f>
        <v>52</v>
      </c>
      <c r="Q32" s="52">
        <f>'[5]機關明細'!BO34</f>
        <v>0</v>
      </c>
      <c r="R32" s="56">
        <f t="shared" si="6"/>
        <v>67.05471478463329</v>
      </c>
      <c r="S32" s="56">
        <f t="shared" si="7"/>
        <v>96.16026711185309</v>
      </c>
      <c r="T32" s="53">
        <f t="shared" si="8"/>
        <v>19712</v>
      </c>
      <c r="U32" s="57">
        <f t="shared" si="3"/>
        <v>69.07523565896906</v>
      </c>
      <c r="V32" s="58">
        <f t="shared" si="9"/>
        <v>88.12195449058966</v>
      </c>
      <c r="W32" s="49"/>
      <c r="X32" s="49"/>
      <c r="Y32" s="60"/>
    </row>
    <row r="33" spans="1:25" s="50" customFormat="1" ht="18" customHeight="1">
      <c r="A33" s="62" t="s">
        <v>46</v>
      </c>
      <c r="B33" s="63">
        <f>'[5]機關明細'!BD35</f>
        <v>253922</v>
      </c>
      <c r="C33" s="63">
        <f>'[5]機關明細'!BE35</f>
        <v>10152</v>
      </c>
      <c r="D33" s="64">
        <f t="shared" si="5"/>
        <v>264074</v>
      </c>
      <c r="E33" s="63">
        <f>'[5]機關明細'!BF35</f>
        <v>196589</v>
      </c>
      <c r="F33" s="63">
        <f>'[5]機關明細'!BG35</f>
        <v>5644</v>
      </c>
      <c r="G33" s="64">
        <f t="shared" si="0"/>
        <v>202233</v>
      </c>
      <c r="H33" s="63">
        <f>'[5]機關明細'!BH35</f>
        <v>172799</v>
      </c>
      <c r="I33" s="63">
        <f>'[5]機關明細'!BJ35</f>
        <v>170733</v>
      </c>
      <c r="J33" s="63">
        <f>'[5]機關明細'!BK35</f>
        <v>2066</v>
      </c>
      <c r="K33" s="54">
        <f t="shared" si="1"/>
        <v>68.05200022054017</v>
      </c>
      <c r="L33" s="55">
        <f t="shared" si="2"/>
        <v>87.89861080731882</v>
      </c>
      <c r="M33" s="63">
        <f>'[5]機關明細'!BI35</f>
        <v>3946</v>
      </c>
      <c r="N33" s="63">
        <f>'[5]機關明細'!BL35</f>
        <v>3089</v>
      </c>
      <c r="O33" s="63">
        <f>'[5]機關明細'!BM35</f>
        <v>857</v>
      </c>
      <c r="P33" s="63">
        <f>'[5]機關明細'!BN35</f>
        <v>0</v>
      </c>
      <c r="Q33" s="63">
        <f>'[5]機關明細'!BO35</f>
        <v>0</v>
      </c>
      <c r="R33" s="65">
        <f t="shared" si="6"/>
        <v>38.86918833727344</v>
      </c>
      <c r="S33" s="65">
        <f t="shared" si="7"/>
        <v>69.91495393338059</v>
      </c>
      <c r="T33" s="53">
        <f t="shared" si="8"/>
        <v>176745</v>
      </c>
      <c r="U33" s="66">
        <f t="shared" si="3"/>
        <v>66.93010292569507</v>
      </c>
      <c r="V33" s="67">
        <f t="shared" si="9"/>
        <v>87.39671566954948</v>
      </c>
      <c r="W33" s="49"/>
      <c r="X33" s="49"/>
      <c r="Y33" s="60"/>
    </row>
    <row r="34" spans="1:25" s="50" customFormat="1" ht="18" customHeight="1">
      <c r="A34" s="51" t="s">
        <v>47</v>
      </c>
      <c r="B34" s="52">
        <f>'[5]機關明細'!BD38</f>
        <v>202702</v>
      </c>
      <c r="C34" s="52">
        <f>'[5]機關明細'!BE38</f>
        <v>5735</v>
      </c>
      <c r="D34" s="53">
        <f t="shared" si="5"/>
        <v>208437</v>
      </c>
      <c r="E34" s="52">
        <f>'[5]機關明細'!BF38</f>
        <v>141305</v>
      </c>
      <c r="F34" s="52">
        <f>'[5]機關明細'!BG38</f>
        <v>5111</v>
      </c>
      <c r="G34" s="53">
        <f t="shared" si="0"/>
        <v>146416</v>
      </c>
      <c r="H34" s="52">
        <f>'[5]機關明細'!BH38</f>
        <v>131854</v>
      </c>
      <c r="I34" s="52">
        <f>'[5]機關明細'!BJ38</f>
        <v>129367</v>
      </c>
      <c r="J34" s="52">
        <f>'[5]機關明細'!BK38</f>
        <v>2487</v>
      </c>
      <c r="K34" s="54">
        <f t="shared" si="1"/>
        <v>65.04819883375596</v>
      </c>
      <c r="L34" s="55">
        <f t="shared" si="2"/>
        <v>93.31163086939598</v>
      </c>
      <c r="M34" s="52">
        <f>'[5]機關明細'!BI38</f>
        <v>4298</v>
      </c>
      <c r="N34" s="52">
        <f>'[5]機關明細'!BL38</f>
        <v>4192</v>
      </c>
      <c r="O34" s="52">
        <f>'[5]機關明細'!BM38</f>
        <v>107</v>
      </c>
      <c r="P34" s="52">
        <f>'[5]機關明細'!BN38</f>
        <v>0</v>
      </c>
      <c r="Q34" s="52">
        <f>'[5]機關明細'!BO38</f>
        <v>0</v>
      </c>
      <c r="R34" s="56">
        <f t="shared" si="6"/>
        <v>74.94333042720139</v>
      </c>
      <c r="S34" s="56">
        <f t="shared" si="7"/>
        <v>84.09313245940129</v>
      </c>
      <c r="T34" s="53">
        <f t="shared" si="8"/>
        <v>136152</v>
      </c>
      <c r="U34" s="57">
        <f t="shared" si="3"/>
        <v>65.32045654082529</v>
      </c>
      <c r="V34" s="58">
        <f t="shared" si="9"/>
        <v>92.98983717626488</v>
      </c>
      <c r="W34" s="49"/>
      <c r="X34" s="49"/>
      <c r="Y34" s="60"/>
    </row>
    <row r="35" spans="1:25" s="50" customFormat="1" ht="18" customHeight="1">
      <c r="A35" s="51" t="s">
        <v>48</v>
      </c>
      <c r="B35" s="52">
        <f>'[5]機關明細'!BD39</f>
        <v>115471</v>
      </c>
      <c r="C35" s="52">
        <f>'[5]機關明細'!BE39</f>
        <v>24834</v>
      </c>
      <c r="D35" s="53">
        <f t="shared" si="5"/>
        <v>140305</v>
      </c>
      <c r="E35" s="52">
        <f>'[5]機關明細'!BF39</f>
        <v>95110</v>
      </c>
      <c r="F35" s="52">
        <f>'[5]機關明細'!BG39</f>
        <v>19776</v>
      </c>
      <c r="G35" s="53">
        <f t="shared" si="0"/>
        <v>114886</v>
      </c>
      <c r="H35" s="52">
        <f>'[5]機關明細'!BH39</f>
        <v>90055</v>
      </c>
      <c r="I35" s="52">
        <f>'[5]機關明細'!BJ39</f>
        <v>85522</v>
      </c>
      <c r="J35" s="52">
        <f>'[5]機關明細'!BK39</f>
        <v>4532</v>
      </c>
      <c r="K35" s="54">
        <f t="shared" si="1"/>
        <v>77.98927869335158</v>
      </c>
      <c r="L35" s="55">
        <f t="shared" si="2"/>
        <v>94.68510146146568</v>
      </c>
      <c r="M35" s="52">
        <f>'[5]機關明細'!BI39</f>
        <v>16812</v>
      </c>
      <c r="N35" s="52">
        <f>'[5]機關明細'!BL39</f>
        <v>16589</v>
      </c>
      <c r="O35" s="52">
        <f>'[5]機關明細'!BM39</f>
        <v>223</v>
      </c>
      <c r="P35" s="52">
        <f>'[5]機關明細'!BN39</f>
        <v>0</v>
      </c>
      <c r="Q35" s="52">
        <f>'[5]機關明細'!BO39</f>
        <v>0</v>
      </c>
      <c r="R35" s="56">
        <f t="shared" si="6"/>
        <v>67.69751147620198</v>
      </c>
      <c r="S35" s="56">
        <f t="shared" si="7"/>
        <v>85.0121359223301</v>
      </c>
      <c r="T35" s="53">
        <f t="shared" si="8"/>
        <v>106867</v>
      </c>
      <c r="U35" s="57">
        <f t="shared" si="3"/>
        <v>76.16763479562381</v>
      </c>
      <c r="V35" s="58">
        <f t="shared" si="9"/>
        <v>93.02003725432168</v>
      </c>
      <c r="W35" s="49"/>
      <c r="X35" s="49"/>
      <c r="Y35" s="60"/>
    </row>
    <row r="36" spans="1:25" s="50" customFormat="1" ht="18" customHeight="1">
      <c r="A36" s="51" t="s">
        <v>49</v>
      </c>
      <c r="B36" s="52">
        <f>'[5]機關明細'!BD40</f>
        <v>21798</v>
      </c>
      <c r="C36" s="52">
        <f>'[5]機關明細'!BE40</f>
        <v>928</v>
      </c>
      <c r="D36" s="53">
        <f t="shared" si="5"/>
        <v>22726</v>
      </c>
      <c r="E36" s="52">
        <f>'[5]機關明細'!BF40</f>
        <v>17735</v>
      </c>
      <c r="F36" s="52">
        <f>'[5]機關明細'!BG40</f>
        <v>604</v>
      </c>
      <c r="G36" s="53">
        <f t="shared" si="0"/>
        <v>18339</v>
      </c>
      <c r="H36" s="52">
        <f>'[5]機關明細'!BH40</f>
        <v>16706</v>
      </c>
      <c r="I36" s="52">
        <f>'[5]機關明細'!BJ40</f>
        <v>16570</v>
      </c>
      <c r="J36" s="52">
        <f>'[5]機關明細'!BK40</f>
        <v>137</v>
      </c>
      <c r="K36" s="54">
        <f t="shared" si="1"/>
        <v>76.64005872098357</v>
      </c>
      <c r="L36" s="55">
        <f t="shared" si="2"/>
        <v>94.1979137299126</v>
      </c>
      <c r="M36" s="52">
        <f>'[5]機關明細'!BI40</f>
        <v>364</v>
      </c>
      <c r="N36" s="52">
        <f>'[5]機關明細'!BL40</f>
        <v>361</v>
      </c>
      <c r="O36" s="52">
        <f>'[5]機關明細'!BM40</f>
        <v>2</v>
      </c>
      <c r="P36" s="52">
        <f>'[5]機關明細'!BN40</f>
        <v>0</v>
      </c>
      <c r="Q36" s="52">
        <f>'[5]機關明細'!BO40</f>
        <v>1</v>
      </c>
      <c r="R36" s="56">
        <f t="shared" si="6"/>
        <v>39.224137931034484</v>
      </c>
      <c r="S36" s="56">
        <f t="shared" si="7"/>
        <v>60.264900662251655</v>
      </c>
      <c r="T36" s="53">
        <f t="shared" si="8"/>
        <v>17070</v>
      </c>
      <c r="U36" s="57">
        <f t="shared" si="3"/>
        <v>75.11220628355187</v>
      </c>
      <c r="V36" s="58">
        <f t="shared" si="9"/>
        <v>93.08032062816947</v>
      </c>
      <c r="W36" s="49"/>
      <c r="X36" s="49"/>
      <c r="Y36" s="49"/>
    </row>
    <row r="37" spans="1:25" s="50" customFormat="1" ht="18" customHeight="1">
      <c r="A37" s="68" t="s">
        <v>50</v>
      </c>
      <c r="B37" s="69">
        <f>'[5]機關明細'!BD41</f>
        <v>35124</v>
      </c>
      <c r="C37" s="69">
        <f>'[5]機關明細'!BE41</f>
        <v>31244</v>
      </c>
      <c r="D37" s="70">
        <f t="shared" si="5"/>
        <v>66368</v>
      </c>
      <c r="E37" s="69">
        <f>'[5]機關明細'!BF41</f>
        <v>26388</v>
      </c>
      <c r="F37" s="69">
        <f>'[5]機關明細'!BG41</f>
        <v>19244</v>
      </c>
      <c r="G37" s="70">
        <f t="shared" si="0"/>
        <v>45632</v>
      </c>
      <c r="H37" s="69">
        <f>'[5]機關明細'!BH41</f>
        <v>24976</v>
      </c>
      <c r="I37" s="69">
        <f>'[5]機關明細'!BJ41</f>
        <v>24367</v>
      </c>
      <c r="J37" s="69">
        <f>'[5]機關明細'!BK41</f>
        <v>609</v>
      </c>
      <c r="K37" s="71">
        <f t="shared" si="1"/>
        <v>71.10807425122422</v>
      </c>
      <c r="L37" s="72">
        <f t="shared" si="2"/>
        <v>94.64908291647718</v>
      </c>
      <c r="M37" s="69">
        <f>'[5]機關明細'!BI41</f>
        <v>17124</v>
      </c>
      <c r="N37" s="69">
        <f>'[5]機關明細'!BL41</f>
        <v>13859</v>
      </c>
      <c r="O37" s="69">
        <f>'[5]機關明細'!BM41</f>
        <v>1537</v>
      </c>
      <c r="P37" s="69">
        <f>'[5]機關明細'!BN41</f>
        <v>1728</v>
      </c>
      <c r="Q37" s="69">
        <f>'[5]機關明細'!BO41</f>
        <v>0</v>
      </c>
      <c r="R37" s="73">
        <f t="shared" si="6"/>
        <v>54.80732300601715</v>
      </c>
      <c r="S37" s="73">
        <f t="shared" si="7"/>
        <v>88.98357929744336</v>
      </c>
      <c r="T37" s="70">
        <f t="shared" si="8"/>
        <v>42100</v>
      </c>
      <c r="U37" s="74">
        <f t="shared" si="3"/>
        <v>63.43418514946963</v>
      </c>
      <c r="V37" s="75">
        <f t="shared" si="9"/>
        <v>92.25981767180926</v>
      </c>
      <c r="W37" s="49"/>
      <c r="X37" s="49"/>
      <c r="Y37" s="49"/>
    </row>
    <row r="38" spans="1:25" s="50" customFormat="1" ht="18" customHeight="1" thickBot="1">
      <c r="A38" s="76" t="s">
        <v>51</v>
      </c>
      <c r="B38" s="77">
        <f>'[5]機關明細'!BD42</f>
        <v>12616</v>
      </c>
      <c r="C38" s="77">
        <f>'[5]機關明細'!BE42</f>
        <v>59873</v>
      </c>
      <c r="D38" s="78">
        <f t="shared" si="5"/>
        <v>72489</v>
      </c>
      <c r="E38" s="77">
        <f>'[5]機關明細'!BF42</f>
        <v>9731</v>
      </c>
      <c r="F38" s="77">
        <f>'[5]機關明細'!BG42</f>
        <v>41632</v>
      </c>
      <c r="G38" s="78">
        <f t="shared" si="0"/>
        <v>51363</v>
      </c>
      <c r="H38" s="77">
        <f>'[5]機關明細'!BH42</f>
        <v>8598</v>
      </c>
      <c r="I38" s="77">
        <f>'[5]機關明細'!BJ42</f>
        <v>8384</v>
      </c>
      <c r="J38" s="77">
        <f>'[5]機關明細'!BK42</f>
        <v>214</v>
      </c>
      <c r="K38" s="79">
        <f t="shared" si="1"/>
        <v>68.15155358275206</v>
      </c>
      <c r="L38" s="80">
        <f t="shared" si="2"/>
        <v>88.35679786250128</v>
      </c>
      <c r="M38" s="77">
        <f>'[5]機關明細'!BI42</f>
        <v>36285</v>
      </c>
      <c r="N38" s="77">
        <f>'[5]機關明細'!BL42</f>
        <v>33372</v>
      </c>
      <c r="O38" s="77">
        <f>'[5]機關明細'!BM42</f>
        <v>2402</v>
      </c>
      <c r="P38" s="77">
        <f>'[5]機關明細'!BN42</f>
        <v>510</v>
      </c>
      <c r="Q38" s="77">
        <f>'[5]機關明細'!BO42</f>
        <v>0</v>
      </c>
      <c r="R38" s="81">
        <f t="shared" si="6"/>
        <v>60.60327693618158</v>
      </c>
      <c r="S38" s="81">
        <f t="shared" si="7"/>
        <v>87.1565142198309</v>
      </c>
      <c r="T38" s="78">
        <f t="shared" si="8"/>
        <v>44883</v>
      </c>
      <c r="U38" s="82">
        <f t="shared" si="3"/>
        <v>61.91698050738733</v>
      </c>
      <c r="V38" s="83">
        <f t="shared" si="9"/>
        <v>87.38391449097598</v>
      </c>
      <c r="W38" s="49"/>
      <c r="X38" s="49"/>
      <c r="Y38" s="49"/>
    </row>
    <row r="39" spans="1:25" s="50" customFormat="1" ht="18" customHeight="1">
      <c r="A39" s="62" t="s">
        <v>52</v>
      </c>
      <c r="B39" s="63">
        <f>'[5]機關明細'!BD43</f>
        <v>151</v>
      </c>
      <c r="C39" s="63">
        <f>'[5]機關明細'!BE43</f>
        <v>3</v>
      </c>
      <c r="D39" s="64">
        <f t="shared" si="5"/>
        <v>154</v>
      </c>
      <c r="E39" s="63">
        <f>'[5]機關明細'!BF43</f>
        <v>121</v>
      </c>
      <c r="F39" s="63">
        <f>'[5]機關明細'!BG43</f>
        <v>2</v>
      </c>
      <c r="G39" s="64">
        <f aca="true" t="shared" si="10" ref="G39:G66">F39+E39</f>
        <v>123</v>
      </c>
      <c r="H39" s="63">
        <f>'[5]機關明細'!BH43</f>
        <v>110</v>
      </c>
      <c r="I39" s="63">
        <f>'[5]機關明細'!BJ43</f>
        <v>106</v>
      </c>
      <c r="J39" s="63">
        <f>'[5]機關明細'!BK43</f>
        <v>4</v>
      </c>
      <c r="K39" s="84">
        <f aca="true" t="shared" si="11" ref="K39:K66">IF(OR(H39=0,B39=0),0,H39/B39*100)</f>
        <v>72.84768211920529</v>
      </c>
      <c r="L39" s="85">
        <f aca="true" t="shared" si="12" ref="L39:L66">IF(OR(H39=0,E39=0),0,H39/E39*100)</f>
        <v>90.9090909090909</v>
      </c>
      <c r="M39" s="63">
        <f>'[5]機關明細'!BI43</f>
        <v>2</v>
      </c>
      <c r="N39" s="63">
        <f>'[5]機關明細'!BL43</f>
        <v>2</v>
      </c>
      <c r="O39" s="63">
        <f>'[5]機關明細'!BM43</f>
        <v>0</v>
      </c>
      <c r="P39" s="63">
        <f>'[5]機關明細'!BN43</f>
        <v>0</v>
      </c>
      <c r="Q39" s="63">
        <f>'[5]機關明細'!BO43</f>
        <v>0</v>
      </c>
      <c r="R39" s="65">
        <f>IF(OR(M39=0,C39=0)," -",M39/C39*100)</f>
        <v>66.66666666666666</v>
      </c>
      <c r="S39" s="65">
        <f>IF(OR(M39=0,F39=0)," -",M39/F39*100)</f>
        <v>100</v>
      </c>
      <c r="T39" s="64">
        <f t="shared" si="8"/>
        <v>112</v>
      </c>
      <c r="U39" s="66">
        <f t="shared" si="3"/>
        <v>72.72727272727273</v>
      </c>
      <c r="V39" s="67">
        <f t="shared" si="9"/>
        <v>91.05691056910568</v>
      </c>
      <c r="W39" s="49"/>
      <c r="X39" s="49"/>
      <c r="Y39" s="49"/>
    </row>
    <row r="40" spans="1:25" s="50" customFormat="1" ht="18" customHeight="1">
      <c r="A40" s="51" t="s">
        <v>53</v>
      </c>
      <c r="B40" s="52">
        <f>'[5]機關明細'!BD44</f>
        <v>1388</v>
      </c>
      <c r="C40" s="52">
        <f>'[5]機關明細'!BE44</f>
        <v>97</v>
      </c>
      <c r="D40" s="53">
        <f aca="true" t="shared" si="13" ref="D40:D58">B40+C40</f>
        <v>1485</v>
      </c>
      <c r="E40" s="52">
        <f>'[5]機關明細'!BF44</f>
        <v>1015</v>
      </c>
      <c r="F40" s="52">
        <f>'[5]機關明細'!BG44</f>
        <v>92</v>
      </c>
      <c r="G40" s="53">
        <f t="shared" si="10"/>
        <v>1107</v>
      </c>
      <c r="H40" s="52">
        <f>'[5]機關明細'!BH44</f>
        <v>895</v>
      </c>
      <c r="I40" s="52">
        <f>'[5]機關明細'!BJ44</f>
        <v>772</v>
      </c>
      <c r="J40" s="52">
        <f>'[5]機關明細'!BK44</f>
        <v>123</v>
      </c>
      <c r="K40" s="54">
        <f t="shared" si="11"/>
        <v>64.48126801152738</v>
      </c>
      <c r="L40" s="55">
        <f t="shared" si="12"/>
        <v>88.17733990147784</v>
      </c>
      <c r="M40" s="52">
        <f>'[5]機關明細'!BI44</f>
        <v>77</v>
      </c>
      <c r="N40" s="52">
        <f>'[5]機關明細'!BL44</f>
        <v>26</v>
      </c>
      <c r="O40" s="52">
        <f>'[5]機關明細'!BM44</f>
        <v>51</v>
      </c>
      <c r="P40" s="52">
        <f>'[5]機關明細'!BN44</f>
        <v>0</v>
      </c>
      <c r="Q40" s="52">
        <f>'[5]機關明細'!BO44</f>
        <v>0</v>
      </c>
      <c r="R40" s="56">
        <f aca="true" t="shared" si="14" ref="R40:R50">IF(OR(M40=0,C40=0),"  -",M40/C40*100)</f>
        <v>79.38144329896907</v>
      </c>
      <c r="S40" s="56">
        <f aca="true" t="shared" si="15" ref="S40:S49">IF(OR(M40=0,F40=0)," - ",M40/F40*100)</f>
        <v>83.69565217391305</v>
      </c>
      <c r="T40" s="53">
        <f aca="true" t="shared" si="16" ref="T40:T65">M40+H40</f>
        <v>972</v>
      </c>
      <c r="U40" s="57">
        <f t="shared" si="3"/>
        <v>65.45454545454545</v>
      </c>
      <c r="V40" s="58">
        <f t="shared" si="9"/>
        <v>87.8048780487805</v>
      </c>
      <c r="W40" s="49"/>
      <c r="X40" s="49"/>
      <c r="Y40" s="49"/>
    </row>
    <row r="41" spans="1:25" s="50" customFormat="1" ht="18" customHeight="1">
      <c r="A41" s="51" t="s">
        <v>54</v>
      </c>
      <c r="B41" s="52">
        <f>'[5]機關明細'!BD45</f>
        <v>138032</v>
      </c>
      <c r="C41" s="52">
        <f>'[5]機關明細'!BE45</f>
        <v>1266</v>
      </c>
      <c r="D41" s="53">
        <f t="shared" si="13"/>
        <v>139298</v>
      </c>
      <c r="E41" s="52">
        <f>'[5]機關明細'!BF45</f>
        <v>132034</v>
      </c>
      <c r="F41" s="52">
        <f>'[5]機關明細'!BG45</f>
        <v>923</v>
      </c>
      <c r="G41" s="53">
        <f t="shared" si="10"/>
        <v>132957</v>
      </c>
      <c r="H41" s="52">
        <f>'[5]機關明細'!BH45</f>
        <v>128944</v>
      </c>
      <c r="I41" s="52">
        <f>'[5]機關明細'!BJ45</f>
        <v>125493</v>
      </c>
      <c r="J41" s="52">
        <f>'[5]機關明細'!BK45</f>
        <v>3452</v>
      </c>
      <c r="K41" s="54">
        <f t="shared" si="11"/>
        <v>93.41601947374521</v>
      </c>
      <c r="L41" s="55">
        <f t="shared" si="12"/>
        <v>97.65969371525516</v>
      </c>
      <c r="M41" s="52">
        <f>'[5]機關明細'!BI45</f>
        <v>485</v>
      </c>
      <c r="N41" s="52">
        <f>'[5]機關明細'!BL45</f>
        <v>482</v>
      </c>
      <c r="O41" s="52">
        <f>'[5]機關明細'!BM45</f>
        <v>0</v>
      </c>
      <c r="P41" s="52">
        <f>'[5]機關明細'!BN45</f>
        <v>3</v>
      </c>
      <c r="Q41" s="52">
        <f>'[5]機關明細'!BO45</f>
        <v>0</v>
      </c>
      <c r="R41" s="56">
        <f t="shared" si="14"/>
        <v>38.309636650868875</v>
      </c>
      <c r="S41" s="56">
        <f t="shared" si="15"/>
        <v>52.54604550379198</v>
      </c>
      <c r="T41" s="53">
        <f t="shared" si="16"/>
        <v>129429</v>
      </c>
      <c r="U41" s="57">
        <f t="shared" si="3"/>
        <v>92.91518901922498</v>
      </c>
      <c r="V41" s="58">
        <f t="shared" si="9"/>
        <v>97.34651052595952</v>
      </c>
      <c r="W41" s="49"/>
      <c r="X41" s="49"/>
      <c r="Y41" s="60"/>
    </row>
    <row r="42" spans="1:25" s="50" customFormat="1" ht="18" customHeight="1">
      <c r="A42" s="51" t="s">
        <v>55</v>
      </c>
      <c r="B42" s="52">
        <f>'[5]機關明細'!BD46</f>
        <v>6442</v>
      </c>
      <c r="C42" s="52">
        <f>'[5]機關明細'!BE46</f>
        <v>31723</v>
      </c>
      <c r="D42" s="53">
        <f t="shared" si="13"/>
        <v>38165</v>
      </c>
      <c r="E42" s="52">
        <f>'[5]機關明細'!BF46</f>
        <v>5251</v>
      </c>
      <c r="F42" s="52">
        <f>'[5]機關明細'!BG46</f>
        <v>25401</v>
      </c>
      <c r="G42" s="53">
        <f t="shared" si="10"/>
        <v>30652</v>
      </c>
      <c r="H42" s="52">
        <f>'[5]機關明細'!BH46</f>
        <v>5014</v>
      </c>
      <c r="I42" s="52">
        <f>'[5]機關明細'!BJ46</f>
        <v>2339</v>
      </c>
      <c r="J42" s="52">
        <f>'[5]機關明細'!BK46</f>
        <v>2675</v>
      </c>
      <c r="K42" s="54">
        <f t="shared" si="11"/>
        <v>77.8329711269792</v>
      </c>
      <c r="L42" s="55">
        <f t="shared" si="12"/>
        <v>95.48657398590744</v>
      </c>
      <c r="M42" s="52">
        <f>'[5]機關明細'!BI46</f>
        <v>25356</v>
      </c>
      <c r="N42" s="52">
        <f>'[5]機關明細'!BL46</f>
        <v>24734</v>
      </c>
      <c r="O42" s="52">
        <f>'[5]機關明細'!BM46</f>
        <v>622</v>
      </c>
      <c r="P42" s="52">
        <f>'[5]機關明細'!BN46</f>
        <v>0</v>
      </c>
      <c r="Q42" s="52">
        <f>'[5]機關明細'!BO46</f>
        <v>0</v>
      </c>
      <c r="R42" s="56">
        <f t="shared" si="14"/>
        <v>79.92938877155376</v>
      </c>
      <c r="S42" s="56">
        <f t="shared" si="15"/>
        <v>99.82284162040864</v>
      </c>
      <c r="T42" s="53">
        <f t="shared" si="16"/>
        <v>30370</v>
      </c>
      <c r="U42" s="57">
        <f t="shared" si="3"/>
        <v>79.5755273156033</v>
      </c>
      <c r="V42" s="58">
        <f t="shared" si="9"/>
        <v>99.07999478011223</v>
      </c>
      <c r="W42" s="49"/>
      <c r="X42" s="49"/>
      <c r="Y42" s="60"/>
    </row>
    <row r="43" spans="1:25" s="50" customFormat="1" ht="18" customHeight="1">
      <c r="A43" s="51" t="s">
        <v>56</v>
      </c>
      <c r="B43" s="52">
        <f>'[5]機關明細'!BD47</f>
        <v>2292</v>
      </c>
      <c r="C43" s="52">
        <f>'[5]機關明細'!BE47</f>
        <v>528</v>
      </c>
      <c r="D43" s="53">
        <f t="shared" si="13"/>
        <v>2820</v>
      </c>
      <c r="E43" s="52">
        <f>'[5]機關明細'!BF47</f>
        <v>1843</v>
      </c>
      <c r="F43" s="52">
        <f>'[5]機關明細'!BG47</f>
        <v>316</v>
      </c>
      <c r="G43" s="53">
        <f t="shared" si="10"/>
        <v>2159</v>
      </c>
      <c r="H43" s="52">
        <f>'[5]機關明細'!BH47</f>
        <v>1732</v>
      </c>
      <c r="I43" s="52">
        <f>'[5]機關明細'!BJ47</f>
        <v>1684</v>
      </c>
      <c r="J43" s="52">
        <f>'[5]機關明細'!BK47</f>
        <v>49</v>
      </c>
      <c r="K43" s="54">
        <f t="shared" si="11"/>
        <v>75.5671902268761</v>
      </c>
      <c r="L43" s="55">
        <f t="shared" si="12"/>
        <v>93.97721106890938</v>
      </c>
      <c r="M43" s="52">
        <f>'[5]機關明細'!BI47</f>
        <v>277</v>
      </c>
      <c r="N43" s="52">
        <f>'[5]機關明細'!BL47</f>
        <v>214</v>
      </c>
      <c r="O43" s="52">
        <f>'[5]機關明細'!BM47</f>
        <v>63</v>
      </c>
      <c r="P43" s="52">
        <f>'[5]機關明細'!BN47</f>
        <v>0</v>
      </c>
      <c r="Q43" s="52">
        <f>'[5]機關明細'!BO47</f>
        <v>0</v>
      </c>
      <c r="R43" s="56">
        <f t="shared" si="14"/>
        <v>52.46212121212122</v>
      </c>
      <c r="S43" s="56">
        <f t="shared" si="15"/>
        <v>87.65822784810126</v>
      </c>
      <c r="T43" s="53">
        <f t="shared" si="16"/>
        <v>2009</v>
      </c>
      <c r="U43" s="57">
        <f t="shared" si="3"/>
        <v>71.24113475177305</v>
      </c>
      <c r="V43" s="58">
        <f t="shared" si="9"/>
        <v>93.05233904585457</v>
      </c>
      <c r="W43" s="49"/>
      <c r="X43" s="49"/>
      <c r="Y43" s="49"/>
    </row>
    <row r="44" spans="1:25" s="50" customFormat="1" ht="18" customHeight="1">
      <c r="A44" s="51" t="s">
        <v>57</v>
      </c>
      <c r="B44" s="52">
        <f>'[5]機關明細'!BD48</f>
        <v>55892</v>
      </c>
      <c r="C44" s="52">
        <f>'[5]機關明細'!BE48</f>
        <v>59394</v>
      </c>
      <c r="D44" s="53">
        <f t="shared" si="13"/>
        <v>115286</v>
      </c>
      <c r="E44" s="52">
        <f>'[5]機關明細'!BF48</f>
        <v>42524</v>
      </c>
      <c r="F44" s="52">
        <f>'[5]機關明細'!BG48</f>
        <v>46561</v>
      </c>
      <c r="G44" s="53">
        <f t="shared" si="10"/>
        <v>89085</v>
      </c>
      <c r="H44" s="52">
        <f>'[5]機關明細'!BH48</f>
        <v>40522</v>
      </c>
      <c r="I44" s="52">
        <f>'[5]機關明細'!BJ48</f>
        <v>40003</v>
      </c>
      <c r="J44" s="52">
        <f>'[5]機關明細'!BK48</f>
        <v>519</v>
      </c>
      <c r="K44" s="54">
        <f t="shared" si="11"/>
        <v>72.50053674944536</v>
      </c>
      <c r="L44" s="55">
        <f t="shared" si="12"/>
        <v>95.29207036026715</v>
      </c>
      <c r="M44" s="52">
        <f>'[5]機關明細'!BI48</f>
        <v>44260</v>
      </c>
      <c r="N44" s="52">
        <f>'[5]機關明細'!BL48</f>
        <v>41956</v>
      </c>
      <c r="O44" s="52">
        <f>'[5]機關明細'!BM48</f>
        <v>2304</v>
      </c>
      <c r="P44" s="52">
        <f>'[5]機關明細'!BN48</f>
        <v>0</v>
      </c>
      <c r="Q44" s="52">
        <f>'[5]機關明細'!BO48</f>
        <v>0</v>
      </c>
      <c r="R44" s="56">
        <f t="shared" si="14"/>
        <v>74.51931171498805</v>
      </c>
      <c r="S44" s="56">
        <f t="shared" si="15"/>
        <v>95.0580958312751</v>
      </c>
      <c r="T44" s="53">
        <f t="shared" si="16"/>
        <v>84782</v>
      </c>
      <c r="U44" s="57">
        <f>IF(OR(T44=0,D44=0),"  -",T44/D44*100)</f>
        <v>73.54058602085249</v>
      </c>
      <c r="V44" s="58">
        <f>IF(OR(T44=0,G44=0),"  -",T44/G44*100)</f>
        <v>95.16978166919235</v>
      </c>
      <c r="W44" s="49"/>
      <c r="X44" s="49"/>
      <c r="Y44" s="49"/>
    </row>
    <row r="45" spans="1:25" s="50" customFormat="1" ht="18" customHeight="1">
      <c r="A45" s="51" t="s">
        <v>58</v>
      </c>
      <c r="B45" s="52">
        <f>'[5]機關明細'!BD49</f>
        <v>61000</v>
      </c>
      <c r="C45" s="52">
        <f>'[5]機關明細'!BE49</f>
        <v>94</v>
      </c>
      <c r="D45" s="53">
        <f t="shared" si="13"/>
        <v>61094</v>
      </c>
      <c r="E45" s="52">
        <f>'[5]機關明細'!BF49</f>
        <v>48523</v>
      </c>
      <c r="F45" s="52">
        <f>'[5]機關明細'!BG49</f>
        <v>82</v>
      </c>
      <c r="G45" s="53">
        <f t="shared" si="10"/>
        <v>48605</v>
      </c>
      <c r="H45" s="52">
        <f>'[5]機關明細'!BH49</f>
        <v>47420</v>
      </c>
      <c r="I45" s="52">
        <f>'[5]機關明細'!BJ49</f>
        <v>47219</v>
      </c>
      <c r="J45" s="52">
        <f>'[5]機關明細'!BK49</f>
        <v>202</v>
      </c>
      <c r="K45" s="54">
        <f t="shared" si="11"/>
        <v>77.73770491803279</v>
      </c>
      <c r="L45" s="55">
        <f t="shared" si="12"/>
        <v>97.7268511839746</v>
      </c>
      <c r="M45" s="52">
        <f>'[5]機關明細'!BI49</f>
        <v>52</v>
      </c>
      <c r="N45" s="52">
        <f>'[5]機關明細'!BL49</f>
        <v>52</v>
      </c>
      <c r="O45" s="52">
        <f>'[5]機關明細'!BM49</f>
        <v>0</v>
      </c>
      <c r="P45" s="52">
        <f>'[5]機關明細'!BN49</f>
        <v>0</v>
      </c>
      <c r="Q45" s="52">
        <f>'[5]機關明細'!BO49</f>
        <v>0</v>
      </c>
      <c r="R45" s="56">
        <f t="shared" si="14"/>
        <v>55.319148936170215</v>
      </c>
      <c r="S45" s="56">
        <f t="shared" si="15"/>
        <v>63.41463414634146</v>
      </c>
      <c r="T45" s="53">
        <f t="shared" si="16"/>
        <v>47472</v>
      </c>
      <c r="U45" s="57">
        <f aca="true" t="shared" si="17" ref="U45:U66">IF(OR(T45=0,D45=0),0,T45/D45*100)</f>
        <v>77.70321144465905</v>
      </c>
      <c r="V45" s="58">
        <f aca="true" t="shared" si="18" ref="V45:V66">IF(OR(T45=0,G45=0),0,T45/G45*100)</f>
        <v>97.66896409834379</v>
      </c>
      <c r="W45" s="49"/>
      <c r="X45" s="49"/>
      <c r="Y45" s="49"/>
    </row>
    <row r="46" spans="1:25" s="50" customFormat="1" ht="18" customHeight="1">
      <c r="A46" s="51" t="s">
        <v>59</v>
      </c>
      <c r="B46" s="52">
        <f>'[5]機關明細'!BD50</f>
        <v>39545</v>
      </c>
      <c r="C46" s="52">
        <f>'[5]機關明細'!BE50</f>
        <v>4459</v>
      </c>
      <c r="D46" s="53">
        <f t="shared" si="13"/>
        <v>44004</v>
      </c>
      <c r="E46" s="52">
        <f>'[5]機關明細'!BF50</f>
        <v>34579</v>
      </c>
      <c r="F46" s="52">
        <f>'[5]機關明細'!BG50</f>
        <v>3635</v>
      </c>
      <c r="G46" s="53">
        <f t="shared" si="10"/>
        <v>38214</v>
      </c>
      <c r="H46" s="52">
        <f>'[5]機關明細'!BH50</f>
        <v>33730</v>
      </c>
      <c r="I46" s="52">
        <f>'[5]機關明細'!BJ50</f>
        <v>32679</v>
      </c>
      <c r="J46" s="52">
        <f>'[5]機關明細'!BK50</f>
        <v>1051</v>
      </c>
      <c r="K46" s="54">
        <f t="shared" si="11"/>
        <v>85.29523327854344</v>
      </c>
      <c r="L46" s="55">
        <f t="shared" si="12"/>
        <v>97.54475259550594</v>
      </c>
      <c r="M46" s="52">
        <f>'[5]機關明細'!BI50</f>
        <v>3352</v>
      </c>
      <c r="N46" s="52">
        <f>'[5]機關明細'!BL50</f>
        <v>3247</v>
      </c>
      <c r="O46" s="52">
        <f>'[5]機關明細'!BM50</f>
        <v>104</v>
      </c>
      <c r="P46" s="52">
        <f>'[5]機關明細'!BN50</f>
        <v>0</v>
      </c>
      <c r="Q46" s="52">
        <f>'[5]機關明細'!BO50</f>
        <v>0</v>
      </c>
      <c r="R46" s="56">
        <f t="shared" si="14"/>
        <v>75.17380578605068</v>
      </c>
      <c r="S46" s="56">
        <f t="shared" si="15"/>
        <v>92.21458046767538</v>
      </c>
      <c r="T46" s="53">
        <f t="shared" si="16"/>
        <v>37082</v>
      </c>
      <c r="U46" s="57">
        <f t="shared" si="17"/>
        <v>84.26961185346786</v>
      </c>
      <c r="V46" s="58">
        <f t="shared" si="18"/>
        <v>97.03773486156906</v>
      </c>
      <c r="W46" s="49"/>
      <c r="X46" s="49"/>
      <c r="Y46" s="49"/>
    </row>
    <row r="47" spans="1:25" s="50" customFormat="1" ht="18" customHeight="1">
      <c r="A47" s="51" t="s">
        <v>60</v>
      </c>
      <c r="B47" s="52">
        <f>'[5]機關明細'!BD51</f>
        <v>4408</v>
      </c>
      <c r="C47" s="52">
        <f>'[5]機關明細'!BE51</f>
        <v>5205</v>
      </c>
      <c r="D47" s="53">
        <f t="shared" si="13"/>
        <v>9613</v>
      </c>
      <c r="E47" s="52">
        <f>'[5]機關明細'!BF51</f>
        <v>2676</v>
      </c>
      <c r="F47" s="52">
        <f>'[5]機關明細'!BG51</f>
        <v>2594</v>
      </c>
      <c r="G47" s="52">
        <f t="shared" si="10"/>
        <v>5270</v>
      </c>
      <c r="H47" s="52">
        <f>'[5]機關明細'!BH51</f>
        <v>2318</v>
      </c>
      <c r="I47" s="52">
        <f>'[5]機關明細'!BJ51</f>
        <v>2039</v>
      </c>
      <c r="J47" s="52">
        <f>'[5]機關明細'!BK51</f>
        <v>279</v>
      </c>
      <c r="K47" s="54">
        <f t="shared" si="11"/>
        <v>52.58620689655172</v>
      </c>
      <c r="L47" s="55">
        <f t="shared" si="12"/>
        <v>86.62182361733932</v>
      </c>
      <c r="M47" s="52">
        <f>'[5]機關明細'!BI51</f>
        <v>2323</v>
      </c>
      <c r="N47" s="52">
        <f>'[5]機關明細'!BL51</f>
        <v>2069</v>
      </c>
      <c r="O47" s="52">
        <f>'[5]機關明細'!BM51</f>
        <v>236</v>
      </c>
      <c r="P47" s="52">
        <f>'[5]機關明細'!BN51</f>
        <v>19</v>
      </c>
      <c r="Q47" s="52">
        <f>'[5]機關明細'!BO51</f>
        <v>0</v>
      </c>
      <c r="R47" s="56">
        <f t="shared" si="14"/>
        <v>44.630163304514895</v>
      </c>
      <c r="S47" s="56">
        <f t="shared" si="15"/>
        <v>89.55281418658443</v>
      </c>
      <c r="T47" s="53">
        <f t="shared" si="16"/>
        <v>4641</v>
      </c>
      <c r="U47" s="57">
        <f t="shared" si="17"/>
        <v>48.27837303651306</v>
      </c>
      <c r="V47" s="58">
        <f t="shared" si="18"/>
        <v>88.06451612903226</v>
      </c>
      <c r="W47" s="49"/>
      <c r="X47" s="49"/>
      <c r="Y47" s="49"/>
    </row>
    <row r="48" spans="1:25" s="50" customFormat="1" ht="18" customHeight="1">
      <c r="A48" s="51" t="s">
        <v>61</v>
      </c>
      <c r="B48" s="52">
        <f>'[5]機關明細'!BD52</f>
        <v>10513</v>
      </c>
      <c r="C48" s="52">
        <f>'[5]機關明細'!BE52</f>
        <v>2039</v>
      </c>
      <c r="D48" s="53">
        <f t="shared" si="13"/>
        <v>12552</v>
      </c>
      <c r="E48" s="52">
        <f>'[5]機關明細'!BF52</f>
        <v>8495</v>
      </c>
      <c r="F48" s="52">
        <f>'[5]機關明細'!BG52</f>
        <v>1265</v>
      </c>
      <c r="G48" s="52">
        <f t="shared" si="10"/>
        <v>9760</v>
      </c>
      <c r="H48" s="52">
        <f>'[5]機關明細'!BH52</f>
        <v>7790</v>
      </c>
      <c r="I48" s="52">
        <f>'[5]機關明細'!BJ52</f>
        <v>7738</v>
      </c>
      <c r="J48" s="52">
        <f>'[5]機關明細'!BK52</f>
        <v>52</v>
      </c>
      <c r="K48" s="54">
        <f t="shared" si="11"/>
        <v>74.09873489964805</v>
      </c>
      <c r="L48" s="55">
        <f t="shared" si="12"/>
        <v>91.70100058858152</v>
      </c>
      <c r="M48" s="52">
        <f>'[5]機關明細'!BI52</f>
        <v>1128</v>
      </c>
      <c r="N48" s="52">
        <f>'[5]機關明細'!BL52</f>
        <v>1000</v>
      </c>
      <c r="O48" s="52">
        <f>'[5]機關明細'!BM52</f>
        <v>128</v>
      </c>
      <c r="P48" s="52">
        <f>'[5]機關明細'!BN52</f>
        <v>0</v>
      </c>
      <c r="Q48" s="52">
        <f>'[5]機關明細'!BO52</f>
        <v>0</v>
      </c>
      <c r="R48" s="56">
        <f t="shared" si="14"/>
        <v>55.32123589995096</v>
      </c>
      <c r="S48" s="56">
        <f t="shared" si="15"/>
        <v>89.1699604743083</v>
      </c>
      <c r="T48" s="53">
        <f t="shared" si="16"/>
        <v>8918</v>
      </c>
      <c r="U48" s="57">
        <f t="shared" si="17"/>
        <v>71.04843849585724</v>
      </c>
      <c r="V48" s="58">
        <f t="shared" si="18"/>
        <v>91.37295081967213</v>
      </c>
      <c r="W48" s="49"/>
      <c r="X48" s="49"/>
      <c r="Y48" s="60"/>
    </row>
    <row r="49" spans="1:25" s="50" customFormat="1" ht="18" customHeight="1">
      <c r="A49" s="51" t="s">
        <v>62</v>
      </c>
      <c r="B49" s="52">
        <f>SUM(B50:B55)</f>
        <v>106457</v>
      </c>
      <c r="C49" s="52">
        <f>SUM(C50:C55)</f>
        <v>43702</v>
      </c>
      <c r="D49" s="53">
        <f t="shared" si="13"/>
        <v>150159</v>
      </c>
      <c r="E49" s="52">
        <f>SUM(E50:E55)</f>
        <v>74475</v>
      </c>
      <c r="F49" s="52">
        <f>SUM(F50:F55)</f>
        <v>28503</v>
      </c>
      <c r="G49" s="52">
        <f t="shared" si="10"/>
        <v>102978</v>
      </c>
      <c r="H49" s="52">
        <f>SUM(H50:H55)</f>
        <v>74378</v>
      </c>
      <c r="I49" s="52">
        <f>SUM(I50:I55)</f>
        <v>74348</v>
      </c>
      <c r="J49" s="52">
        <f>SUM(J50:J55)</f>
        <v>31</v>
      </c>
      <c r="K49" s="54">
        <f t="shared" si="11"/>
        <v>69.86670674544652</v>
      </c>
      <c r="L49" s="55">
        <f t="shared" si="12"/>
        <v>99.86975495132594</v>
      </c>
      <c r="M49" s="52">
        <f>SUM(M50:M55)</f>
        <v>28488</v>
      </c>
      <c r="N49" s="52">
        <f>SUM(N50:N55)</f>
        <v>28488</v>
      </c>
      <c r="O49" s="52">
        <f>SUM(O50:O55)</f>
        <v>0</v>
      </c>
      <c r="P49" s="52">
        <f>SUM(P50:P55)</f>
        <v>0</v>
      </c>
      <c r="Q49" s="52">
        <f>SUM(Q50:Q55)</f>
        <v>0</v>
      </c>
      <c r="R49" s="56">
        <f t="shared" si="14"/>
        <v>65.18694796576816</v>
      </c>
      <c r="S49" s="56">
        <f t="shared" si="15"/>
        <v>99.94737396063572</v>
      </c>
      <c r="T49" s="53">
        <f t="shared" si="16"/>
        <v>102866</v>
      </c>
      <c r="U49" s="57">
        <f t="shared" si="17"/>
        <v>68.50471833190151</v>
      </c>
      <c r="V49" s="58">
        <f t="shared" si="18"/>
        <v>99.89123890539727</v>
      </c>
      <c r="W49" s="49"/>
      <c r="X49" s="49"/>
      <c r="Y49" s="49"/>
    </row>
    <row r="50" spans="1:25" s="50" customFormat="1" ht="18" customHeight="1">
      <c r="A50" s="51" t="s">
        <v>63</v>
      </c>
      <c r="B50" s="52">
        <f>'[5]機關明細'!BD54</f>
        <v>775</v>
      </c>
      <c r="C50" s="52">
        <f>'[5]機關明細'!BE54</f>
        <v>14</v>
      </c>
      <c r="D50" s="53">
        <f t="shared" si="13"/>
        <v>789</v>
      </c>
      <c r="E50" s="52">
        <f>'[5]機關明細'!BF54</f>
        <v>640</v>
      </c>
      <c r="F50" s="52">
        <f>'[5]機關明細'!BG54</f>
        <v>12</v>
      </c>
      <c r="G50" s="53">
        <f t="shared" si="10"/>
        <v>652</v>
      </c>
      <c r="H50" s="52">
        <f>'[5]機關明細'!BH54</f>
        <v>571</v>
      </c>
      <c r="I50" s="52">
        <f>'[5]機關明細'!BJ54</f>
        <v>543</v>
      </c>
      <c r="J50" s="52">
        <f>'[5]機關明細'!BK54</f>
        <v>29</v>
      </c>
      <c r="K50" s="54">
        <f t="shared" si="11"/>
        <v>73.67741935483872</v>
      </c>
      <c r="L50" s="55">
        <f t="shared" si="12"/>
        <v>89.21875</v>
      </c>
      <c r="M50" s="52">
        <f>'[5]機關明細'!BI54</f>
        <v>6</v>
      </c>
      <c r="N50" s="52">
        <f>'[5]機關明細'!BL54</f>
        <v>6</v>
      </c>
      <c r="O50" s="52">
        <f>'[5]機關明細'!BM54</f>
        <v>0</v>
      </c>
      <c r="P50" s="52">
        <f>'[5]機關明細'!BN54</f>
        <v>0</v>
      </c>
      <c r="Q50" s="52">
        <f>'[5]機關明細'!BO54</f>
        <v>0</v>
      </c>
      <c r="R50" s="56">
        <f t="shared" si="14"/>
        <v>42.857142857142854</v>
      </c>
      <c r="S50" s="56">
        <f aca="true" t="shared" si="19" ref="S50:S59">IF(OR(M50=0,F50=0),"  - ",M50/F50*100)</f>
        <v>50</v>
      </c>
      <c r="T50" s="53">
        <f t="shared" si="16"/>
        <v>577</v>
      </c>
      <c r="U50" s="57">
        <f t="shared" si="17"/>
        <v>73.13054499366287</v>
      </c>
      <c r="V50" s="58">
        <f t="shared" si="18"/>
        <v>88.49693251533742</v>
      </c>
      <c r="W50" s="49"/>
      <c r="X50" s="49"/>
      <c r="Y50" s="60"/>
    </row>
    <row r="51" spans="1:25" s="50" customFormat="1" ht="18" customHeight="1">
      <c r="A51" s="51" t="s">
        <v>64</v>
      </c>
      <c r="B51" s="52">
        <f>'[5]機關明細'!BD55</f>
        <v>151</v>
      </c>
      <c r="C51" s="52">
        <f>'[5]機關明細'!BE55</f>
        <v>5</v>
      </c>
      <c r="D51" s="53">
        <f t="shared" si="13"/>
        <v>156</v>
      </c>
      <c r="E51" s="52">
        <f>'[5]機關明細'!BF55</f>
        <v>118</v>
      </c>
      <c r="F51" s="52">
        <f>'[5]機關明細'!BG55</f>
        <v>3</v>
      </c>
      <c r="G51" s="53">
        <f t="shared" si="10"/>
        <v>121</v>
      </c>
      <c r="H51" s="52">
        <f>'[5]機關明細'!BH55</f>
        <v>101</v>
      </c>
      <c r="I51" s="52">
        <f>'[5]機關明細'!BJ55</f>
        <v>99</v>
      </c>
      <c r="J51" s="52">
        <f>'[5]機關明細'!BK55</f>
        <v>2</v>
      </c>
      <c r="K51" s="54">
        <f t="shared" si="11"/>
        <v>66.88741721854305</v>
      </c>
      <c r="L51" s="55">
        <f t="shared" si="12"/>
        <v>85.59322033898306</v>
      </c>
      <c r="M51" s="52">
        <f>'[5]機關明細'!BI55</f>
        <v>1</v>
      </c>
      <c r="N51" s="52">
        <f>'[5]機關明細'!BL55</f>
        <v>1</v>
      </c>
      <c r="O51" s="52">
        <f>'[5]機關明細'!BM55</f>
        <v>0</v>
      </c>
      <c r="P51" s="52">
        <f>'[5]機關明細'!BN55</f>
        <v>0</v>
      </c>
      <c r="Q51" s="52">
        <f>'[5]機關明細'!BO55</f>
        <v>0</v>
      </c>
      <c r="R51" s="56">
        <f aca="true" t="shared" si="20" ref="R51:R59">IF(OR(M51=0,C51=0),"  - ",M51/C51*100)</f>
        <v>20</v>
      </c>
      <c r="S51" s="56">
        <f t="shared" si="19"/>
        <v>33.33333333333333</v>
      </c>
      <c r="T51" s="53">
        <f t="shared" si="16"/>
        <v>102</v>
      </c>
      <c r="U51" s="57">
        <f t="shared" si="17"/>
        <v>65.38461538461539</v>
      </c>
      <c r="V51" s="58">
        <f t="shared" si="18"/>
        <v>84.29752066115702</v>
      </c>
      <c r="W51" s="49"/>
      <c r="X51" s="49"/>
      <c r="Y51" s="49"/>
    </row>
    <row r="52" spans="1:25" s="50" customFormat="1" ht="18" customHeight="1">
      <c r="A52" s="51" t="s">
        <v>65</v>
      </c>
      <c r="B52" s="52">
        <f>'[5]機關明細'!BD56</f>
        <v>98119</v>
      </c>
      <c r="C52" s="52">
        <f>'[5]機關明細'!BE56</f>
        <v>41900</v>
      </c>
      <c r="D52" s="53">
        <f t="shared" si="13"/>
        <v>140019</v>
      </c>
      <c r="E52" s="52">
        <f>'[5]機關明細'!BF56</f>
        <v>69669</v>
      </c>
      <c r="F52" s="52">
        <f>'[5]機關明細'!BG56</f>
        <v>27190</v>
      </c>
      <c r="G52" s="53">
        <f t="shared" si="10"/>
        <v>96859</v>
      </c>
      <c r="H52" s="52">
        <f>'[5]機關明細'!BH56</f>
        <v>69669</v>
      </c>
      <c r="I52" s="52">
        <f>'[5]機關明細'!BJ56</f>
        <v>69669</v>
      </c>
      <c r="J52" s="52">
        <f>'[5]機關明細'!BK56</f>
        <v>0</v>
      </c>
      <c r="K52" s="54">
        <f t="shared" si="11"/>
        <v>71.00459645940134</v>
      </c>
      <c r="L52" s="55">
        <f t="shared" si="12"/>
        <v>100</v>
      </c>
      <c r="M52" s="52">
        <f>'[5]機關明細'!BI56</f>
        <v>27190</v>
      </c>
      <c r="N52" s="52">
        <f>'[5]機關明細'!BL56</f>
        <v>27190</v>
      </c>
      <c r="O52" s="52">
        <f>'[5]機關明細'!BM56</f>
        <v>0</v>
      </c>
      <c r="P52" s="52">
        <f>'[5]機關明細'!BN56</f>
        <v>0</v>
      </c>
      <c r="Q52" s="52">
        <f>'[5]機關明細'!BO56</f>
        <v>0</v>
      </c>
      <c r="R52" s="56">
        <f t="shared" si="20"/>
        <v>64.8926014319809</v>
      </c>
      <c r="S52" s="56">
        <f t="shared" si="19"/>
        <v>100</v>
      </c>
      <c r="T52" s="53">
        <f t="shared" si="16"/>
        <v>96859</v>
      </c>
      <c r="U52" s="57">
        <f t="shared" si="17"/>
        <v>69.17561188124469</v>
      </c>
      <c r="V52" s="58">
        <f t="shared" si="18"/>
        <v>100</v>
      </c>
      <c r="W52" s="49"/>
      <c r="X52" s="49"/>
      <c r="Y52" s="49"/>
    </row>
    <row r="53" spans="1:25" s="50" customFormat="1" ht="18" customHeight="1">
      <c r="A53" s="51" t="s">
        <v>66</v>
      </c>
      <c r="B53" s="52">
        <f>'[5]機關明細'!BD57</f>
        <v>1412</v>
      </c>
      <c r="C53" s="52">
        <f>'[5]機關明細'!BE57</f>
        <v>873</v>
      </c>
      <c r="D53" s="53">
        <f t="shared" si="13"/>
        <v>2285</v>
      </c>
      <c r="E53" s="52">
        <f>'[5]機關明細'!BF57</f>
        <v>1084</v>
      </c>
      <c r="F53" s="52">
        <f>'[5]機關明細'!BG57</f>
        <v>615</v>
      </c>
      <c r="G53" s="53">
        <f t="shared" si="10"/>
        <v>1699</v>
      </c>
      <c r="H53" s="52">
        <f>'[5]機關明細'!BH57</f>
        <v>1073</v>
      </c>
      <c r="I53" s="52">
        <f>'[5]機關明細'!BJ57</f>
        <v>1073</v>
      </c>
      <c r="J53" s="52">
        <f>'[5]機關明細'!BK57</f>
        <v>0</v>
      </c>
      <c r="K53" s="54">
        <f t="shared" si="11"/>
        <v>75.9915014164306</v>
      </c>
      <c r="L53" s="55">
        <f t="shared" si="12"/>
        <v>98.98523985239852</v>
      </c>
      <c r="M53" s="52">
        <f>'[5]機關明細'!BI57</f>
        <v>608</v>
      </c>
      <c r="N53" s="52">
        <f>'[5]機關明細'!BL57</f>
        <v>608</v>
      </c>
      <c r="O53" s="52">
        <f>'[5]機關明細'!BM57</f>
        <v>0</v>
      </c>
      <c r="P53" s="52">
        <f>'[5]機關明細'!BN57</f>
        <v>0</v>
      </c>
      <c r="Q53" s="52">
        <f>'[5]機關明細'!BO57</f>
        <v>0</v>
      </c>
      <c r="R53" s="56">
        <f t="shared" si="20"/>
        <v>69.64490263459335</v>
      </c>
      <c r="S53" s="56">
        <f t="shared" si="19"/>
        <v>98.86178861788618</v>
      </c>
      <c r="T53" s="53">
        <f t="shared" si="16"/>
        <v>1681</v>
      </c>
      <c r="U53" s="57">
        <f t="shared" si="17"/>
        <v>73.56673960612692</v>
      </c>
      <c r="V53" s="58">
        <f t="shared" si="18"/>
        <v>98.94055326662743</v>
      </c>
      <c r="W53" s="49"/>
      <c r="X53" s="49"/>
      <c r="Y53" s="60"/>
    </row>
    <row r="54" spans="1:25" s="50" customFormat="1" ht="18" customHeight="1">
      <c r="A54" s="51" t="s">
        <v>67</v>
      </c>
      <c r="B54" s="52">
        <f>'[5]機關明細'!BD58</f>
        <v>0</v>
      </c>
      <c r="C54" s="52">
        <f>'[5]機關明細'!BE58</f>
        <v>910</v>
      </c>
      <c r="D54" s="53">
        <f t="shared" si="13"/>
        <v>910</v>
      </c>
      <c r="E54" s="52">
        <f>'[5]機關明細'!BF58</f>
        <v>0</v>
      </c>
      <c r="F54" s="52">
        <f>'[5]機關明細'!BG58</f>
        <v>683</v>
      </c>
      <c r="G54" s="53">
        <f t="shared" si="10"/>
        <v>683</v>
      </c>
      <c r="H54" s="52">
        <f>'[5]機關明細'!BH58</f>
        <v>0</v>
      </c>
      <c r="I54" s="52">
        <f>'[5]機關明細'!BJ58</f>
        <v>0</v>
      </c>
      <c r="J54" s="52">
        <f>'[5]機關明細'!BK58</f>
        <v>0</v>
      </c>
      <c r="K54" s="54">
        <f t="shared" si="11"/>
        <v>0</v>
      </c>
      <c r="L54" s="55">
        <f t="shared" si="12"/>
        <v>0</v>
      </c>
      <c r="M54" s="52">
        <f>'[5]機關明細'!BI58</f>
        <v>683</v>
      </c>
      <c r="N54" s="52">
        <f>'[5]機關明細'!BL58</f>
        <v>683</v>
      </c>
      <c r="O54" s="52">
        <f>'[5]機關明細'!BM58</f>
        <v>0</v>
      </c>
      <c r="P54" s="52">
        <f>'[5]機關明細'!BN58</f>
        <v>0</v>
      </c>
      <c r="Q54" s="52">
        <f>'[5]機關明細'!BO58</f>
        <v>0</v>
      </c>
      <c r="R54" s="56">
        <f t="shared" si="20"/>
        <v>75.05494505494505</v>
      </c>
      <c r="S54" s="56">
        <f t="shared" si="19"/>
        <v>100</v>
      </c>
      <c r="T54" s="53">
        <f t="shared" si="16"/>
        <v>683</v>
      </c>
      <c r="U54" s="57">
        <f t="shared" si="17"/>
        <v>75.05494505494505</v>
      </c>
      <c r="V54" s="58">
        <f t="shared" si="18"/>
        <v>100</v>
      </c>
      <c r="W54" s="49"/>
      <c r="X54" s="49"/>
      <c r="Y54" s="49"/>
    </row>
    <row r="55" spans="1:25" s="50" customFormat="1" ht="18" customHeight="1">
      <c r="A55" s="51" t="s">
        <v>68</v>
      </c>
      <c r="B55" s="52">
        <f>'[5]機關明細'!BD59</f>
        <v>6000</v>
      </c>
      <c r="C55" s="52">
        <f>'[5]機關明細'!BE59</f>
        <v>0</v>
      </c>
      <c r="D55" s="53">
        <f t="shared" si="13"/>
        <v>6000</v>
      </c>
      <c r="E55" s="52">
        <f>'[5]機關明細'!BF59</f>
        <v>2964</v>
      </c>
      <c r="F55" s="52">
        <f>'[5]機關明細'!BG59</f>
        <v>0</v>
      </c>
      <c r="G55" s="53">
        <f t="shared" si="10"/>
        <v>2964</v>
      </c>
      <c r="H55" s="52">
        <f>'[5]機關明細'!BH59</f>
        <v>2964</v>
      </c>
      <c r="I55" s="52">
        <f>'[5]機關明細'!BJ59</f>
        <v>2964</v>
      </c>
      <c r="J55" s="52">
        <f>'[5]機關明細'!BK59</f>
        <v>0</v>
      </c>
      <c r="K55" s="54">
        <f t="shared" si="11"/>
        <v>49.4</v>
      </c>
      <c r="L55" s="55">
        <f t="shared" si="12"/>
        <v>100</v>
      </c>
      <c r="M55" s="52">
        <f>'[5]機關明細'!BI59</f>
        <v>0</v>
      </c>
      <c r="N55" s="52">
        <f>'[5]機關明細'!BL59</f>
        <v>0</v>
      </c>
      <c r="O55" s="52">
        <f>'[5]機關明細'!BM59</f>
        <v>0</v>
      </c>
      <c r="P55" s="52">
        <f>'[5]機關明細'!BN59</f>
        <v>0</v>
      </c>
      <c r="Q55" s="52">
        <f>'[5]機關明細'!BO59</f>
        <v>0</v>
      </c>
      <c r="R55" s="56" t="str">
        <f t="shared" si="20"/>
        <v>  - </v>
      </c>
      <c r="S55" s="56" t="str">
        <f t="shared" si="19"/>
        <v>  - </v>
      </c>
      <c r="T55" s="53">
        <f t="shared" si="16"/>
        <v>2964</v>
      </c>
      <c r="U55" s="57">
        <f t="shared" si="17"/>
        <v>49.4</v>
      </c>
      <c r="V55" s="58">
        <f t="shared" si="18"/>
        <v>100</v>
      </c>
      <c r="W55" s="49"/>
      <c r="X55" s="49"/>
      <c r="Y55" s="49"/>
    </row>
    <row r="56" spans="1:25" s="50" customFormat="1" ht="18" customHeight="1">
      <c r="A56" s="51" t="s">
        <v>69</v>
      </c>
      <c r="B56" s="52">
        <f>'[5]機關明細'!BD60</f>
        <v>17285</v>
      </c>
      <c r="C56" s="52">
        <f>'[5]機關明細'!BE60</f>
        <v>0</v>
      </c>
      <c r="D56" s="53">
        <f t="shared" si="13"/>
        <v>17285</v>
      </c>
      <c r="E56" s="52">
        <f>'[5]機關明細'!BF60</f>
        <v>16160</v>
      </c>
      <c r="F56" s="52">
        <f>'[5]機關明細'!BG60</f>
        <v>0</v>
      </c>
      <c r="G56" s="53">
        <f t="shared" si="10"/>
        <v>16160</v>
      </c>
      <c r="H56" s="52">
        <f>'[5]機關明細'!BH60</f>
        <v>15481</v>
      </c>
      <c r="I56" s="52">
        <f>'[5]機關明細'!BJ60</f>
        <v>15481</v>
      </c>
      <c r="J56" s="52">
        <f>'[5]機關明細'!BK60</f>
        <v>0</v>
      </c>
      <c r="K56" s="54">
        <f t="shared" si="11"/>
        <v>89.56320509111947</v>
      </c>
      <c r="L56" s="55">
        <f t="shared" si="12"/>
        <v>95.79826732673268</v>
      </c>
      <c r="M56" s="52">
        <f>'[5]機關明細'!BI60</f>
        <v>0</v>
      </c>
      <c r="N56" s="52">
        <f>'[5]機關明細'!BL60</f>
        <v>0</v>
      </c>
      <c r="O56" s="52">
        <f>'[5]機關明細'!BM60</f>
        <v>0</v>
      </c>
      <c r="P56" s="52">
        <f>'[5]機關明細'!BN60</f>
        <v>0</v>
      </c>
      <c r="Q56" s="52">
        <f>'[5]機關明細'!BO60</f>
        <v>0</v>
      </c>
      <c r="R56" s="56" t="str">
        <f t="shared" si="20"/>
        <v>  - </v>
      </c>
      <c r="S56" s="56" t="str">
        <f t="shared" si="19"/>
        <v>  - </v>
      </c>
      <c r="T56" s="53">
        <f t="shared" si="16"/>
        <v>15481</v>
      </c>
      <c r="U56" s="57">
        <f t="shared" si="17"/>
        <v>89.56320509111947</v>
      </c>
      <c r="V56" s="58">
        <f t="shared" si="18"/>
        <v>95.79826732673268</v>
      </c>
      <c r="W56" s="49"/>
      <c r="X56" s="49"/>
      <c r="Y56" s="49"/>
    </row>
    <row r="57" spans="1:25" s="50" customFormat="1" ht="18" customHeight="1">
      <c r="A57" s="51" t="s">
        <v>82</v>
      </c>
      <c r="B57" s="52">
        <f>'[5]機關明細'!BD66</f>
        <v>500</v>
      </c>
      <c r="C57" s="52">
        <f>'[5]機關明細'!BE66</f>
        <v>1500</v>
      </c>
      <c r="D57" s="53">
        <f t="shared" si="13"/>
        <v>2000</v>
      </c>
      <c r="E57" s="52">
        <f>'[5]機關明細'!BF66</f>
        <v>0</v>
      </c>
      <c r="F57" s="52">
        <f>'[5]機關明細'!BG66</f>
        <v>0</v>
      </c>
      <c r="G57" s="53">
        <f t="shared" si="10"/>
        <v>0</v>
      </c>
      <c r="H57" s="52">
        <f>'[5]機關明細'!BH66</f>
        <v>0</v>
      </c>
      <c r="I57" s="52">
        <f>'[5]機關明細'!BJ66</f>
        <v>0</v>
      </c>
      <c r="J57" s="52">
        <f>'[5]機關明細'!BK66</f>
        <v>0</v>
      </c>
      <c r="K57" s="54">
        <f t="shared" si="11"/>
        <v>0</v>
      </c>
      <c r="L57" s="55">
        <f t="shared" si="12"/>
        <v>0</v>
      </c>
      <c r="M57" s="52">
        <f>'[5]機關明細'!BI66</f>
        <v>0</v>
      </c>
      <c r="N57" s="52">
        <f>'[5]機關明細'!BL66</f>
        <v>0</v>
      </c>
      <c r="O57" s="52">
        <f>'[5]機關明細'!BM66</f>
        <v>0</v>
      </c>
      <c r="P57" s="52">
        <f>'[5]機關明細'!BN66</f>
        <v>0</v>
      </c>
      <c r="Q57" s="52">
        <f>'[5]機關明細'!BO66</f>
        <v>0</v>
      </c>
      <c r="R57" s="56" t="str">
        <f t="shared" si="20"/>
        <v>  - </v>
      </c>
      <c r="S57" s="56" t="str">
        <f t="shared" si="19"/>
        <v>  - </v>
      </c>
      <c r="T57" s="53">
        <f t="shared" si="16"/>
        <v>0</v>
      </c>
      <c r="U57" s="57">
        <f t="shared" si="17"/>
        <v>0</v>
      </c>
      <c r="V57" s="58">
        <f t="shared" si="18"/>
        <v>0</v>
      </c>
      <c r="W57" s="61"/>
      <c r="X57" s="49"/>
      <c r="Y57" s="61"/>
    </row>
    <row r="58" spans="1:25" s="50" customFormat="1" ht="18" customHeight="1">
      <c r="A58" s="51" t="s">
        <v>83</v>
      </c>
      <c r="B58" s="52">
        <f>'[5]機關明細'!BD67</f>
        <v>2246</v>
      </c>
      <c r="C58" s="52">
        <f>'[5]機關明細'!BE67</f>
        <v>620</v>
      </c>
      <c r="D58" s="53">
        <f t="shared" si="13"/>
        <v>2866</v>
      </c>
      <c r="E58" s="52">
        <f>'[5]機關明細'!BF67</f>
        <v>0</v>
      </c>
      <c r="F58" s="52">
        <f>'[5]機關明細'!BG67</f>
        <v>0</v>
      </c>
      <c r="G58" s="53">
        <f t="shared" si="10"/>
        <v>0</v>
      </c>
      <c r="H58" s="52">
        <f>'[5]機關明細'!BH67</f>
        <v>0</v>
      </c>
      <c r="I58" s="52">
        <f>'[5]機關明細'!BJ67</f>
        <v>0</v>
      </c>
      <c r="J58" s="52">
        <f>'[5]機關明細'!BK67</f>
        <v>0</v>
      </c>
      <c r="K58" s="54">
        <f t="shared" si="11"/>
        <v>0</v>
      </c>
      <c r="L58" s="55">
        <f t="shared" si="12"/>
        <v>0</v>
      </c>
      <c r="M58" s="52">
        <f>'[5]機關明細'!BI67</f>
        <v>0</v>
      </c>
      <c r="N58" s="52">
        <f>'[5]機關明細'!BL67</f>
        <v>0</v>
      </c>
      <c r="O58" s="52">
        <f>'[5]機關明細'!BM67</f>
        <v>0</v>
      </c>
      <c r="P58" s="52">
        <f>'[5]機關明細'!BN67</f>
        <v>0</v>
      </c>
      <c r="Q58" s="52">
        <f>'[5]機關明細'!BO67</f>
        <v>0</v>
      </c>
      <c r="R58" s="56" t="str">
        <f t="shared" si="20"/>
        <v>  - </v>
      </c>
      <c r="S58" s="56" t="str">
        <f t="shared" si="19"/>
        <v>  - </v>
      </c>
      <c r="T58" s="53">
        <f t="shared" si="16"/>
        <v>0</v>
      </c>
      <c r="U58" s="57">
        <f t="shared" si="17"/>
        <v>0</v>
      </c>
      <c r="V58" s="58">
        <f t="shared" si="18"/>
        <v>0</v>
      </c>
      <c r="W58" s="61"/>
      <c r="X58" s="49"/>
      <c r="Y58" s="61"/>
    </row>
    <row r="59" spans="1:25" s="50" customFormat="1" ht="18.75" customHeight="1">
      <c r="A59" s="41" t="s">
        <v>84</v>
      </c>
      <c r="B59" s="43">
        <f>SUM(B60:B65)</f>
        <v>30475</v>
      </c>
      <c r="C59" s="43">
        <f>SUM(C60:C65)</f>
        <v>4503</v>
      </c>
      <c r="D59" s="43">
        <f>C59+B59</f>
        <v>34978</v>
      </c>
      <c r="E59" s="43">
        <f>SUM(E60:E65)</f>
        <v>23777</v>
      </c>
      <c r="F59" s="43">
        <f>SUM(F60:F65)</f>
        <v>2908</v>
      </c>
      <c r="G59" s="43">
        <f t="shared" si="10"/>
        <v>26685</v>
      </c>
      <c r="H59" s="43">
        <f>SUM(H60:H65)</f>
        <v>21385</v>
      </c>
      <c r="I59" s="43">
        <f>SUM(I60:I65)</f>
        <v>20956</v>
      </c>
      <c r="J59" s="43">
        <f>SUM(J60:J65)</f>
        <v>428</v>
      </c>
      <c r="K59" s="86">
        <f t="shared" si="11"/>
        <v>70.17227235438884</v>
      </c>
      <c r="L59" s="45">
        <f t="shared" si="12"/>
        <v>89.93985784581739</v>
      </c>
      <c r="M59" s="43">
        <f>SUM(M60:M65)</f>
        <v>1927</v>
      </c>
      <c r="N59" s="43">
        <f>SUM(N60:N65)</f>
        <v>1748</v>
      </c>
      <c r="O59" s="43">
        <f>SUM(O60:O65)</f>
        <v>167</v>
      </c>
      <c r="P59" s="43">
        <f>SUM(P60:P65)</f>
        <v>10</v>
      </c>
      <c r="Q59" s="43">
        <f>SUM(Q60:Q65)</f>
        <v>0</v>
      </c>
      <c r="R59" s="46">
        <f t="shared" si="20"/>
        <v>42.79369309349323</v>
      </c>
      <c r="S59" s="46">
        <f t="shared" si="19"/>
        <v>66.26547455295736</v>
      </c>
      <c r="T59" s="87">
        <f t="shared" si="16"/>
        <v>23312</v>
      </c>
      <c r="U59" s="47">
        <f t="shared" si="17"/>
        <v>66.64760706729945</v>
      </c>
      <c r="V59" s="48">
        <f t="shared" si="18"/>
        <v>87.35994004122166</v>
      </c>
      <c r="W59" s="49"/>
      <c r="X59" s="49"/>
      <c r="Y59" s="49"/>
    </row>
    <row r="60" spans="1:25" s="50" customFormat="1" ht="18" customHeight="1">
      <c r="A60" s="88" t="s">
        <v>70</v>
      </c>
      <c r="B60" s="89">
        <f>'[5]機關明細'!BD4</f>
        <v>24</v>
      </c>
      <c r="C60" s="89">
        <f>'[5]機關明細'!BE4</f>
        <v>9</v>
      </c>
      <c r="D60" s="90">
        <f aca="true" t="shared" si="21" ref="D60:D65">B60+C60</f>
        <v>33</v>
      </c>
      <c r="E60" s="89">
        <f>'[5]機關明細'!BF4</f>
        <v>17</v>
      </c>
      <c r="F60" s="89">
        <f>'[5]機關明細'!BG4</f>
        <v>1</v>
      </c>
      <c r="G60" s="90">
        <f t="shared" si="10"/>
        <v>18</v>
      </c>
      <c r="H60" s="89">
        <f>'[5]機關明細'!BH4</f>
        <v>11</v>
      </c>
      <c r="I60" s="89">
        <f>'[5]機關明細'!BJ4</f>
        <v>10</v>
      </c>
      <c r="J60" s="89">
        <f>'[5]機關明細'!BK4</f>
        <v>1</v>
      </c>
      <c r="K60" s="54">
        <f t="shared" si="11"/>
        <v>45.83333333333333</v>
      </c>
      <c r="L60" s="55">
        <f t="shared" si="12"/>
        <v>64.70588235294117</v>
      </c>
      <c r="M60" s="89">
        <f>'[5]機關明細'!BI4</f>
        <v>1</v>
      </c>
      <c r="N60" s="89">
        <f>'[5]機關明細'!BL4</f>
        <v>0</v>
      </c>
      <c r="O60" s="89">
        <f>'[5]機關明細'!BM4</f>
        <v>0</v>
      </c>
      <c r="P60" s="89">
        <f>'[5]機關明細'!BN4</f>
        <v>0</v>
      </c>
      <c r="Q60" s="89">
        <f>'[5]機關明細'!BO4</f>
        <v>0</v>
      </c>
      <c r="R60" s="65">
        <f aca="true" t="shared" si="22" ref="R60:R66">IF(OR(M60=0,C60=0),"  -",M60/C60*100)</f>
        <v>11.11111111111111</v>
      </c>
      <c r="S60" s="65">
        <f aca="true" t="shared" si="23" ref="S60:S66">IF(OR(M60=0,F60=0)," - ",M60/F60*100)</f>
        <v>100</v>
      </c>
      <c r="T60" s="53">
        <f t="shared" si="16"/>
        <v>12</v>
      </c>
      <c r="U60" s="57">
        <f t="shared" si="17"/>
        <v>36.36363636363637</v>
      </c>
      <c r="V60" s="58">
        <f t="shared" si="18"/>
        <v>66.66666666666666</v>
      </c>
      <c r="W60" s="49"/>
      <c r="X60" s="49"/>
      <c r="Y60" s="49"/>
    </row>
    <row r="61" spans="1:25" s="50" customFormat="1" ht="18" customHeight="1">
      <c r="A61" s="51" t="s">
        <v>71</v>
      </c>
      <c r="B61" s="52">
        <f>'[5]機關明細'!BD5</f>
        <v>7498</v>
      </c>
      <c r="C61" s="52">
        <f>'[5]機關明細'!BE5</f>
        <v>2359</v>
      </c>
      <c r="D61" s="53">
        <f t="shared" si="21"/>
        <v>9857</v>
      </c>
      <c r="E61" s="52">
        <f>'[5]機關明細'!BF5</f>
        <v>5698</v>
      </c>
      <c r="F61" s="52">
        <f>'[5]機關明細'!BG5</f>
        <v>1585</v>
      </c>
      <c r="G61" s="53">
        <f t="shared" si="10"/>
        <v>7283</v>
      </c>
      <c r="H61" s="52">
        <f>'[5]機關明細'!BH5</f>
        <v>4993</v>
      </c>
      <c r="I61" s="52">
        <f>'[5]機關明細'!BJ5</f>
        <v>4884</v>
      </c>
      <c r="J61" s="52">
        <f>'[5]機關明細'!BK5</f>
        <v>109</v>
      </c>
      <c r="K61" s="54">
        <f t="shared" si="11"/>
        <v>66.59109095758869</v>
      </c>
      <c r="L61" s="55">
        <f t="shared" si="12"/>
        <v>87.62723762723763</v>
      </c>
      <c r="M61" s="52">
        <f>'[5]機關明細'!BI5</f>
        <v>984</v>
      </c>
      <c r="N61" s="52">
        <f>'[5]機關明細'!BL5</f>
        <v>819</v>
      </c>
      <c r="O61" s="52">
        <f>'[5]機關明細'!BM5</f>
        <v>161</v>
      </c>
      <c r="P61" s="52">
        <f>'[5]機關明細'!BN5</f>
        <v>4</v>
      </c>
      <c r="Q61" s="52">
        <f>'[5]機關明細'!BO5</f>
        <v>0</v>
      </c>
      <c r="R61" s="56">
        <f t="shared" si="22"/>
        <v>41.712590080542604</v>
      </c>
      <c r="S61" s="56">
        <f t="shared" si="23"/>
        <v>62.08201892744479</v>
      </c>
      <c r="T61" s="53">
        <f t="shared" si="16"/>
        <v>5977</v>
      </c>
      <c r="U61" s="57">
        <f t="shared" si="17"/>
        <v>60.63711068276352</v>
      </c>
      <c r="V61" s="58">
        <f t="shared" si="18"/>
        <v>82.06782919126734</v>
      </c>
      <c r="W61" s="49"/>
      <c r="X61" s="49"/>
      <c r="Y61" s="49"/>
    </row>
    <row r="62" spans="1:25" s="50" customFormat="1" ht="18" customHeight="1">
      <c r="A62" s="51" t="s">
        <v>72</v>
      </c>
      <c r="B62" s="52">
        <f>'[5]機關明細'!BD29</f>
        <v>3890</v>
      </c>
      <c r="C62" s="52">
        <f>'[5]機關明細'!BE29</f>
        <v>377</v>
      </c>
      <c r="D62" s="53">
        <f t="shared" si="21"/>
        <v>4267</v>
      </c>
      <c r="E62" s="52">
        <f>'[5]機關明細'!BF29</f>
        <v>2916</v>
      </c>
      <c r="F62" s="52">
        <f>'[5]機關明細'!BG29</f>
        <v>266</v>
      </c>
      <c r="G62" s="53">
        <f t="shared" si="10"/>
        <v>3182</v>
      </c>
      <c r="H62" s="52">
        <f>'[5]機關明細'!BH29</f>
        <v>2750</v>
      </c>
      <c r="I62" s="52">
        <f>'[5]機關明細'!BJ29</f>
        <v>2744</v>
      </c>
      <c r="J62" s="52">
        <f>'[5]機關明細'!BK29</f>
        <v>5</v>
      </c>
      <c r="K62" s="54">
        <f t="shared" si="11"/>
        <v>70.69408740359897</v>
      </c>
      <c r="L62" s="55">
        <f t="shared" si="12"/>
        <v>94.30727023319616</v>
      </c>
      <c r="M62" s="52">
        <f>'[5]機關明細'!BI29</f>
        <v>81</v>
      </c>
      <c r="N62" s="52">
        <f>'[5]機關明細'!BL29</f>
        <v>74</v>
      </c>
      <c r="O62" s="52">
        <f>'[5]機關明細'!BM29</f>
        <v>0</v>
      </c>
      <c r="P62" s="52">
        <f>'[5]機關明細'!BN29</f>
        <v>6</v>
      </c>
      <c r="Q62" s="52">
        <f>'[5]機關明細'!BO29</f>
        <v>0</v>
      </c>
      <c r="R62" s="56">
        <f t="shared" si="22"/>
        <v>21.485411140583555</v>
      </c>
      <c r="S62" s="56">
        <f t="shared" si="23"/>
        <v>30.451127819548873</v>
      </c>
      <c r="T62" s="53">
        <f t="shared" si="16"/>
        <v>2831</v>
      </c>
      <c r="U62" s="57">
        <f t="shared" si="17"/>
        <v>66.34637918912586</v>
      </c>
      <c r="V62" s="58">
        <f t="shared" si="18"/>
        <v>88.96920175989943</v>
      </c>
      <c r="W62" s="49"/>
      <c r="X62" s="49"/>
      <c r="Y62" s="60"/>
    </row>
    <row r="63" spans="1:25" s="50" customFormat="1" ht="18" customHeight="1">
      <c r="A63" s="51" t="s">
        <v>73</v>
      </c>
      <c r="B63" s="52">
        <f>'[5]機關明細'!BD30</f>
        <v>14962</v>
      </c>
      <c r="C63" s="52">
        <f>'[5]機關明細'!BE30</f>
        <v>1559</v>
      </c>
      <c r="D63" s="53">
        <f t="shared" si="21"/>
        <v>16521</v>
      </c>
      <c r="E63" s="52">
        <f>'[5]機關明細'!BF30</f>
        <v>11789</v>
      </c>
      <c r="F63" s="52">
        <f>'[5]機關明細'!BG30</f>
        <v>908</v>
      </c>
      <c r="G63" s="53">
        <f t="shared" si="10"/>
        <v>12697</v>
      </c>
      <c r="H63" s="52">
        <f>'[5]機關明細'!BH30</f>
        <v>10530</v>
      </c>
      <c r="I63" s="52">
        <f>'[5]機關明細'!BJ30</f>
        <v>10430</v>
      </c>
      <c r="J63" s="52">
        <f>'[5]機關明細'!BK30</f>
        <v>100</v>
      </c>
      <c r="K63" s="54">
        <f t="shared" si="11"/>
        <v>70.37829167223634</v>
      </c>
      <c r="L63" s="55">
        <f t="shared" si="12"/>
        <v>89.32055305793536</v>
      </c>
      <c r="M63" s="52">
        <f>'[5]機關明細'!BI30</f>
        <v>761</v>
      </c>
      <c r="N63" s="52">
        <f>'[5]機關明細'!BL30</f>
        <v>755</v>
      </c>
      <c r="O63" s="52">
        <f>'[5]機關明細'!BM30</f>
        <v>6</v>
      </c>
      <c r="P63" s="52">
        <f>'[5]機關明細'!BN30</f>
        <v>0</v>
      </c>
      <c r="Q63" s="52">
        <f>'[5]機關明細'!BO30</f>
        <v>0</v>
      </c>
      <c r="R63" s="56">
        <f t="shared" si="22"/>
        <v>48.813341885824244</v>
      </c>
      <c r="S63" s="56">
        <f t="shared" si="23"/>
        <v>83.81057268722468</v>
      </c>
      <c r="T63" s="53">
        <f t="shared" si="16"/>
        <v>11291</v>
      </c>
      <c r="U63" s="57">
        <f t="shared" si="17"/>
        <v>68.34332062223837</v>
      </c>
      <c r="V63" s="58">
        <f t="shared" si="18"/>
        <v>88.92651807513586</v>
      </c>
      <c r="W63" s="49"/>
      <c r="X63" s="49"/>
      <c r="Y63" s="60"/>
    </row>
    <row r="64" spans="1:25" s="50" customFormat="1" ht="18" customHeight="1">
      <c r="A64" s="51" t="s">
        <v>74</v>
      </c>
      <c r="B64" s="52">
        <f>'[5]機關明細'!BD31</f>
        <v>2216</v>
      </c>
      <c r="C64" s="52">
        <f>'[5]機關明細'!BE31</f>
        <v>92</v>
      </c>
      <c r="D64" s="53">
        <f t="shared" si="21"/>
        <v>2308</v>
      </c>
      <c r="E64" s="52">
        <f>'[5]機關明細'!BF31</f>
        <v>1808</v>
      </c>
      <c r="F64" s="52">
        <f>'[5]機關明細'!BG31</f>
        <v>66</v>
      </c>
      <c r="G64" s="53">
        <f t="shared" si="10"/>
        <v>1874</v>
      </c>
      <c r="H64" s="52">
        <f>'[5]機關明細'!BH31</f>
        <v>1609</v>
      </c>
      <c r="I64" s="52">
        <f>'[5]機關明細'!BJ31</f>
        <v>1404</v>
      </c>
      <c r="J64" s="52">
        <f>'[5]機關明細'!BK31</f>
        <v>205</v>
      </c>
      <c r="K64" s="54">
        <f t="shared" si="11"/>
        <v>72.60830324909747</v>
      </c>
      <c r="L64" s="55">
        <f t="shared" si="12"/>
        <v>88.9933628318584</v>
      </c>
      <c r="M64" s="52">
        <f>'[5]機關明細'!BI31</f>
        <v>48</v>
      </c>
      <c r="N64" s="52">
        <f>'[5]機關明細'!BL31</f>
        <v>48</v>
      </c>
      <c r="O64" s="52">
        <f>'[5]機關明細'!BM31</f>
        <v>0</v>
      </c>
      <c r="P64" s="52">
        <f>'[5]機關明細'!BN31</f>
        <v>0</v>
      </c>
      <c r="Q64" s="52">
        <f>'[5]機關明細'!BO31</f>
        <v>0</v>
      </c>
      <c r="R64" s="56">
        <f t="shared" si="22"/>
        <v>52.17391304347826</v>
      </c>
      <c r="S64" s="56">
        <f t="shared" si="23"/>
        <v>72.72727272727273</v>
      </c>
      <c r="T64" s="53">
        <f t="shared" si="16"/>
        <v>1657</v>
      </c>
      <c r="U64" s="57">
        <f t="shared" si="17"/>
        <v>71.79376083188909</v>
      </c>
      <c r="V64" s="58">
        <f t="shared" si="18"/>
        <v>88.4204909284952</v>
      </c>
      <c r="W64" s="49"/>
      <c r="X64" s="49"/>
      <c r="Y64" s="49"/>
    </row>
    <row r="65" spans="1:25" s="50" customFormat="1" ht="18" customHeight="1">
      <c r="A65" s="51" t="s">
        <v>75</v>
      </c>
      <c r="B65" s="52">
        <f>'[5]機關明細'!BD32</f>
        <v>1885</v>
      </c>
      <c r="C65" s="52">
        <f>'[5]機關明細'!BE32</f>
        <v>107</v>
      </c>
      <c r="D65" s="53">
        <f t="shared" si="21"/>
        <v>1992</v>
      </c>
      <c r="E65" s="52">
        <f>'[5]機關明細'!BF32</f>
        <v>1549</v>
      </c>
      <c r="F65" s="52">
        <f>'[5]機關明細'!BG32</f>
        <v>82</v>
      </c>
      <c r="G65" s="52">
        <f t="shared" si="10"/>
        <v>1631</v>
      </c>
      <c r="H65" s="52">
        <f>'[5]機關明細'!BH32</f>
        <v>1492</v>
      </c>
      <c r="I65" s="52">
        <f>'[5]機關明細'!BJ32</f>
        <v>1484</v>
      </c>
      <c r="J65" s="52">
        <f>'[5]機關明細'!BK32</f>
        <v>8</v>
      </c>
      <c r="K65" s="54">
        <f t="shared" si="11"/>
        <v>79.15119363395226</v>
      </c>
      <c r="L65" s="55">
        <f t="shared" si="12"/>
        <v>96.32020658489347</v>
      </c>
      <c r="M65" s="52">
        <f>'[5]機關明細'!BI32</f>
        <v>52</v>
      </c>
      <c r="N65" s="52">
        <f>'[5]機關明細'!BL32</f>
        <v>52</v>
      </c>
      <c r="O65" s="52">
        <f>'[5]機關明細'!BM32</f>
        <v>0</v>
      </c>
      <c r="P65" s="52">
        <f>'[5]機關明細'!BN32</f>
        <v>0</v>
      </c>
      <c r="Q65" s="52">
        <f>'[5]機關明細'!BO32</f>
        <v>0</v>
      </c>
      <c r="R65" s="56">
        <f t="shared" si="22"/>
        <v>48.598130841121495</v>
      </c>
      <c r="S65" s="56">
        <f t="shared" si="23"/>
        <v>63.41463414634146</v>
      </c>
      <c r="T65" s="53">
        <f t="shared" si="16"/>
        <v>1544</v>
      </c>
      <c r="U65" s="57">
        <f t="shared" si="17"/>
        <v>77.51004016064257</v>
      </c>
      <c r="V65" s="58">
        <f t="shared" si="18"/>
        <v>94.66584917228694</v>
      </c>
      <c r="W65" s="49"/>
      <c r="X65" s="49"/>
      <c r="Y65" s="49"/>
    </row>
    <row r="66" spans="1:25" s="99" customFormat="1" ht="18.75" customHeight="1" thickBot="1">
      <c r="A66" s="91" t="s">
        <v>85</v>
      </c>
      <c r="B66" s="92">
        <f>B59+B7</f>
        <v>1267803</v>
      </c>
      <c r="C66" s="92">
        <f>C59+C7</f>
        <v>329465</v>
      </c>
      <c r="D66" s="92">
        <f>D59+D7</f>
        <v>1597268</v>
      </c>
      <c r="E66" s="92">
        <f>E59+E7</f>
        <v>999581</v>
      </c>
      <c r="F66" s="92">
        <f>F59+F7</f>
        <v>231960</v>
      </c>
      <c r="G66" s="92">
        <f t="shared" si="10"/>
        <v>1231541</v>
      </c>
      <c r="H66" s="92">
        <f>H59+H7</f>
        <v>936678</v>
      </c>
      <c r="I66" s="92">
        <f>I59+I7</f>
        <v>891508</v>
      </c>
      <c r="J66" s="92">
        <f>J59+J7</f>
        <v>45271</v>
      </c>
      <c r="K66" s="93">
        <f t="shared" si="11"/>
        <v>73.8819832418759</v>
      </c>
      <c r="L66" s="94">
        <f t="shared" si="12"/>
        <v>93.70706325950573</v>
      </c>
      <c r="M66" s="92">
        <f>M59+M7</f>
        <v>208049</v>
      </c>
      <c r="N66" s="92">
        <f>N59+N7</f>
        <v>194666</v>
      </c>
      <c r="O66" s="92">
        <f>O59+O7</f>
        <v>10943</v>
      </c>
      <c r="P66" s="92">
        <f>P59+P7</f>
        <v>2322</v>
      </c>
      <c r="Q66" s="92">
        <f>Q59+Q7</f>
        <v>1</v>
      </c>
      <c r="R66" s="95">
        <f t="shared" si="22"/>
        <v>63.147527051431865</v>
      </c>
      <c r="S66" s="95">
        <f t="shared" si="23"/>
        <v>89.69175719951717</v>
      </c>
      <c r="T66" s="92">
        <f>T59+T7</f>
        <v>1144727</v>
      </c>
      <c r="U66" s="96">
        <f t="shared" si="17"/>
        <v>71.66781028606344</v>
      </c>
      <c r="V66" s="97">
        <f t="shared" si="18"/>
        <v>92.95078279976062</v>
      </c>
      <c r="W66" s="98"/>
      <c r="X66" s="49"/>
      <c r="Y66" s="98"/>
    </row>
    <row r="67" spans="1:25" s="110" customFormat="1" ht="18.75" customHeight="1" hidden="1">
      <c r="A67" s="100"/>
      <c r="B67" s="101"/>
      <c r="C67" s="101"/>
      <c r="D67" s="101"/>
      <c r="E67" s="101"/>
      <c r="F67" s="101"/>
      <c r="G67" s="102" t="s">
        <v>86</v>
      </c>
      <c r="H67" s="103">
        <f>SUM(I66:J66)</f>
        <v>936779</v>
      </c>
      <c r="I67" s="101"/>
      <c r="J67" s="101"/>
      <c r="K67" s="101"/>
      <c r="L67" s="104" t="s">
        <v>76</v>
      </c>
      <c r="M67" s="105">
        <f>SUM(N67:Q67)</f>
        <v>207932</v>
      </c>
      <c r="N67" s="106">
        <f>N66</f>
        <v>194666</v>
      </c>
      <c r="O67" s="106">
        <f>O66</f>
        <v>10943</v>
      </c>
      <c r="P67" s="106">
        <f>P66</f>
        <v>2322</v>
      </c>
      <c r="Q67" s="106">
        <f>Q66</f>
        <v>1</v>
      </c>
      <c r="R67" s="107">
        <f>IF(OR(M67=0,C66=0),"  -",M67/C66*100)</f>
        <v>63.112014933300955</v>
      </c>
      <c r="S67" s="108">
        <f>IF(OR(M67=0,F66=0)," - ",M67/F66*100)</f>
        <v>89.64131746852905</v>
      </c>
      <c r="T67" s="101"/>
      <c r="U67" s="101"/>
      <c r="V67" s="101"/>
      <c r="W67" s="109"/>
      <c r="X67" s="109"/>
      <c r="Y67" s="109"/>
    </row>
    <row r="68" spans="1:25" s="110" customFormat="1" ht="18.75" customHeight="1" hidden="1">
      <c r="A68" s="100"/>
      <c r="B68" s="101"/>
      <c r="C68" s="101"/>
      <c r="D68" s="101"/>
      <c r="E68" s="101"/>
      <c r="F68" s="101"/>
      <c r="G68" s="101"/>
      <c r="H68" s="103"/>
      <c r="I68" s="101"/>
      <c r="J68" s="101"/>
      <c r="K68" s="101"/>
      <c r="L68" s="104" t="s">
        <v>77</v>
      </c>
      <c r="M68" s="111">
        <f>SUM(N68:O68)</f>
        <v>936779</v>
      </c>
      <c r="N68" s="112">
        <f>I66</f>
        <v>891508</v>
      </c>
      <c r="O68" s="112">
        <f>J66</f>
        <v>45271</v>
      </c>
      <c r="P68" s="112"/>
      <c r="Q68" s="113"/>
      <c r="R68" s="114">
        <f>IF(OR(M68=0,B66=0),0,M68/B66*100)</f>
        <v>73.8899497792638</v>
      </c>
      <c r="S68" s="115">
        <f>IF(OR(M68=0,E66=0),0,M68/E66*100)</f>
        <v>93.71716749317964</v>
      </c>
      <c r="T68" s="101"/>
      <c r="U68" s="101"/>
      <c r="V68" s="101"/>
      <c r="W68" s="109"/>
      <c r="X68" s="109"/>
      <c r="Y68" s="109"/>
    </row>
    <row r="69" spans="1:25" s="110" customFormat="1" ht="18.75" customHeight="1" hidden="1">
      <c r="A69" s="100"/>
      <c r="B69" s="101"/>
      <c r="C69" s="101"/>
      <c r="D69" s="101"/>
      <c r="E69" s="101"/>
      <c r="F69" s="101"/>
      <c r="G69" s="101"/>
      <c r="H69" s="103"/>
      <c r="I69" s="101"/>
      <c r="J69" s="101"/>
      <c r="K69" s="101"/>
      <c r="L69" s="104" t="s">
        <v>78</v>
      </c>
      <c r="M69" s="116">
        <f>SUM(M67:M68)</f>
        <v>1144711</v>
      </c>
      <c r="N69" s="117">
        <f>SUM(N67:N68)</f>
        <v>1086174</v>
      </c>
      <c r="O69" s="117">
        <f>SUM(O67:O68)</f>
        <v>56214</v>
      </c>
      <c r="P69" s="117">
        <f>SUM(P67:P68)</f>
        <v>2322</v>
      </c>
      <c r="Q69" s="117">
        <f>SUM(Q67:Q68)</f>
        <v>1</v>
      </c>
      <c r="R69" s="118">
        <f>IF(OR(M69=0,D66=0),0,M69/D66*100)</f>
        <v>71.66680857564292</v>
      </c>
      <c r="S69" s="119">
        <f>IF(OR(M69=0,G66=0),0,M69/G66*100)</f>
        <v>92.94948361443103</v>
      </c>
      <c r="T69" s="101"/>
      <c r="U69" s="101"/>
      <c r="V69" s="101"/>
      <c r="W69" s="109"/>
      <c r="X69" s="109"/>
      <c r="Y69" s="109"/>
    </row>
    <row r="70" spans="1:25" s="99" customFormat="1" ht="19.5" customHeight="1">
      <c r="A70" s="123" t="s">
        <v>79</v>
      </c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98"/>
      <c r="X70" s="98"/>
      <c r="Y70" s="98"/>
    </row>
    <row r="71" spans="1:22" ht="13.5" customHeight="1">
      <c r="A71" s="123" t="s">
        <v>87</v>
      </c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</row>
    <row r="72" spans="1:22" ht="14.25" customHeight="1">
      <c r="A72" s="123" t="s">
        <v>80</v>
      </c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</row>
    <row r="73" spans="1:22" ht="13.5" customHeight="1">
      <c r="A73" s="122" t="s">
        <v>88</v>
      </c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</row>
  </sheetData>
  <mergeCells count="4">
    <mergeCell ref="A73:V73"/>
    <mergeCell ref="A70:V70"/>
    <mergeCell ref="A72:V72"/>
    <mergeCell ref="A71:V71"/>
  </mergeCells>
  <printOptions horizontalCentered="1"/>
  <pageMargins left="0" right="0" top="0.5905511811023623" bottom="0.3937007874015748" header="0.3937007874015748" footer="0.31496062992125984"/>
  <pageSetup horizontalDpi="600" verticalDpi="600" orientation="landscape" paperSize="9" scale="75" r:id="rId1"/>
  <headerFooter alignWithMargins="0">
    <oddHeader>&amp;L&amp;"標楷體,標準"&amp;22表二</oddHeader>
    <oddFooter>&amp;C&amp;"Times New Roman,標準"&amp;16&amp;P+8</oddFooter>
  </headerFooter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歲出執行情形(表二)</dc:title>
  <dc:subject>歲出執行情形(表二)</dc:subject>
  <dc:creator>行政院主計處</dc:creator>
  <cp:keywords/>
  <dc:description> </dc:description>
  <cp:lastModifiedBy>Administrator</cp:lastModifiedBy>
  <dcterms:created xsi:type="dcterms:W3CDTF">2004-12-22T02:19:58Z</dcterms:created>
  <dcterms:modified xsi:type="dcterms:W3CDTF">2008-11-13T10:35:25Z</dcterms:modified>
  <cp:category>I14</cp:category>
  <cp:version/>
  <cp:contentType/>
  <cp:contentStatus/>
</cp:coreProperties>
</file>