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800" windowHeight="13335" activeTab="0"/>
  </bookViews>
  <sheets>
    <sheet name="資產負債表" sheetId="1" r:id="rId1"/>
  </sheets>
  <definedNames>
    <definedName name="_xlnm.Print_Area" localSheetId="0">'資產負債表'!$A$1:$N$50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<sst xmlns="http://schemas.openxmlformats.org/spreadsheetml/2006/main" count="75" uniqueCount="52">
  <si>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</si>
  <si>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</si>
  <si>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</si>
  <si>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</si>
  <si>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</si>
  <si>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</si>
  <si>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</si>
  <si>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</si>
  <si>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</si>
  <si>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</si>
  <si>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</si>
  <si>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</si>
  <si>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 xml:space="preserve"> </t>
  </si>
  <si>
    <t>(資產部分)</t>
  </si>
  <si>
    <t>修正數</t>
  </si>
  <si>
    <t>上年度決算數</t>
  </si>
  <si>
    <t>決算核定數</t>
  </si>
  <si>
    <t>金　額</t>
  </si>
  <si>
    <t>資產負債清理查核表</t>
  </si>
  <si>
    <t>　預付款項</t>
  </si>
  <si>
    <t>　土地改良物</t>
  </si>
  <si>
    <t>　房屋及建築</t>
  </si>
  <si>
    <t xml:space="preserve">    什項資產</t>
  </si>
  <si>
    <t>流動負債</t>
  </si>
  <si>
    <t xml:space="preserve">    預收款項 </t>
  </si>
  <si>
    <t>長期負債</t>
  </si>
  <si>
    <t>其他負債</t>
  </si>
  <si>
    <t xml:space="preserve">    什項負債</t>
  </si>
  <si>
    <t>業主權益</t>
  </si>
  <si>
    <t>資本</t>
  </si>
  <si>
    <t>　資本</t>
  </si>
  <si>
    <t>　累積虧損</t>
  </si>
  <si>
    <t>合　　計</t>
  </si>
  <si>
    <t>臺灣新生報業股份有限公司</t>
  </si>
  <si>
    <t>原列決算數</t>
  </si>
  <si>
    <t xml:space="preserve">    單位：新臺幣元                                   （負債及業主權益部分）</t>
  </si>
  <si>
    <t>庫藏股票</t>
  </si>
  <si>
    <t>　庫藏股票</t>
  </si>
  <si>
    <t xml:space="preserve">    流動金融資產</t>
  </si>
  <si>
    <t>負     債</t>
  </si>
  <si>
    <t xml:space="preserve">    應付款項</t>
  </si>
  <si>
    <t>基金、投資及長期應收款</t>
  </si>
  <si>
    <r>
      <t>　長期債務</t>
    </r>
    <r>
      <rPr>
        <sz val="10"/>
        <rFont val="Times New Roman"/>
        <family val="1"/>
      </rPr>
      <t xml:space="preserve"> </t>
    </r>
  </si>
  <si>
    <r>
      <t xml:space="preserve">    </t>
    </r>
    <r>
      <rPr>
        <sz val="10"/>
        <rFont val="新細明體"/>
        <family val="1"/>
      </rPr>
      <t>長期應收款項</t>
    </r>
  </si>
  <si>
    <t>業主權益其他項目</t>
  </si>
  <si>
    <t>　未實現重估增值</t>
  </si>
  <si>
    <t xml:space="preserve">    資本公積</t>
  </si>
  <si>
    <t>保留盈餘(累積虧損－)</t>
  </si>
  <si>
    <t xml:space="preserve">    已指撥保留盈餘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</si>
  <si>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</si>
  <si>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t>資本公積</t>
  </si>
  <si>
    <r>
      <t>中華民國</t>
    </r>
    <r>
      <rPr>
        <sz val="12"/>
        <rFont val="Times New Roman"/>
        <family val="1"/>
      </rPr>
      <t xml:space="preserve"> 102 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</si>
</sst>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2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3" fillId="0" borderId="0" xfId="0" applyNumberFormat="1" applyFont="1" applyAlignment="1">
      <alignment vertical="center"/>
    </xf>
    <xf numFmtId="186" fontId="14" fillId="0" borderId="0" xfId="0" applyNumberFormat="1" applyFont="1" applyAlignment="1">
      <alignment horizontal="right" vertical="center"/>
    </xf>
    <xf numFmtId="186" fontId="15" fillId="0" borderId="0" xfId="0" applyNumberFormat="1" applyFont="1" applyAlignment="1">
      <alignment horizontal="right" vertical="center"/>
    </xf>
    <xf numFmtId="186" fontId="15" fillId="0" borderId="0" xfId="0" applyNumberFormat="1" applyFont="1" applyAlignment="1">
      <alignment horizontal="left" vertical="center"/>
    </xf>
    <xf numFmtId="186" fontId="16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2" fillId="0" borderId="0" xfId="0" applyNumberFormat="1" applyFont="1" applyAlignment="1">
      <alignment/>
    </xf>
    <xf numFmtId="186" fontId="6" fillId="0" borderId="0" xfId="0" applyNumberFormat="1" applyFont="1" applyAlignment="1">
      <alignment horizontal="left" indent="3"/>
    </xf>
    <xf numFmtId="186" fontId="19" fillId="0" borderId="0" xfId="0" applyNumberFormat="1" applyFont="1" applyAlignment="1">
      <alignment/>
    </xf>
    <xf numFmtId="188" fontId="19" fillId="0" borderId="0" xfId="0" applyNumberFormat="1" applyFont="1" applyAlignment="1">
      <alignment/>
    </xf>
    <xf numFmtId="186" fontId="19" fillId="0" borderId="0" xfId="0" applyNumberFormat="1" applyFont="1" applyAlignment="1">
      <alignment/>
    </xf>
    <xf numFmtId="186" fontId="20" fillId="0" borderId="0" xfId="0" applyNumberFormat="1" applyFont="1" applyAlignment="1" quotePrefix="1">
      <alignment horizontal="left"/>
    </xf>
    <xf numFmtId="186" fontId="9" fillId="0" borderId="0" xfId="0" applyNumberFormat="1" applyFont="1" applyAlignment="1">
      <alignment horizontal="center"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0" fillId="0" borderId="0" xfId="0" applyNumberFormat="1" applyFont="1" applyAlignment="1">
      <alignment/>
    </xf>
    <xf numFmtId="186" fontId="20" fillId="0" borderId="0" xfId="0" applyNumberFormat="1" applyFont="1" applyAlignment="1">
      <alignment horizontal="left"/>
    </xf>
    <xf numFmtId="186" fontId="20" fillId="0" borderId="0" xfId="0" applyNumberFormat="1" applyFont="1" applyAlignment="1">
      <alignment horizontal="center"/>
    </xf>
    <xf numFmtId="186" fontId="19" fillId="0" borderId="4" xfId="0" applyNumberFormat="1" applyFont="1" applyBorder="1" applyAlignment="1">
      <alignment/>
    </xf>
    <xf numFmtId="188" fontId="19" fillId="0" borderId="4" xfId="0" applyNumberFormat="1" applyFont="1" applyBorder="1" applyAlignment="1">
      <alignment/>
    </xf>
    <xf numFmtId="186" fontId="21" fillId="0" borderId="4" xfId="0" applyNumberFormat="1" applyFont="1" applyBorder="1" applyAlignment="1">
      <alignment horizontal="distributed"/>
    </xf>
    <xf numFmtId="186" fontId="22" fillId="0" borderId="4" xfId="0" applyNumberFormat="1" applyFont="1" applyBorder="1" applyAlignment="1">
      <alignment horizontal="center"/>
    </xf>
    <xf numFmtId="186" fontId="20" fillId="0" borderId="0" xfId="0" applyNumberFormat="1" applyFont="1" applyAlignment="1" quotePrefix="1">
      <alignment horizontal="center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6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 quotePrefix="1">
      <alignment horizontal="center" vertical="distributed"/>
    </xf>
    <xf numFmtId="186" fontId="5" fillId="0" borderId="8" xfId="0" applyNumberFormat="1" applyFont="1" applyBorder="1" applyAlignment="1">
      <alignment/>
    </xf>
    <xf numFmtId="186" fontId="10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8" xfId="0" applyNumberFormat="1" applyFont="1" applyBorder="1" applyAlignment="1">
      <alignment horizontal="distributed" vertical="center"/>
    </xf>
    <xf numFmtId="186" fontId="12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4" fillId="0" borderId="4" xfId="0" applyNumberFormat="1" applyFont="1" applyBorder="1" applyAlignment="1">
      <alignment horizontal="left" vertical="center" wrapText="1" indent="2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workbookViewId="0" topLeftCell="A1">
      <selection activeCell="L12" sqref="L12"/>
    </sheetView>
  </sheetViews>
  <sheetFormatPr defaultColWidth="9.00390625" defaultRowHeight="16.5"/>
  <cols>
    <col min="1" max="1" width="16.625" style="2" customWidth="1"/>
    <col min="2" max="2" width="7.875" style="2" customWidth="1"/>
    <col min="3" max="3" width="21.75390625" style="2" customWidth="1"/>
    <col min="4" max="4" width="16.125" style="2" customWidth="1"/>
    <col min="5" max="5" width="10.125" style="2" customWidth="1"/>
    <col min="6" max="6" width="16.125" style="2" customWidth="1"/>
    <col min="7" max="7" width="7.75390625" style="2" customWidth="1"/>
    <col min="8" max="8" width="16.50390625" style="2" customWidth="1"/>
    <col min="9" max="9" width="8.375" style="2" customWidth="1"/>
    <col min="10" max="10" width="18.50390625" style="2" customWidth="1"/>
    <col min="11" max="11" width="16.50390625" style="2" customWidth="1"/>
    <col min="12" max="12" width="11.375" style="2" customWidth="1"/>
    <col min="13" max="13" width="16.25390625" style="2" customWidth="1"/>
    <col min="14" max="14" width="8.75390625" style="2" customWidth="1"/>
    <col min="15" max="16384" width="9.00390625" style="2" customWidth="1"/>
  </cols>
  <sheetData>
    <row r="1" spans="2:14" s="3" customFormat="1" ht="30" customHeight="1">
      <c r="B1" s="4"/>
      <c r="C1" s="4"/>
      <c r="D1" s="4"/>
      <c r="E1" s="4"/>
      <c r="F1" s="4"/>
      <c r="G1" s="5" t="s">
        <v>33</v>
      </c>
      <c r="H1" s="6" t="s">
        <v>18</v>
      </c>
      <c r="I1" s="7"/>
      <c r="J1" s="7"/>
      <c r="K1" s="7"/>
      <c r="L1" s="7"/>
      <c r="M1" s="7"/>
      <c r="N1" s="7"/>
    </row>
    <row r="2" spans="1:14" ht="24.75" customHeight="1">
      <c r="A2" s="1" t="s">
        <v>13</v>
      </c>
      <c r="E2" s="38" t="s">
        <v>51</v>
      </c>
      <c r="F2" s="38"/>
      <c r="G2" s="38"/>
      <c r="H2" s="46" t="s">
        <v>49</v>
      </c>
      <c r="I2" s="47"/>
      <c r="J2" s="47"/>
      <c r="M2" s="48" t="s">
        <v>35</v>
      </c>
      <c r="N2" s="48"/>
    </row>
    <row r="3" spans="1:14" s="8" customFormat="1" ht="24.75" customHeight="1">
      <c r="A3" s="37" t="s">
        <v>15</v>
      </c>
      <c r="B3" s="39"/>
      <c r="C3" s="40" t="s">
        <v>2</v>
      </c>
      <c r="D3" s="42" t="s">
        <v>34</v>
      </c>
      <c r="E3" s="44" t="s">
        <v>14</v>
      </c>
      <c r="F3" s="36" t="s">
        <v>16</v>
      </c>
      <c r="G3" s="37"/>
      <c r="H3" s="37" t="s">
        <v>15</v>
      </c>
      <c r="I3" s="39"/>
      <c r="J3" s="40" t="s">
        <v>2</v>
      </c>
      <c r="K3" s="42" t="s">
        <v>34</v>
      </c>
      <c r="L3" s="44" t="s">
        <v>14</v>
      </c>
      <c r="M3" s="36" t="s">
        <v>16</v>
      </c>
      <c r="N3" s="37"/>
    </row>
    <row r="4" spans="1:14" s="8" customFormat="1" ht="22.5" customHeight="1">
      <c r="A4" s="9" t="s">
        <v>17</v>
      </c>
      <c r="B4" s="10" t="s">
        <v>1</v>
      </c>
      <c r="C4" s="41"/>
      <c r="D4" s="43"/>
      <c r="E4" s="45"/>
      <c r="F4" s="11" t="s">
        <v>0</v>
      </c>
      <c r="G4" s="12" t="s">
        <v>1</v>
      </c>
      <c r="H4" s="9" t="s">
        <v>17</v>
      </c>
      <c r="I4" s="10" t="s">
        <v>1</v>
      </c>
      <c r="J4" s="41"/>
      <c r="K4" s="43"/>
      <c r="L4" s="45"/>
      <c r="M4" s="11" t="s">
        <v>0</v>
      </c>
      <c r="N4" s="12" t="s">
        <v>1</v>
      </c>
    </row>
    <row r="5" spans="2:14" s="8" customFormat="1" ht="15.75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6" s="14" customFormat="1" ht="15" customHeight="1">
      <c r="A6" s="21">
        <f>A8+A16+A21+A27</f>
        <v>13835585</v>
      </c>
      <c r="B6" s="22">
        <v>100</v>
      </c>
      <c r="C6" s="35" t="s">
        <v>4</v>
      </c>
      <c r="D6" s="21">
        <f>D8+D16+D21+D27</f>
        <v>10377569</v>
      </c>
      <c r="E6" s="21"/>
      <c r="F6" s="21">
        <f>F8+F16+F21+F27</f>
        <v>10377569</v>
      </c>
      <c r="G6" s="22">
        <v>100</v>
      </c>
      <c r="H6" s="21">
        <f>H8+H14+H19</f>
        <v>7316307</v>
      </c>
      <c r="I6" s="21">
        <f>+H6/+H$50*100</f>
        <v>52.88035887170655</v>
      </c>
      <c r="J6" s="30" t="s">
        <v>39</v>
      </c>
      <c r="K6" s="21">
        <f>K8+K14+K19</f>
        <v>5466305</v>
      </c>
      <c r="L6" s="21">
        <f>L8+L14+L19</f>
        <v>0</v>
      </c>
      <c r="M6" s="21">
        <f>M8+M14+M19</f>
        <v>5466305</v>
      </c>
      <c r="N6" s="21">
        <f>+M6/+M$50*100</f>
        <v>52.67423420648901</v>
      </c>
      <c r="P6" s="20"/>
    </row>
    <row r="7" spans="1:14" s="8" customFormat="1" ht="15" customHeight="1">
      <c r="A7" s="18"/>
      <c r="B7" s="18"/>
      <c r="C7" s="17"/>
      <c r="D7" s="18"/>
      <c r="E7" s="18"/>
      <c r="F7" s="18"/>
      <c r="G7" s="18"/>
      <c r="H7" s="18"/>
      <c r="I7" s="21"/>
      <c r="J7" s="17"/>
      <c r="K7" s="18"/>
      <c r="L7" s="18"/>
      <c r="M7" s="18"/>
      <c r="N7" s="21"/>
    </row>
    <row r="8" spans="1:14" s="16" customFormat="1" ht="15" customHeight="1">
      <c r="A8" s="23">
        <f>SUM(A10:A13)</f>
        <v>12351782</v>
      </c>
      <c r="B8" s="21">
        <f>+A8/+A$50*100</f>
        <v>89.27545889819622</v>
      </c>
      <c r="C8" s="24" t="s">
        <v>5</v>
      </c>
      <c r="D8" s="23">
        <f>SUM(D10:D13)</f>
        <v>10377569</v>
      </c>
      <c r="E8" s="23"/>
      <c r="F8" s="21">
        <f>D8+E8</f>
        <v>10377569</v>
      </c>
      <c r="G8" s="21">
        <f>+F8/+F$50*100</f>
        <v>100</v>
      </c>
      <c r="H8" s="23">
        <f>SUM(H10:H11)</f>
        <v>5655971</v>
      </c>
      <c r="I8" s="21">
        <f>+H8/+H$50*100</f>
        <v>40.87988328646747</v>
      </c>
      <c r="J8" s="24" t="s">
        <v>23</v>
      </c>
      <c r="K8" s="23">
        <f>SUM(K10:K11)</f>
        <v>3790334</v>
      </c>
      <c r="L8" s="23">
        <f>SUM(L10:L11)</f>
        <v>0</v>
      </c>
      <c r="M8" s="23">
        <f>SUM(M10:M11)</f>
        <v>3790334</v>
      </c>
      <c r="N8" s="21">
        <f>+M8/+M$50*100</f>
        <v>36.52429581533016</v>
      </c>
    </row>
    <row r="9" spans="1:14" s="8" customFormat="1" ht="15" customHeight="1">
      <c r="A9" s="18"/>
      <c r="B9" s="18"/>
      <c r="C9" s="17"/>
      <c r="D9" s="18"/>
      <c r="E9" s="18"/>
      <c r="F9" s="18"/>
      <c r="G9" s="18"/>
      <c r="H9" s="18"/>
      <c r="I9" s="18"/>
      <c r="J9" s="17"/>
      <c r="K9" s="18"/>
      <c r="L9" s="18"/>
      <c r="M9" s="18"/>
      <c r="N9" s="25"/>
    </row>
    <row r="10" spans="1:14" s="8" customFormat="1" ht="15" customHeight="1">
      <c r="A10" s="18">
        <v>10219059</v>
      </c>
      <c r="B10" s="18">
        <f>+A10/+A$50*100</f>
        <v>73.8606932775159</v>
      </c>
      <c r="C10" s="26" t="s">
        <v>6</v>
      </c>
      <c r="D10" s="18">
        <v>8243285</v>
      </c>
      <c r="E10" s="18"/>
      <c r="F10" s="18">
        <f>D10+E10</f>
        <v>8243285</v>
      </c>
      <c r="G10" s="18">
        <f>+F10/+F$50*100</f>
        <v>79.43368046986727</v>
      </c>
      <c r="H10" s="18">
        <v>5655971</v>
      </c>
      <c r="I10" s="18">
        <f>+H10/+H$50*100</f>
        <v>40.87988328646747</v>
      </c>
      <c r="J10" s="26" t="s">
        <v>40</v>
      </c>
      <c r="K10" s="18">
        <v>3790334</v>
      </c>
      <c r="L10" s="18"/>
      <c r="M10" s="18">
        <f>K10+L10</f>
        <v>3790334</v>
      </c>
      <c r="N10" s="18">
        <f>+M10/+M$50*100</f>
        <v>36.52429581533016</v>
      </c>
    </row>
    <row r="11" spans="1:14" s="8" customFormat="1" ht="15" customHeight="1">
      <c r="A11" s="18">
        <v>0</v>
      </c>
      <c r="B11" s="18">
        <f>+A11/+A$50*100</f>
        <v>0</v>
      </c>
      <c r="C11" s="27" t="s">
        <v>38</v>
      </c>
      <c r="D11" s="18"/>
      <c r="E11" s="18"/>
      <c r="F11" s="18">
        <f>D11+E11</f>
        <v>0</v>
      </c>
      <c r="G11" s="18">
        <f>+F11/+F$50*100</f>
        <v>0</v>
      </c>
      <c r="H11" s="18"/>
      <c r="I11" s="18">
        <f>+H11/+H$50*100</f>
        <v>0</v>
      </c>
      <c r="J11" s="17" t="s">
        <v>24</v>
      </c>
      <c r="K11" s="18"/>
      <c r="L11" s="18"/>
      <c r="M11" s="18">
        <f>K11+L11</f>
        <v>0</v>
      </c>
      <c r="N11" s="18">
        <f>+M11/+M$50*100</f>
        <v>0</v>
      </c>
    </row>
    <row r="12" spans="1:14" s="8" customFormat="1" ht="15" customHeight="1">
      <c r="A12" s="18">
        <v>0</v>
      </c>
      <c r="B12" s="18">
        <f>+A12/+A$50*100</f>
        <v>0</v>
      </c>
      <c r="C12" s="26" t="s">
        <v>7</v>
      </c>
      <c r="D12" s="18"/>
      <c r="E12" s="18"/>
      <c r="F12" s="18">
        <f>D12+E12</f>
        <v>0</v>
      </c>
      <c r="G12" s="18">
        <f>+F12/+F$50*100</f>
        <v>0</v>
      </c>
      <c r="H12" s="17"/>
      <c r="I12" s="17"/>
      <c r="J12" s="17"/>
      <c r="K12" s="17"/>
      <c r="L12" s="17"/>
      <c r="M12" s="17"/>
      <c r="N12" s="17"/>
    </row>
    <row r="13" spans="1:14" s="8" customFormat="1" ht="15" customHeight="1">
      <c r="A13" s="18">
        <v>2132723</v>
      </c>
      <c r="B13" s="18">
        <f>+A13/+A$50*100</f>
        <v>15.414765620680296</v>
      </c>
      <c r="C13" s="27" t="s">
        <v>19</v>
      </c>
      <c r="D13" s="18">
        <v>2134284</v>
      </c>
      <c r="E13" s="18"/>
      <c r="F13" s="18">
        <f>D13+E13</f>
        <v>2134284</v>
      </c>
      <c r="G13" s="18">
        <f>+F13/+F$50*100</f>
        <v>20.56631953013273</v>
      </c>
      <c r="H13" s="17"/>
      <c r="I13" s="17"/>
      <c r="J13" s="17"/>
      <c r="K13" s="18">
        <v>0</v>
      </c>
      <c r="L13" s="18"/>
      <c r="M13" s="18">
        <f>K13+L13</f>
        <v>0</v>
      </c>
      <c r="N13" s="18"/>
    </row>
    <row r="14" spans="1:14" s="8" customFormat="1" ht="15" customHeight="1">
      <c r="A14" s="17"/>
      <c r="B14" s="17"/>
      <c r="C14" s="17"/>
      <c r="D14" s="17"/>
      <c r="E14" s="17"/>
      <c r="F14" s="17"/>
      <c r="G14" s="17"/>
      <c r="H14" s="21">
        <f>H16</f>
        <v>0</v>
      </c>
      <c r="I14" s="21">
        <f>+H14/+H$50*100</f>
        <v>0</v>
      </c>
      <c r="J14" s="28" t="s">
        <v>25</v>
      </c>
      <c r="K14" s="21">
        <f>K16</f>
        <v>0</v>
      </c>
      <c r="L14" s="21">
        <f>L16</f>
        <v>0</v>
      </c>
      <c r="M14" s="21">
        <f>M16</f>
        <v>0</v>
      </c>
      <c r="N14" s="21">
        <f>+M14/+M$50*100</f>
        <v>0</v>
      </c>
    </row>
    <row r="15" spans="1:14" s="8" customFormat="1" ht="15" customHeight="1">
      <c r="A15" s="18">
        <v>0</v>
      </c>
      <c r="B15" s="18"/>
      <c r="C15" s="17"/>
      <c r="D15" s="18">
        <v>0</v>
      </c>
      <c r="E15" s="18"/>
      <c r="F15" s="18">
        <f>D15-E15</f>
        <v>0</v>
      </c>
      <c r="G15" s="18"/>
      <c r="H15" s="17"/>
      <c r="I15" s="17"/>
      <c r="J15" s="17"/>
      <c r="K15" s="17"/>
      <c r="L15" s="17"/>
      <c r="M15" s="17"/>
      <c r="N15" s="17"/>
    </row>
    <row r="16" spans="1:14" s="16" customFormat="1" ht="15" customHeight="1">
      <c r="A16" s="23">
        <f>SUM(A18:A18)</f>
        <v>0</v>
      </c>
      <c r="B16" s="21"/>
      <c r="C16" s="29" t="s">
        <v>41</v>
      </c>
      <c r="D16" s="23">
        <f>SUM(D18:D18)</f>
        <v>0</v>
      </c>
      <c r="E16" s="23"/>
      <c r="F16" s="23">
        <f>SUM(F18:F18)</f>
        <v>0</v>
      </c>
      <c r="G16" s="21"/>
      <c r="H16" s="18"/>
      <c r="I16" s="18">
        <f>+H16/+H$50*100</f>
        <v>0</v>
      </c>
      <c r="J16" s="17" t="s">
        <v>42</v>
      </c>
      <c r="K16" s="18"/>
      <c r="L16" s="18"/>
      <c r="M16" s="18">
        <f>K16+L16</f>
        <v>0</v>
      </c>
      <c r="N16" s="18">
        <f>+M16/+M$50*100</f>
        <v>0</v>
      </c>
    </row>
    <row r="17" spans="1:14" s="8" customFormat="1" ht="1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8" customFormat="1" ht="15" customHeight="1">
      <c r="A18" s="18"/>
      <c r="B18" s="18"/>
      <c r="C18" s="18" t="s">
        <v>43</v>
      </c>
      <c r="D18" s="18"/>
      <c r="E18" s="18"/>
      <c r="F18" s="18">
        <f>D18+E18</f>
        <v>0</v>
      </c>
      <c r="G18" s="18"/>
      <c r="H18" s="18" t="s">
        <v>8</v>
      </c>
      <c r="I18" s="18"/>
      <c r="J18" s="27" t="s">
        <v>8</v>
      </c>
      <c r="K18" s="18"/>
      <c r="L18" s="18"/>
      <c r="M18" s="18" t="s">
        <v>8</v>
      </c>
      <c r="N18" s="18"/>
    </row>
    <row r="19" spans="8:14" s="8" customFormat="1" ht="15" customHeight="1">
      <c r="H19" s="23">
        <f>H21+H22</f>
        <v>1660336</v>
      </c>
      <c r="I19" s="21">
        <f>+H19/+H$50*100</f>
        <v>12.000475585239077</v>
      </c>
      <c r="J19" s="29" t="s">
        <v>26</v>
      </c>
      <c r="K19" s="23">
        <f>K21+K22</f>
        <v>1675971</v>
      </c>
      <c r="L19" s="23">
        <f>L21+L22</f>
        <v>0</v>
      </c>
      <c r="M19" s="23">
        <f>M21+M22</f>
        <v>1675971</v>
      </c>
      <c r="N19" s="21">
        <f>+M19/+M$50*100</f>
        <v>16.149938391158855</v>
      </c>
    </row>
    <row r="20" spans="1:14" s="8" customFormat="1" ht="15" customHeight="1">
      <c r="A20" s="18" t="s">
        <v>12</v>
      </c>
      <c r="B20" s="18"/>
      <c r="C20" s="27" t="s">
        <v>8</v>
      </c>
      <c r="D20" s="18" t="s">
        <v>12</v>
      </c>
      <c r="E20" s="18"/>
      <c r="F20" s="18" t="s">
        <v>8</v>
      </c>
      <c r="G20" s="18"/>
      <c r="H20" s="23"/>
      <c r="I20" s="21"/>
      <c r="J20" s="29"/>
      <c r="K20" s="23"/>
      <c r="L20" s="23"/>
      <c r="M20" s="21"/>
      <c r="N20" s="21"/>
    </row>
    <row r="21" spans="1:14" s="8" customFormat="1" ht="15" customHeight="1">
      <c r="A21" s="23">
        <f>SUM(A23:A26)</f>
        <v>1483803</v>
      </c>
      <c r="B21" s="21">
        <f>+A21/+A$50*100</f>
        <v>10.72454110180379</v>
      </c>
      <c r="C21" s="29" t="s">
        <v>9</v>
      </c>
      <c r="D21" s="23">
        <f>SUM(D23:D26)</f>
        <v>0</v>
      </c>
      <c r="E21" s="23"/>
      <c r="F21" s="21">
        <f>SUM(F23:F26)</f>
        <v>0</v>
      </c>
      <c r="G21" s="21">
        <f>+F21/+F$50*100</f>
        <v>0</v>
      </c>
      <c r="H21" s="18">
        <v>1660336</v>
      </c>
      <c r="I21" s="18">
        <f>+H21/+H$50*100</f>
        <v>12.000475585239077</v>
      </c>
      <c r="J21" s="17" t="s">
        <v>27</v>
      </c>
      <c r="K21" s="18">
        <v>1675971</v>
      </c>
      <c r="L21" s="18"/>
      <c r="M21" s="18">
        <f>K21+L21</f>
        <v>1675971</v>
      </c>
      <c r="N21" s="18">
        <f>+M21/+M$50*100</f>
        <v>16.149938391158855</v>
      </c>
    </row>
    <row r="22" spans="1:14" s="8" customFormat="1" ht="15" customHeight="1">
      <c r="A22" s="18"/>
      <c r="B22" s="18"/>
      <c r="C22" s="17"/>
      <c r="D22" s="18"/>
      <c r="E22" s="18"/>
      <c r="F22" s="18" t="s">
        <v>8</v>
      </c>
      <c r="G22" s="18"/>
      <c r="H22" s="18"/>
      <c r="I22" s="18"/>
      <c r="J22" s="18"/>
      <c r="K22" s="18"/>
      <c r="L22" s="18"/>
      <c r="M22" s="18">
        <f>K22-L22</f>
        <v>0</v>
      </c>
      <c r="N22" s="18"/>
    </row>
    <row r="23" spans="1:14" s="8" customFormat="1" ht="15" customHeight="1">
      <c r="A23" s="18">
        <v>1303623.92</v>
      </c>
      <c r="B23" s="18">
        <f>+A23/+A$50*100</f>
        <v>9.42225370304183</v>
      </c>
      <c r="C23" s="17" t="s">
        <v>10</v>
      </c>
      <c r="D23" s="18"/>
      <c r="E23" s="18"/>
      <c r="F23" s="18">
        <f>D23+E23</f>
        <v>0</v>
      </c>
      <c r="G23" s="18">
        <f>+F23/+F$50*100</f>
        <v>0</v>
      </c>
      <c r="H23" s="18" t="s">
        <v>12</v>
      </c>
      <c r="I23" s="18"/>
      <c r="J23" s="27" t="s">
        <v>8</v>
      </c>
      <c r="K23" s="18" t="s">
        <v>12</v>
      </c>
      <c r="L23" s="18"/>
      <c r="M23" s="18" t="s">
        <v>12</v>
      </c>
      <c r="N23" s="18"/>
    </row>
    <row r="24" spans="1:14" s="8" customFormat="1" ht="15" customHeight="1">
      <c r="A24" s="18">
        <v>0</v>
      </c>
      <c r="B24" s="18"/>
      <c r="C24" s="17" t="s">
        <v>20</v>
      </c>
      <c r="D24" s="18"/>
      <c r="E24" s="18"/>
      <c r="F24" s="18">
        <f>D24+E24</f>
        <v>0</v>
      </c>
      <c r="G24" s="18"/>
      <c r="H24" s="21">
        <f>+H26+H28+H31+H36+H40</f>
        <v>6519278</v>
      </c>
      <c r="I24" s="21">
        <f>+H24/+H$50*100</f>
        <v>47.11964112829345</v>
      </c>
      <c r="J24" s="30" t="s">
        <v>28</v>
      </c>
      <c r="K24" s="21">
        <f>+K26+K28+K31+K36+K40</f>
        <v>4911264</v>
      </c>
      <c r="L24" s="21">
        <f>+L26+L31+L36+L40</f>
        <v>0</v>
      </c>
      <c r="M24" s="21">
        <f>+M26+M28+M31+M36+M40</f>
        <v>4911264</v>
      </c>
      <c r="N24" s="21">
        <f>+M24/+M$50*100</f>
        <v>47.32576579351099</v>
      </c>
    </row>
    <row r="25" spans="1:14" s="8" customFormat="1" ht="15" customHeight="1">
      <c r="A25" s="18">
        <v>180179.08</v>
      </c>
      <c r="B25" s="18">
        <f>+A25/+A$50*100</f>
        <v>1.3022873987619605</v>
      </c>
      <c r="C25" s="17" t="s">
        <v>21</v>
      </c>
      <c r="D25" s="18"/>
      <c r="E25" s="18"/>
      <c r="F25" s="18">
        <f>D25+E25</f>
        <v>0</v>
      </c>
      <c r="G25" s="18">
        <f>+F25/+F$50*100</f>
        <v>0</v>
      </c>
      <c r="H25" s="18"/>
      <c r="I25" s="18"/>
      <c r="J25" s="17"/>
      <c r="K25" s="18"/>
      <c r="L25" s="18"/>
      <c r="M25" s="18"/>
      <c r="N25" s="18"/>
    </row>
    <row r="26" spans="1:14" s="8" customFormat="1" ht="15" customHeight="1">
      <c r="A26" s="18">
        <v>0</v>
      </c>
      <c r="B26" s="18">
        <f>+A26/+A$50*100</f>
        <v>0</v>
      </c>
      <c r="C26" s="27"/>
      <c r="D26" s="18">
        <v>0</v>
      </c>
      <c r="E26" s="18"/>
      <c r="F26" s="18">
        <f>D26+E26</f>
        <v>0</v>
      </c>
      <c r="G26" s="18">
        <f>+F26/+F$50*100</f>
        <v>0</v>
      </c>
      <c r="H26" s="23">
        <f>SUM(H27)</f>
        <v>2586530</v>
      </c>
      <c r="I26" s="21">
        <f>+H26/+H$50*100</f>
        <v>18.694764261865327</v>
      </c>
      <c r="J26" s="28" t="s">
        <v>29</v>
      </c>
      <c r="K26" s="23">
        <f>SUM(K27)</f>
        <v>2486280</v>
      </c>
      <c r="L26" s="23">
        <f>SUM(L27:L30)</f>
        <v>0</v>
      </c>
      <c r="M26" s="23">
        <f>SUM(M27)</f>
        <v>2486280</v>
      </c>
      <c r="N26" s="21">
        <f aca="true" t="shared" si="0" ref="N26:N31">+M26/+M$50*100</f>
        <v>23.958212178594042</v>
      </c>
    </row>
    <row r="27" spans="1:14" s="8" customFormat="1" ht="15" customHeight="1">
      <c r="A27" s="23">
        <f>SUM(A31)</f>
        <v>0</v>
      </c>
      <c r="B27" s="21">
        <f>+A27/+A$50*100</f>
        <v>0</v>
      </c>
      <c r="C27" s="24" t="s">
        <v>11</v>
      </c>
      <c r="D27" s="23">
        <f>SUM(D31)</f>
        <v>0</v>
      </c>
      <c r="E27" s="23"/>
      <c r="F27" s="21">
        <f>F31</f>
        <v>0</v>
      </c>
      <c r="G27" s="21">
        <f>+F27/+F$50*100</f>
        <v>0</v>
      </c>
      <c r="H27" s="18">
        <v>2586530</v>
      </c>
      <c r="I27" s="18">
        <f>+H27/+H$50*100</f>
        <v>18.694764261865327</v>
      </c>
      <c r="J27" s="17" t="s">
        <v>30</v>
      </c>
      <c r="K27" s="18">
        <v>2486280</v>
      </c>
      <c r="L27" s="18"/>
      <c r="M27" s="18">
        <f>K27+L27</f>
        <v>2486280</v>
      </c>
      <c r="N27" s="18">
        <f t="shared" si="0"/>
        <v>23.958212178594042</v>
      </c>
    </row>
    <row r="28" spans="1:14" s="8" customFormat="1" ht="15" customHeight="1">
      <c r="A28" s="18"/>
      <c r="B28" s="18"/>
      <c r="C28" s="17"/>
      <c r="D28" s="18"/>
      <c r="E28" s="18"/>
      <c r="F28" s="18"/>
      <c r="G28" s="18"/>
      <c r="H28" s="21">
        <f>SUM(H29)</f>
        <v>3932748</v>
      </c>
      <c r="I28" s="21">
        <f>+H28/+H$50*100</f>
        <v>28.42487686642813</v>
      </c>
      <c r="J28" s="28" t="s">
        <v>50</v>
      </c>
      <c r="K28" s="21">
        <f>SUM(K29)</f>
        <v>2424984</v>
      </c>
      <c r="L28" s="21"/>
      <c r="M28" s="21">
        <f>K28+L28</f>
        <v>2424984</v>
      </c>
      <c r="N28" s="21">
        <f t="shared" si="0"/>
        <v>23.367553614916943</v>
      </c>
    </row>
    <row r="29" spans="1:14" s="8" customFormat="1" ht="15" customHeight="1">
      <c r="A29" s="23"/>
      <c r="B29" s="21"/>
      <c r="C29" s="24"/>
      <c r="D29" s="23"/>
      <c r="E29" s="23"/>
      <c r="F29" s="21"/>
      <c r="G29" s="21"/>
      <c r="H29" s="18">
        <v>3932748</v>
      </c>
      <c r="I29" s="18">
        <f>+H29/+H$50*100</f>
        <v>28.42487686642813</v>
      </c>
      <c r="J29" s="17" t="s">
        <v>46</v>
      </c>
      <c r="K29" s="18">
        <v>2424984</v>
      </c>
      <c r="L29" s="18"/>
      <c r="M29" s="18">
        <f>K29+L29</f>
        <v>2424984</v>
      </c>
      <c r="N29" s="18">
        <f t="shared" si="0"/>
        <v>23.367553614916943</v>
      </c>
    </row>
    <row r="30" spans="1:14" s="8" customFormat="1" ht="15" customHeight="1">
      <c r="A30" s="18" t="s">
        <v>8</v>
      </c>
      <c r="B30" s="18"/>
      <c r="C30" s="17" t="s">
        <v>8</v>
      </c>
      <c r="D30" s="18" t="s">
        <v>8</v>
      </c>
      <c r="E30" s="18"/>
      <c r="F30" s="18"/>
      <c r="G30" s="18"/>
      <c r="H30" s="18"/>
      <c r="I30" s="18"/>
      <c r="J30" s="17"/>
      <c r="K30" s="18">
        <v>0</v>
      </c>
      <c r="L30" s="18"/>
      <c r="M30" s="18">
        <f>K30+L30</f>
        <v>0</v>
      </c>
      <c r="N30" s="18">
        <f t="shared" si="0"/>
        <v>0</v>
      </c>
    </row>
    <row r="31" spans="1:14" s="8" customFormat="1" ht="15" customHeight="1">
      <c r="A31" s="18"/>
      <c r="B31" s="18">
        <f>+A31/+A$50*100</f>
        <v>0</v>
      </c>
      <c r="C31" s="26" t="s">
        <v>22</v>
      </c>
      <c r="D31" s="18"/>
      <c r="E31" s="18"/>
      <c r="F31" s="18">
        <f>D31+E31</f>
        <v>0</v>
      </c>
      <c r="G31" s="18">
        <f>+F31/+F$50*100</f>
        <v>0</v>
      </c>
      <c r="H31" s="21">
        <f>H33+H34</f>
        <v>0</v>
      </c>
      <c r="I31" s="21">
        <f>+H31/+H$50*100</f>
        <v>0</v>
      </c>
      <c r="J31" s="28" t="s">
        <v>47</v>
      </c>
      <c r="K31" s="21">
        <f>K33+K34</f>
        <v>0</v>
      </c>
      <c r="L31" s="21">
        <f>L33+L34</f>
        <v>0</v>
      </c>
      <c r="M31" s="21">
        <f>M33+M34</f>
        <v>0</v>
      </c>
      <c r="N31" s="21">
        <f t="shared" si="0"/>
        <v>0</v>
      </c>
    </row>
    <row r="32" spans="8:14" s="8" customFormat="1" ht="15" customHeight="1">
      <c r="H32" s="18"/>
      <c r="I32" s="18"/>
      <c r="J32" s="27"/>
      <c r="K32" s="18"/>
      <c r="L32" s="18"/>
      <c r="M32" s="18"/>
      <c r="N32" s="18"/>
    </row>
    <row r="33" spans="8:14" s="8" customFormat="1" ht="15" customHeight="1">
      <c r="H33" s="18"/>
      <c r="I33" s="18">
        <f>+H33/+H$50*100</f>
        <v>0</v>
      </c>
      <c r="J33" s="27" t="s">
        <v>48</v>
      </c>
      <c r="K33" s="18"/>
      <c r="L33" s="18"/>
      <c r="M33" s="18">
        <f>K33+L33</f>
        <v>0</v>
      </c>
      <c r="N33" s="18">
        <f>+M33/+M$50*100</f>
        <v>0</v>
      </c>
    </row>
    <row r="34" spans="1:14" s="8" customFormat="1" ht="15" customHeight="1">
      <c r="A34" s="17"/>
      <c r="B34" s="17"/>
      <c r="C34" s="17"/>
      <c r="D34" s="17"/>
      <c r="E34" s="17"/>
      <c r="F34" s="17"/>
      <c r="G34" s="17"/>
      <c r="H34" s="18"/>
      <c r="I34" s="18">
        <f>+H34/+H$50*100</f>
        <v>0</v>
      </c>
      <c r="J34" s="27" t="s">
        <v>31</v>
      </c>
      <c r="K34" s="18"/>
      <c r="L34" s="18"/>
      <c r="M34" s="18">
        <f>K34+L34</f>
        <v>0</v>
      </c>
      <c r="N34" s="18">
        <f>+M34/+M$50*100</f>
        <v>0</v>
      </c>
    </row>
    <row r="35" spans="1:14" s="8" customFormat="1" ht="15" customHeight="1">
      <c r="A35" s="18">
        <v>0</v>
      </c>
      <c r="B35" s="18">
        <f>+A35/+A$50*100</f>
        <v>0</v>
      </c>
      <c r="C35" s="17"/>
      <c r="D35" s="18"/>
      <c r="E35" s="18"/>
      <c r="F35" s="18">
        <f>D35-E35</f>
        <v>0</v>
      </c>
      <c r="G35" s="18">
        <f>+F35/+F$50*100</f>
        <v>0</v>
      </c>
      <c r="H35" s="18"/>
      <c r="I35" s="18"/>
      <c r="J35" s="27"/>
      <c r="K35" s="18"/>
      <c r="L35" s="18"/>
      <c r="M35" s="18"/>
      <c r="N35" s="18"/>
    </row>
    <row r="36" spans="1:14" s="8" customFormat="1" ht="15" customHeight="1">
      <c r="A36" s="18"/>
      <c r="B36" s="18"/>
      <c r="C36" s="27"/>
      <c r="D36" s="18"/>
      <c r="E36" s="18"/>
      <c r="F36" s="18"/>
      <c r="G36" s="18"/>
      <c r="H36" s="21">
        <f>H38</f>
        <v>0</v>
      </c>
      <c r="I36" s="21">
        <f>+H36/+H$50*100</f>
        <v>0</v>
      </c>
      <c r="J36" s="29" t="s">
        <v>44</v>
      </c>
      <c r="K36" s="21">
        <f>K38</f>
        <v>0</v>
      </c>
      <c r="L36" s="21">
        <f>L38</f>
        <v>0</v>
      </c>
      <c r="M36" s="21">
        <f>M38</f>
        <v>0</v>
      </c>
      <c r="N36" s="21">
        <f>+M36/+M$50*100</f>
        <v>0</v>
      </c>
    </row>
    <row r="37" spans="1:14" s="8" customFormat="1" ht="15" customHeight="1">
      <c r="A37" s="17"/>
      <c r="B37" s="17"/>
      <c r="C37" s="17"/>
      <c r="D37" s="17"/>
      <c r="E37" s="17"/>
      <c r="F37" s="17"/>
      <c r="G37" s="17"/>
      <c r="H37" s="18"/>
      <c r="I37" s="18"/>
      <c r="J37" s="27"/>
      <c r="K37" s="18"/>
      <c r="L37" s="18"/>
      <c r="M37" s="18"/>
      <c r="N37" s="18"/>
    </row>
    <row r="38" spans="1:14" s="8" customFormat="1" ht="15" customHeight="1">
      <c r="A38" s="17"/>
      <c r="B38" s="17"/>
      <c r="C38" s="17"/>
      <c r="D38" s="17"/>
      <c r="E38" s="17"/>
      <c r="F38" s="17"/>
      <c r="G38" s="17"/>
      <c r="H38" s="18"/>
      <c r="I38" s="18">
        <f>+H38/+H$50*100</f>
        <v>0</v>
      </c>
      <c r="J38" s="27" t="s">
        <v>45</v>
      </c>
      <c r="K38" s="18"/>
      <c r="L38" s="18"/>
      <c r="M38" s="18">
        <f>K38+L38</f>
        <v>0</v>
      </c>
      <c r="N38" s="18">
        <f>+M38/+M$50*100</f>
        <v>0</v>
      </c>
    </row>
    <row r="39" spans="1:14" s="8" customFormat="1" ht="15" customHeight="1">
      <c r="A39" s="17"/>
      <c r="B39" s="17"/>
      <c r="C39" s="17"/>
      <c r="D39" s="17"/>
      <c r="E39" s="17"/>
      <c r="F39" s="17"/>
      <c r="G39" s="17"/>
      <c r="H39" s="18"/>
      <c r="I39" s="18"/>
      <c r="J39" s="27"/>
      <c r="K39" s="18"/>
      <c r="L39" s="18"/>
      <c r="M39" s="18"/>
      <c r="N39" s="18"/>
    </row>
    <row r="40" spans="1:14" s="8" customFormat="1" ht="15" customHeight="1">
      <c r="A40" s="17"/>
      <c r="B40" s="17"/>
      <c r="C40" s="17"/>
      <c r="D40" s="17"/>
      <c r="E40" s="17"/>
      <c r="F40" s="17"/>
      <c r="G40" s="17"/>
      <c r="H40" s="28">
        <f>H42</f>
        <v>0</v>
      </c>
      <c r="I40" s="21">
        <f>+H40/+H$50*100</f>
        <v>0</v>
      </c>
      <c r="J40" s="28" t="s">
        <v>36</v>
      </c>
      <c r="K40" s="28">
        <f>K42</f>
        <v>0</v>
      </c>
      <c r="L40" s="28">
        <f>L42</f>
        <v>0</v>
      </c>
      <c r="M40" s="28">
        <f>M42</f>
        <v>0</v>
      </c>
      <c r="N40" s="21">
        <f>+M40/+M$50*100</f>
        <v>0</v>
      </c>
    </row>
    <row r="41" spans="1:14" s="8" customFormat="1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s="8" customFormat="1" ht="15" customHeight="1">
      <c r="A42" s="17"/>
      <c r="B42" s="17"/>
      <c r="C42" s="17"/>
      <c r="D42" s="17"/>
      <c r="E42" s="17"/>
      <c r="F42" s="17"/>
      <c r="G42" s="17"/>
      <c r="H42" s="18"/>
      <c r="I42" s="18">
        <f>+H42/+H$50*100</f>
        <v>0</v>
      </c>
      <c r="J42" s="17" t="s">
        <v>37</v>
      </c>
      <c r="K42" s="18"/>
      <c r="L42" s="18"/>
      <c r="M42" s="18">
        <f>K42+L42</f>
        <v>0</v>
      </c>
      <c r="N42" s="18">
        <f>+M42/+M$50*100</f>
        <v>0</v>
      </c>
    </row>
    <row r="43" spans="1:7" s="8" customFormat="1" ht="15" customHeight="1">
      <c r="A43" s="17"/>
      <c r="B43" s="17"/>
      <c r="C43" s="17"/>
      <c r="D43" s="17"/>
      <c r="E43" s="17"/>
      <c r="F43" s="17"/>
      <c r="G43" s="17"/>
    </row>
    <row r="44" spans="1:7" s="8" customFormat="1" ht="15" customHeight="1">
      <c r="A44" s="17"/>
      <c r="B44" s="17"/>
      <c r="C44" s="17"/>
      <c r="D44" s="17"/>
      <c r="E44" s="17"/>
      <c r="F44" s="17"/>
      <c r="G44" s="17"/>
    </row>
    <row r="45" spans="1:7" s="8" customFormat="1" ht="15" customHeight="1">
      <c r="A45" s="17"/>
      <c r="B45" s="17"/>
      <c r="C45" s="17"/>
      <c r="D45" s="17"/>
      <c r="E45" s="17"/>
      <c r="F45" s="17"/>
      <c r="G45" s="17"/>
    </row>
    <row r="46" spans="1:7" s="8" customFormat="1" ht="15" customHeight="1">
      <c r="A46" s="17"/>
      <c r="B46" s="17"/>
      <c r="C46" s="17"/>
      <c r="D46" s="17"/>
      <c r="E46" s="17"/>
      <c r="F46" s="17"/>
      <c r="G46" s="17"/>
    </row>
    <row r="47" spans="1:7" s="8" customFormat="1" ht="15" customHeight="1">
      <c r="A47" s="18"/>
      <c r="B47" s="18"/>
      <c r="C47" s="17"/>
      <c r="D47" s="18"/>
      <c r="E47" s="18"/>
      <c r="F47" s="18"/>
      <c r="G47" s="18"/>
    </row>
    <row r="48" spans="1:14" s="8" customFormat="1" ht="15" customHeight="1">
      <c r="A48" s="18"/>
      <c r="B48" s="18"/>
      <c r="C48" s="17"/>
      <c r="D48" s="18"/>
      <c r="E48" s="18"/>
      <c r="F48" s="18"/>
      <c r="G48" s="18"/>
      <c r="H48" s="18"/>
      <c r="I48" s="18"/>
      <c r="J48" s="17"/>
      <c r="K48" s="18"/>
      <c r="L48" s="18"/>
      <c r="M48" s="18"/>
      <c r="N48" s="18"/>
    </row>
    <row r="49" spans="1:14" s="8" customFormat="1" ht="15" customHeight="1">
      <c r="A49" s="18"/>
      <c r="B49" s="18"/>
      <c r="C49" s="17"/>
      <c r="D49" s="18"/>
      <c r="E49" s="18"/>
      <c r="F49" s="18"/>
      <c r="G49" s="18"/>
      <c r="H49" s="18"/>
      <c r="I49" s="18"/>
      <c r="J49" s="17"/>
      <c r="K49" s="18"/>
      <c r="L49" s="18"/>
      <c r="M49" s="18"/>
      <c r="N49" s="18"/>
    </row>
    <row r="50" spans="1:14" s="8" customFormat="1" ht="15" customHeight="1">
      <c r="A50" s="31">
        <f>A6</f>
        <v>13835585</v>
      </c>
      <c r="B50" s="32">
        <v>100</v>
      </c>
      <c r="C50" s="33" t="s">
        <v>3</v>
      </c>
      <c r="D50" s="31">
        <f>D6</f>
        <v>10377569</v>
      </c>
      <c r="E50" s="31"/>
      <c r="F50" s="31">
        <f>D50-E50</f>
        <v>10377569</v>
      </c>
      <c r="G50" s="32">
        <v>100</v>
      </c>
      <c r="H50" s="31">
        <f>H6+H24</f>
        <v>13835585</v>
      </c>
      <c r="I50" s="32">
        <v>100</v>
      </c>
      <c r="J50" s="34" t="s">
        <v>32</v>
      </c>
      <c r="K50" s="31">
        <f>K6+K24</f>
        <v>10377569</v>
      </c>
      <c r="L50" s="31">
        <f>L6+L24</f>
        <v>0</v>
      </c>
      <c r="M50" s="31">
        <f>M6+M24</f>
        <v>10377569</v>
      </c>
      <c r="N50" s="32">
        <v>100</v>
      </c>
    </row>
    <row r="51" spans="1:14" s="8" customFormat="1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8" customFormat="1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s="8" customFormat="1" ht="15.75">
      <c r="B53" s="15"/>
      <c r="C53" s="15"/>
      <c r="D53" s="15"/>
      <c r="E53" s="15"/>
      <c r="F53" s="15"/>
      <c r="G53" s="15"/>
      <c r="H53" s="19"/>
      <c r="I53" s="19"/>
      <c r="J53" s="19"/>
      <c r="K53" s="19"/>
      <c r="L53" s="19"/>
      <c r="M53" s="19"/>
      <c r="N53" s="19"/>
    </row>
    <row r="54" spans="1:14" s="18" customFormat="1" ht="16.5">
      <c r="A54" s="17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18" customFormat="1" ht="16.5">
      <c r="A55" s="17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19" customFormat="1" ht="16.5">
      <c r="A56" s="1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</sheetData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z00sp</cp:lastModifiedBy>
  <cp:lastPrinted>2014-04-23T08:44:22Z</cp:lastPrinted>
  <dcterms:created xsi:type="dcterms:W3CDTF">1997-10-15T09:26:55Z</dcterms:created>
  <dcterms:modified xsi:type="dcterms:W3CDTF">2014-04-23T08:44:31Z</dcterms:modified>
  <cp:category/>
  <cp:version/>
  <cp:contentType/>
  <cp:contentStatus/>
</cp:coreProperties>
</file>