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1333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<sst xmlns="http://schemas.openxmlformats.org/spreadsheetml/2006/main" count="80" uniqueCount="54">
  <si>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</si>
  <si>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</si>
  <si>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</si>
  <si>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</si>
  <si>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</si>
  <si>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</si>
  <si>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</si>
  <si>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</si>
  <si>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</si>
  <si>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</si>
  <si>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</si>
  <si>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</si>
  <si>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</si>
  <si>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</si>
  <si>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</si>
  <si>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</si>
  <si>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</si>
  <si>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</si>
  <si>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</si>
  <si>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</si>
  <si>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</si>
  <si>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</si>
  <si>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</si>
  <si>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</si>
  <si>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</si>
  <si>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</si>
  <si>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</si>
  <si>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</si>
  <si>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</si>
  <si>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</si>
  <si>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</si>
  <si>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</si>
  <si>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</si>
  <si>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</si>
  <si>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</si>
  <si>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</si>
  <si>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</si>
  <si>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</si>
  <si>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</si>
  <si>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</si>
  <si>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</si>
  <si>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</si>
  <si>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</si>
  <si>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</si>
  <si>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</si>
  <si>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</si>
  <si>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</si>
  <si>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</si>
  <si>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 xml:space="preserve">    </t>
    </r>
    <r>
      <rPr>
        <sz val="12"/>
        <rFont val="細明體"/>
        <family val="3"/>
      </rPr>
      <t>財產交易利益</t>
    </r>
  </si>
  <si>
    <t xml:space="preserve">  利息費用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</si>
  <si>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</si>
  <si>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t>保留盈餘（累積虧損－）</t>
  </si>
  <si>
    <r>
      <t>中華民國</t>
    </r>
    <r>
      <rPr>
        <sz val="12"/>
        <rFont val="Times New Roman"/>
        <family val="1"/>
      </rPr>
      <t xml:space="preserve"> 102 </t>
    </r>
    <r>
      <rPr>
        <sz val="12"/>
        <rFont val="新細明體"/>
        <family val="1"/>
      </rPr>
      <t>年</t>
    </r>
  </si>
  <si>
    <t>預算案數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</si>
</sst>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9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distributed"/>
    </xf>
    <xf numFmtId="186" fontId="25" fillId="0" borderId="13" xfId="0" applyNumberFormat="1" applyFont="1" applyBorder="1" applyAlignment="1">
      <alignment/>
    </xf>
    <xf numFmtId="188" fontId="25" fillId="0" borderId="13" xfId="0" applyNumberFormat="1" applyFont="1" applyBorder="1" applyAlignment="1">
      <alignment/>
    </xf>
    <xf numFmtId="186" fontId="28" fillId="0" borderId="13" xfId="0" applyNumberFormat="1" applyFont="1" applyBorder="1" applyAlignment="1">
      <alignment horizontal="distributed"/>
    </xf>
    <xf numFmtId="186" fontId="29" fillId="0" borderId="13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24" fillId="0" borderId="13" xfId="0" applyNumberFormat="1" applyFont="1" applyBorder="1" applyAlignment="1">
      <alignment horizontal="left" vertical="center" wrapText="1"/>
    </xf>
    <xf numFmtId="186" fontId="8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B5" sqref="B5"/>
    </sheetView>
  </sheetViews>
  <sheetFormatPr defaultColWidth="8.87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9" t="s">
        <v>37</v>
      </c>
      <c r="B1" s="60"/>
      <c r="C1" s="60"/>
      <c r="D1" s="60"/>
      <c r="E1" s="60"/>
    </row>
    <row r="2" spans="1:5" s="20" customFormat="1" ht="24.75" customHeight="1">
      <c r="A2" s="61"/>
      <c r="B2" s="61"/>
      <c r="C2" s="58"/>
      <c r="D2" s="21"/>
      <c r="E2" s="22" t="s">
        <v>16</v>
      </c>
    </row>
    <row r="3" spans="1:5" ht="20.25" customHeight="1">
      <c r="A3" s="62" t="s">
        <v>17</v>
      </c>
      <c r="B3" s="64" t="s">
        <v>18</v>
      </c>
      <c r="C3" s="65"/>
      <c r="D3" s="65"/>
      <c r="E3" s="65"/>
    </row>
    <row r="4" spans="1:5" s="23" customFormat="1" ht="21" customHeight="1">
      <c r="A4" s="63"/>
      <c r="B4" s="32" t="s">
        <v>53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SUM(B10:B13)</f>
        <v>0</v>
      </c>
      <c r="C7" s="24">
        <f>SUM(C9:C10)</f>
        <v>0</v>
      </c>
      <c r="D7" s="24"/>
      <c r="E7" s="24">
        <f>SUM(E9:E10)</f>
        <v>0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48</v>
      </c>
      <c r="E9" s="19">
        <f>C9+D9</f>
        <v>0</v>
      </c>
    </row>
    <row r="10" spans="1:5" ht="16.5">
      <c r="A10" s="19" t="s">
        <v>42</v>
      </c>
      <c r="B10" s="19">
        <v>0</v>
      </c>
      <c r="E10" s="19">
        <f>C10+D10</f>
        <v>0</v>
      </c>
    </row>
    <row r="11" spans="1:5" ht="16.5">
      <c r="A11" s="26"/>
      <c r="B11" s="19">
        <v>0</v>
      </c>
      <c r="E11" s="19">
        <f>C11+D11</f>
        <v>0</v>
      </c>
    </row>
    <row r="12" ht="15.75">
      <c r="E12" s="19">
        <f>C12+D12</f>
        <v>0</v>
      </c>
    </row>
    <row r="13" spans="2:5" ht="15.75">
      <c r="B13" s="19">
        <v>0</v>
      </c>
      <c r="E13" s="19">
        <f>C13+D13</f>
        <v>0</v>
      </c>
    </row>
    <row r="14" spans="1:5" ht="16.5">
      <c r="A14" s="25" t="s">
        <v>40</v>
      </c>
      <c r="B14" s="24">
        <f>SUM(B17:B42)</f>
        <v>0</v>
      </c>
      <c r="C14" s="24">
        <f>SUM(C16:C17)</f>
        <v>602915</v>
      </c>
      <c r="D14" s="27"/>
      <c r="E14" s="24">
        <f>SUM(E16:E17)</f>
        <v>602915</v>
      </c>
    </row>
    <row r="16" spans="1:5" ht="16.5">
      <c r="A16" s="53" t="s">
        <v>49</v>
      </c>
      <c r="E16" s="19">
        <f>C16+D16</f>
        <v>0</v>
      </c>
    </row>
    <row r="17" spans="1:5" ht="16.5">
      <c r="A17" s="19" t="s">
        <v>41</v>
      </c>
      <c r="B17" s="19">
        <v>0</v>
      </c>
      <c r="C17" s="19">
        <v>602915</v>
      </c>
      <c r="E17" s="19">
        <f>C17+D17</f>
        <v>602915</v>
      </c>
    </row>
    <row r="21" ht="16.5" customHeight="1"/>
    <row r="22" ht="16.5" customHeight="1"/>
    <row r="23" ht="16.5" customHeight="1"/>
    <row r="41" spans="1:5" ht="16.5">
      <c r="A41" s="29"/>
      <c r="C41" s="24"/>
      <c r="E41" s="24"/>
    </row>
    <row r="42" spans="1:5" ht="15.75">
      <c r="A42" s="24"/>
      <c r="C42" s="24"/>
      <c r="E42" s="24"/>
    </row>
    <row r="43" spans="1:5" ht="16.5">
      <c r="A43" s="29"/>
      <c r="C43" s="24">
        <f>C41</f>
        <v>0</v>
      </c>
      <c r="E43" s="24">
        <f>E41</f>
        <v>0</v>
      </c>
    </row>
    <row r="44" spans="1:5" ht="16.5">
      <c r="A44" s="29"/>
      <c r="C44" s="24"/>
      <c r="E44" s="24"/>
    </row>
    <row r="45" spans="1:5" s="24" customFormat="1" ht="18.75" customHeight="1">
      <c r="A45" s="30" t="s">
        <v>43</v>
      </c>
      <c r="B45" s="31"/>
      <c r="C45" s="28">
        <f>C7-C14</f>
        <v>-602915</v>
      </c>
      <c r="D45" s="31"/>
      <c r="E45" s="28">
        <f>E7-E14</f>
        <v>-602915</v>
      </c>
    </row>
    <row r="47" spans="1:3" ht="17.25" customHeight="1">
      <c r="A47" s="57"/>
      <c r="B47" s="57"/>
      <c r="C47" s="58"/>
    </row>
    <row r="57" ht="15.75">
      <c r="A57" s="19" t="s">
        <v>23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90" zoomScaleNormal="85" zoomScaleSheetLayoutView="90" zoomScalePageLayoutView="0" workbookViewId="0" topLeftCell="C13">
      <selection activeCell="K35" sqref="K35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9.625" style="2" customWidth="1"/>
    <col min="10" max="10" width="19.75390625" style="2" customWidth="1"/>
    <col min="11" max="11" width="16.50390625" style="2" customWidth="1"/>
    <col min="12" max="12" width="10.25390625" style="2" customWidth="1"/>
    <col min="13" max="13" width="14.125" style="2" customWidth="1"/>
    <col min="14" max="14" width="10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8" t="s">
        <v>52</v>
      </c>
      <c r="F2" s="68"/>
      <c r="G2" s="68"/>
      <c r="H2" s="76" t="s">
        <v>50</v>
      </c>
      <c r="I2" s="77"/>
      <c r="J2" s="77"/>
      <c r="M2" s="78" t="s">
        <v>45</v>
      </c>
      <c r="N2" s="79"/>
    </row>
    <row r="3" spans="1:14" s="8" customFormat="1" ht="24.75" customHeight="1">
      <c r="A3" s="67" t="s">
        <v>13</v>
      </c>
      <c r="B3" s="69"/>
      <c r="C3" s="70" t="s">
        <v>2</v>
      </c>
      <c r="D3" s="72" t="s">
        <v>44</v>
      </c>
      <c r="E3" s="74" t="s">
        <v>12</v>
      </c>
      <c r="F3" s="66" t="s">
        <v>14</v>
      </c>
      <c r="G3" s="67"/>
      <c r="H3" s="67" t="s">
        <v>13</v>
      </c>
      <c r="I3" s="69"/>
      <c r="J3" s="70" t="s">
        <v>2</v>
      </c>
      <c r="K3" s="72" t="s">
        <v>44</v>
      </c>
      <c r="L3" s="74" t="s">
        <v>12</v>
      </c>
      <c r="M3" s="66" t="s">
        <v>14</v>
      </c>
      <c r="N3" s="67"/>
    </row>
    <row r="4" spans="1:14" s="8" customFormat="1" ht="22.5" customHeight="1">
      <c r="A4" s="9" t="s">
        <v>15</v>
      </c>
      <c r="B4" s="10" t="s">
        <v>1</v>
      </c>
      <c r="C4" s="71"/>
      <c r="D4" s="73"/>
      <c r="E4" s="75"/>
      <c r="F4" s="11" t="s">
        <v>0</v>
      </c>
      <c r="G4" s="12" t="s">
        <v>1</v>
      </c>
      <c r="H4" s="9" t="s">
        <v>15</v>
      </c>
      <c r="I4" s="10" t="s">
        <v>1</v>
      </c>
      <c r="J4" s="71"/>
      <c r="K4" s="73"/>
      <c r="L4" s="75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">
      <c r="A6" s="35">
        <f>A8+A13</f>
        <v>8560307</v>
      </c>
      <c r="B6" s="36">
        <v>100</v>
      </c>
      <c r="C6" s="52" t="s">
        <v>4</v>
      </c>
      <c r="D6" s="35">
        <f>D8+D13</f>
        <v>7957284</v>
      </c>
      <c r="E6" s="35"/>
      <c r="F6" s="35">
        <f>F8+F13</f>
        <v>7957284</v>
      </c>
      <c r="G6" s="36">
        <v>100</v>
      </c>
      <c r="H6" s="35">
        <f>H8+H14+H19</f>
        <v>264779348</v>
      </c>
      <c r="I6" s="35">
        <f aca="true" t="shared" si="0" ref="I6:I11">+H6/+H$49*100</f>
        <v>3093.1057495951954</v>
      </c>
      <c r="J6" s="43" t="s">
        <v>47</v>
      </c>
      <c r="K6" s="35">
        <f>K8+K14+K19</f>
        <v>264779240</v>
      </c>
      <c r="L6" s="35"/>
      <c r="M6" s="35">
        <f>K6+L6</f>
        <v>264779240</v>
      </c>
      <c r="N6" s="35">
        <f aca="true" t="shared" si="1" ref="N6:N11">+M6/+M$49*100</f>
        <v>3327.5077275110457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8560307</v>
      </c>
      <c r="B8" s="36">
        <f>+A8/+A$49*100</f>
        <v>100</v>
      </c>
      <c r="C8" s="38" t="s">
        <v>5</v>
      </c>
      <c r="D8" s="37">
        <f>SUM(D10)</f>
        <v>7957284</v>
      </c>
      <c r="E8" s="37"/>
      <c r="F8" s="35">
        <f>D8+E8</f>
        <v>7957284</v>
      </c>
      <c r="G8" s="36">
        <f>+F8/+F$49*100</f>
        <v>100</v>
      </c>
      <c r="H8" s="37">
        <f>SUM(H10:H11)</f>
        <v>264701768</v>
      </c>
      <c r="I8" s="35">
        <f t="shared" si="0"/>
        <v>3092.1994736871</v>
      </c>
      <c r="J8" s="38" t="s">
        <v>25</v>
      </c>
      <c r="K8" s="37">
        <f>SUM(K10:K11)</f>
        <v>264701660</v>
      </c>
      <c r="L8" s="37"/>
      <c r="M8" s="35">
        <f>K8+L8</f>
        <v>264701660</v>
      </c>
      <c r="N8" s="35">
        <f t="shared" si="1"/>
        <v>3326.532771734677</v>
      </c>
    </row>
    <row r="9" spans="1:14" s="8" customFormat="1" ht="15.75">
      <c r="A9" s="18"/>
      <c r="B9" s="36"/>
      <c r="C9" s="17"/>
      <c r="D9" s="18"/>
      <c r="E9" s="18"/>
      <c r="F9" s="18"/>
      <c r="G9" s="36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8560307</v>
      </c>
      <c r="B10" s="56">
        <f aca="true" t="shared" si="2" ref="B10:B15">+A10/+A$49*100</f>
        <v>100</v>
      </c>
      <c r="C10" s="39" t="s">
        <v>6</v>
      </c>
      <c r="D10" s="18">
        <v>7957284</v>
      </c>
      <c r="E10" s="18"/>
      <c r="F10" s="18">
        <f>D10+E10</f>
        <v>7957284</v>
      </c>
      <c r="G10" s="56">
        <f aca="true" t="shared" si="3" ref="G10:G15">+F10/+F$49*100</f>
        <v>100</v>
      </c>
      <c r="H10" s="18">
        <v>261564264</v>
      </c>
      <c r="I10" s="18">
        <f t="shared" si="0"/>
        <v>3055.5477040718283</v>
      </c>
      <c r="J10" s="39" t="s">
        <v>26</v>
      </c>
      <c r="K10" s="18">
        <v>261564264</v>
      </c>
      <c r="L10" s="18"/>
      <c r="M10" s="18">
        <f>K10+L10</f>
        <v>261564264</v>
      </c>
      <c r="N10" s="18">
        <f t="shared" si="1"/>
        <v>3287.104796058555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3137504</v>
      </c>
      <c r="I11" s="18">
        <f t="shared" si="0"/>
        <v>36.651769615271974</v>
      </c>
      <c r="J11" s="39" t="s">
        <v>27</v>
      </c>
      <c r="K11" s="18">
        <v>3137396</v>
      </c>
      <c r="L11" s="18"/>
      <c r="M11" s="18">
        <f>K11+L11</f>
        <v>3137396</v>
      </c>
      <c r="N11" s="18">
        <f t="shared" si="1"/>
        <v>39.42797567612266</v>
      </c>
    </row>
    <row r="12" spans="1:14" s="8" customFormat="1" ht="15.75">
      <c r="A12" s="18">
        <v>0</v>
      </c>
      <c r="B12" s="18"/>
      <c r="C12" s="39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0</v>
      </c>
      <c r="B13" s="35">
        <f t="shared" si="2"/>
        <v>0</v>
      </c>
      <c r="C13" s="40" t="s">
        <v>8</v>
      </c>
      <c r="D13" s="37">
        <f>D15</f>
        <v>0</v>
      </c>
      <c r="E13" s="37"/>
      <c r="F13" s="37">
        <f>F15</f>
        <v>0</v>
      </c>
      <c r="G13" s="35">
        <f t="shared" si="3"/>
        <v>0</v>
      </c>
      <c r="H13" s="18"/>
      <c r="I13" s="18"/>
      <c r="J13" s="39"/>
      <c r="K13" s="18"/>
      <c r="L13" s="18"/>
      <c r="M13" s="18"/>
      <c r="N13" s="18"/>
    </row>
    <row r="14" spans="1:14" s="8" customFormat="1" ht="15.75">
      <c r="A14" s="18"/>
      <c r="B14" s="18"/>
      <c r="C14" s="41"/>
      <c r="D14" s="18"/>
      <c r="E14" s="18"/>
      <c r="F14" s="18">
        <f>D14-E14</f>
        <v>0</v>
      </c>
      <c r="G14" s="18"/>
      <c r="H14" s="35">
        <f>H16</f>
        <v>0</v>
      </c>
      <c r="I14" s="35">
        <f>+H14/+H$49*100</f>
        <v>0</v>
      </c>
      <c r="J14" s="42" t="s">
        <v>28</v>
      </c>
      <c r="K14" s="35">
        <f>K16</f>
        <v>0</v>
      </c>
      <c r="L14" s="35"/>
      <c r="M14" s="35">
        <f>K14+L14</f>
        <v>0</v>
      </c>
      <c r="N14" s="35">
        <f>+M14/+M$49*100</f>
        <v>0</v>
      </c>
    </row>
    <row r="15" spans="1:14" s="16" customFormat="1" ht="15.75">
      <c r="A15" s="18"/>
      <c r="B15" s="18">
        <f t="shared" si="2"/>
        <v>0</v>
      </c>
      <c r="C15" s="17" t="s">
        <v>9</v>
      </c>
      <c r="D15" s="18"/>
      <c r="E15" s="18"/>
      <c r="F15" s="18">
        <f>D15+E15</f>
        <v>0</v>
      </c>
      <c r="G15" s="18">
        <f t="shared" si="3"/>
        <v>0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/>
      <c r="I16" s="18">
        <f>+H16/+H$49*100</f>
        <v>0</v>
      </c>
      <c r="J16" s="17" t="s">
        <v>46</v>
      </c>
      <c r="K16" s="18"/>
      <c r="L16" s="18"/>
      <c r="M16" s="18">
        <f>K16+L16</f>
        <v>0</v>
      </c>
      <c r="N16" s="18">
        <f>+M16/+M$49*100</f>
        <v>0</v>
      </c>
    </row>
    <row r="17" spans="1:14" s="8" customFormat="1" ht="15.75">
      <c r="A17" s="18"/>
      <c r="B17" s="18"/>
      <c r="C17" s="39"/>
      <c r="D17" s="18"/>
      <c r="E17" s="18"/>
      <c r="F17" s="18"/>
      <c r="G17" s="18"/>
      <c r="H17" s="18" t="s">
        <v>7</v>
      </c>
      <c r="I17" s="18"/>
      <c r="J17" s="41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1"/>
      <c r="D19" s="18">
        <v>0</v>
      </c>
      <c r="E19" s="18"/>
      <c r="F19" s="18">
        <f>D19-E19</f>
        <v>0</v>
      </c>
      <c r="G19" s="18"/>
      <c r="H19" s="37">
        <f>H21</f>
        <v>77580</v>
      </c>
      <c r="I19" s="35">
        <f>+H19/+H$49*100</f>
        <v>0.9062759080953522</v>
      </c>
      <c r="J19" s="40" t="s">
        <v>29</v>
      </c>
      <c r="K19" s="37">
        <f>K21</f>
        <v>77580</v>
      </c>
      <c r="L19" s="37"/>
      <c r="M19" s="35">
        <f>K19+L19</f>
        <v>77580</v>
      </c>
      <c r="N19" s="35">
        <f>+M19/+M$49*100</f>
        <v>0.9749557763679165</v>
      </c>
    </row>
    <row r="20" spans="1:14" s="8" customFormat="1" ht="15.75">
      <c r="A20" s="18" t="s">
        <v>10</v>
      </c>
      <c r="B20" s="18"/>
      <c r="C20" s="41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SUM(A23:A35)</f>
        <v>0</v>
      </c>
      <c r="B21" s="35"/>
      <c r="C21" s="38"/>
      <c r="D21" s="37">
        <f>SUM(D23:D35)</f>
        <v>0</v>
      </c>
      <c r="E21" s="17"/>
      <c r="F21" s="37">
        <f>SUM(F23:F35)</f>
        <v>0</v>
      </c>
      <c r="G21" s="35"/>
      <c r="H21" s="18">
        <v>77580</v>
      </c>
      <c r="I21" s="18">
        <f>+H21/+H$49*100</f>
        <v>0.9062759080953522</v>
      </c>
      <c r="J21" s="17" t="s">
        <v>30</v>
      </c>
      <c r="K21" s="18">
        <v>77580</v>
      </c>
      <c r="L21" s="18"/>
      <c r="M21" s="18">
        <f>K21+L21</f>
        <v>77580</v>
      </c>
      <c r="N21" s="18">
        <f>+M21/+M$49*100</f>
        <v>0.9749557763679165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1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39"/>
      <c r="D23" s="18"/>
      <c r="E23" s="18"/>
      <c r="F23" s="18">
        <f aca="true" t="shared" si="4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4"/>
        <v>0</v>
      </c>
      <c r="G24" s="18"/>
      <c r="H24" s="35">
        <f>H26+H32</f>
        <v>-256219041</v>
      </c>
      <c r="I24" s="35">
        <f>+H24/+H$49*100</f>
        <v>-2993.1057495951954</v>
      </c>
      <c r="J24" s="43" t="s">
        <v>31</v>
      </c>
      <c r="K24" s="35">
        <f>+K26+K32</f>
        <v>-256821956</v>
      </c>
      <c r="L24" s="37"/>
      <c r="M24" s="35">
        <f>K24+L24</f>
        <v>-256821956</v>
      </c>
      <c r="N24" s="35">
        <f>+M24/+M$49*100</f>
        <v>-3227.5077275110457</v>
      </c>
    </row>
    <row r="25" spans="1:14" s="8" customFormat="1" ht="15.75">
      <c r="A25" s="18"/>
      <c r="B25" s="18"/>
      <c r="C25" s="17"/>
      <c r="D25" s="18"/>
      <c r="E25" s="18"/>
      <c r="F25" s="18">
        <f t="shared" si="4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1"/>
      <c r="D26" s="18"/>
      <c r="E26" s="18"/>
      <c r="F26" s="18">
        <f t="shared" si="4"/>
        <v>0</v>
      </c>
      <c r="G26" s="18"/>
      <c r="H26" s="37">
        <f>SUM(H28:H29)</f>
        <v>625172964</v>
      </c>
      <c r="I26" s="35">
        <f>+H26/+H$49*100</f>
        <v>7303.1605525362575</v>
      </c>
      <c r="J26" s="42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+M26/+M$49*100</f>
        <v>7856.612432081097</v>
      </c>
    </row>
    <row r="27" spans="1:14" s="8" customFormat="1" ht="15.75">
      <c r="A27" s="18"/>
      <c r="B27" s="18"/>
      <c r="C27" s="41"/>
      <c r="D27" s="18"/>
      <c r="E27" s="18"/>
      <c r="F27" s="18">
        <f t="shared" si="4"/>
        <v>0</v>
      </c>
      <c r="G27" s="18"/>
      <c r="H27" s="44"/>
      <c r="I27" s="18"/>
      <c r="J27" s="17"/>
      <c r="K27" s="44"/>
      <c r="L27" s="18"/>
      <c r="M27" s="44"/>
      <c r="N27" s="18"/>
    </row>
    <row r="28" spans="1:14" s="8" customFormat="1" ht="15.75">
      <c r="A28" s="18"/>
      <c r="B28" s="18"/>
      <c r="C28" s="41"/>
      <c r="D28" s="18"/>
      <c r="E28" s="18"/>
      <c r="F28" s="18">
        <f t="shared" si="4"/>
        <v>0</v>
      </c>
      <c r="G28" s="18"/>
      <c r="H28" s="18">
        <v>589914730</v>
      </c>
      <c r="I28" s="18">
        <f>+H28/+H$49*100</f>
        <v>6891.280067408798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+M28/+M$49*100</f>
        <v>7413.518607605309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4"/>
        <v>0</v>
      </c>
      <c r="G29" s="18"/>
      <c r="H29" s="18">
        <v>35258234</v>
      </c>
      <c r="I29" s="18">
        <f>+H29/+H$49*100</f>
        <v>411.880485127461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+M29/+M$49*100</f>
        <v>443.09382447578844</v>
      </c>
    </row>
    <row r="30" spans="1:14" s="8" customFormat="1" ht="15.75">
      <c r="A30" s="18"/>
      <c r="B30" s="18"/>
      <c r="C30" s="45"/>
      <c r="D30" s="18"/>
      <c r="E30" s="18"/>
      <c r="F30" s="18">
        <f t="shared" si="4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-881392005</v>
      </c>
      <c r="I32" s="35">
        <f>+H32/+H$49*100</f>
        <v>-10296.266302131455</v>
      </c>
      <c r="J32" s="42" t="s">
        <v>51</v>
      </c>
      <c r="K32" s="35">
        <f>SUM(K34:K34)</f>
        <v>-881994920</v>
      </c>
      <c r="L32" s="35">
        <f>L34</f>
        <v>0</v>
      </c>
      <c r="M32" s="35">
        <f>K32+L32</f>
        <v>-881994920</v>
      </c>
      <c r="N32" s="35">
        <f>+M32/+M$49*100</f>
        <v>-11084.120159592141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1"/>
      <c r="K33" s="54"/>
      <c r="L33" s="54"/>
      <c r="M33" s="54"/>
      <c r="N33" s="18"/>
    </row>
    <row r="34" spans="1:14" s="8" customFormat="1" ht="15.75">
      <c r="A34" s="17"/>
      <c r="B34" s="17"/>
      <c r="C34" s="17"/>
      <c r="D34" s="18"/>
      <c r="E34" s="18"/>
      <c r="F34" s="18"/>
      <c r="G34" s="18"/>
      <c r="H34" s="18">
        <v>-881392005</v>
      </c>
      <c r="I34" s="18">
        <f>+H34/+H$49*100</f>
        <v>-10296.266302131455</v>
      </c>
      <c r="J34" s="41" t="s">
        <v>35</v>
      </c>
      <c r="K34" s="54">
        <v>-881994920</v>
      </c>
      <c r="L34" s="54"/>
      <c r="M34" s="54">
        <f>K34+L34</f>
        <v>-881994920</v>
      </c>
      <c r="N34" s="18">
        <f>+M34/+M$49*100</f>
        <v>-11084.120159592141</v>
      </c>
    </row>
    <row r="35" spans="1:7" s="8" customFormat="1" ht="15.75">
      <c r="A35" s="18">
        <v>0</v>
      </c>
      <c r="B35" s="18"/>
      <c r="C35" s="17"/>
      <c r="D35" s="18"/>
      <c r="E35" s="18"/>
      <c r="F35" s="18">
        <f>D35-E35</f>
        <v>0</v>
      </c>
      <c r="G35" s="18"/>
    </row>
    <row r="36" spans="1:13" s="8" customFormat="1" ht="15.75">
      <c r="A36" s="18"/>
      <c r="B36" s="18"/>
      <c r="C36" s="41"/>
      <c r="D36" s="18"/>
      <c r="E36" s="18"/>
      <c r="F36" s="18"/>
      <c r="G36" s="18"/>
      <c r="K36" s="55"/>
      <c r="L36" s="55"/>
      <c r="M36" s="55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18"/>
      <c r="I37" s="18"/>
      <c r="J37" s="41"/>
      <c r="K37" s="18"/>
      <c r="L37" s="18"/>
      <c r="M37" s="18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44"/>
      <c r="I38" s="18"/>
      <c r="J38" s="39"/>
      <c r="K38" s="44"/>
      <c r="L38" s="44"/>
      <c r="M38" s="44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7"/>
      <c r="B40" s="17"/>
      <c r="C40" s="17"/>
      <c r="D40" s="17"/>
      <c r="E40" s="17"/>
      <c r="F40" s="17"/>
      <c r="G40" s="17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7"/>
      <c r="B41" s="17"/>
      <c r="C41" s="17"/>
      <c r="D41" s="17"/>
      <c r="E41" s="17"/>
      <c r="F41" s="17"/>
      <c r="G41" s="17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7"/>
      <c r="B42" s="17"/>
      <c r="C42" s="17"/>
      <c r="D42" s="17"/>
      <c r="E42" s="17"/>
      <c r="F42" s="17"/>
      <c r="G42" s="17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18"/>
      <c r="I44" s="18"/>
      <c r="J44" s="17"/>
      <c r="K44" s="18"/>
      <c r="L44" s="18"/>
      <c r="M44" s="18"/>
      <c r="N44" s="1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7"/>
      <c r="K45" s="18"/>
      <c r="L45" s="18"/>
      <c r="M45" s="18"/>
      <c r="N45" s="18"/>
    </row>
    <row r="46" spans="1:14" s="8" customFormat="1" ht="15.75">
      <c r="A46" s="18"/>
      <c r="B46" s="18"/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</row>
    <row r="47" spans="1:14" s="8" customFormat="1" ht="15.75">
      <c r="A47" s="18"/>
      <c r="B47" s="18"/>
      <c r="C47" s="17"/>
      <c r="D47" s="18"/>
      <c r="E47" s="18"/>
      <c r="F47" s="18"/>
      <c r="G47" s="18"/>
      <c r="H47" s="46"/>
      <c r="I47" s="46"/>
      <c r="J47" s="47"/>
      <c r="K47" s="46"/>
      <c r="L47" s="46"/>
      <c r="M47" s="46"/>
      <c r="N47" s="46"/>
    </row>
    <row r="48" spans="1:14" s="8" customFormat="1" ht="15.75">
      <c r="A48" s="18"/>
      <c r="B48" s="18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s="8" customFormat="1" ht="15.75">
      <c r="A49" s="48">
        <f>A6</f>
        <v>8560307</v>
      </c>
      <c r="B49" s="49">
        <v>100</v>
      </c>
      <c r="C49" s="50" t="s">
        <v>3</v>
      </c>
      <c r="D49" s="48">
        <f>D6</f>
        <v>7957284</v>
      </c>
      <c r="E49" s="48"/>
      <c r="F49" s="48">
        <f>D49-E49</f>
        <v>7957284</v>
      </c>
      <c r="G49" s="49">
        <v>100</v>
      </c>
      <c r="H49" s="48">
        <f>H6+H24</f>
        <v>8560307</v>
      </c>
      <c r="I49" s="49">
        <v>100</v>
      </c>
      <c r="J49" s="51" t="s">
        <v>36</v>
      </c>
      <c r="K49" s="48">
        <f>K6+K24</f>
        <v>7957284</v>
      </c>
      <c r="L49" s="48">
        <f>L6+L24</f>
        <v>0</v>
      </c>
      <c r="M49" s="48">
        <f>M6+M24</f>
        <v>7957284</v>
      </c>
      <c r="N49" s="49">
        <v>100</v>
      </c>
    </row>
    <row r="50" s="18" customFormat="1" ht="14.25">
      <c r="A50" s="17"/>
    </row>
    <row r="51" s="18" customFormat="1" ht="14.25">
      <c r="A51" s="17"/>
    </row>
    <row r="52" spans="1:7" s="19" customFormat="1" ht="15.75">
      <c r="A52" s="15"/>
      <c r="B52" s="15"/>
      <c r="C52" s="15"/>
      <c r="D52" s="15"/>
      <c r="E52" s="15"/>
      <c r="F52" s="15"/>
      <c r="G52" s="15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</cp:lastModifiedBy>
  <cp:lastPrinted>2014-04-25T03:38:05Z</cp:lastPrinted>
  <dcterms:created xsi:type="dcterms:W3CDTF">1997-10-15T09:26:55Z</dcterms:created>
  <dcterms:modified xsi:type="dcterms:W3CDTF">2014-04-25T03:47:19Z</dcterms:modified>
  <cp:category/>
  <cp:version/>
  <cp:contentType/>
  <cp:contentStatus/>
</cp:coreProperties>
</file>