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670" activeTab="0"/>
  </bookViews>
  <sheets>
    <sheet name="表二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'表二'!$A$1:$P$67</definedName>
    <definedName name="Print_Area_MI">#REF!</definedName>
    <definedName name="_xlnm.Print_Titles" localSheetId="0">'表二'!$1:$6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<sst xmlns="http://schemas.openxmlformats.org/spreadsheetml/2006/main" count="86" uniqueCount="77">
  <si>
    <t>表Q01-A3</t>
  </si>
  <si>
    <t>單位：百萬元</t>
  </si>
  <si>
    <t>本 年 度 預 算 數</t>
  </si>
  <si>
    <t>累 計 分 配 數</t>
  </si>
  <si>
    <t>累        計       執       行       數</t>
  </si>
  <si>
    <t>機　　關　　名　　稱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</si>
  <si>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</si>
  <si>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</si>
  <si>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</si>
  <si>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</si>
  <si>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</si>
  <si>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</si>
  <si>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</si>
  <si>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占預算%</t>
  </si>
  <si>
    <t>占分配%</t>
  </si>
  <si>
    <t>1.國民大會主管</t>
  </si>
  <si>
    <t>2.總統府主管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</si>
  <si>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</si>
  <si>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</si>
  <si>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</si>
  <si>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</si>
  <si>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</si>
  <si>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</si>
  <si>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</si>
  <si>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</si>
  <si>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</si>
  <si>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</si>
  <si>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金融監督管理委員會及所屬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</si>
  <si>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</si>
  <si>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</si>
  <si>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</si>
  <si>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</si>
  <si>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</si>
  <si>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</si>
  <si>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</si>
  <si>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</si>
  <si>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</si>
  <si>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</si>
  <si>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</si>
  <si>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 xml:space="preserve">  客家委員會</t>
  </si>
  <si>
    <t>4.立法院主管</t>
  </si>
  <si>
    <t>5.司法院主管</t>
  </si>
  <si>
    <t>6.考試院主管</t>
  </si>
  <si>
    <t>7.監察院主管</t>
  </si>
  <si>
    <t>8.內政部主管</t>
  </si>
  <si>
    <t>9.外交部主管</t>
  </si>
  <si>
    <t>10.國防部主管</t>
  </si>
  <si>
    <t>11.財政部主管</t>
  </si>
  <si>
    <t>12.教育部主管</t>
  </si>
  <si>
    <t>13.法務部主管</t>
  </si>
  <si>
    <t>14.經濟部主管</t>
  </si>
  <si>
    <t>15.交通部主管</t>
  </si>
  <si>
    <t>16.蒙藏委員會主管</t>
  </si>
  <si>
    <t>17.僑務委員會主管</t>
  </si>
  <si>
    <t>18.退輔會主管</t>
  </si>
  <si>
    <t>19.國家科學委員會主管</t>
  </si>
  <si>
    <t>20.原子能委員會主管</t>
  </si>
  <si>
    <t>21.農業委員會主管</t>
  </si>
  <si>
    <t>22.勞工委員會主管</t>
  </si>
  <si>
    <t>23.衛生署主管</t>
  </si>
  <si>
    <t>24.環境保護署主管</t>
  </si>
  <si>
    <t>25.海岸巡防署主管</t>
  </si>
  <si>
    <t>26.省市地方政府</t>
  </si>
  <si>
    <t>台灣省政府</t>
  </si>
  <si>
    <t>臺灣省諮議會</t>
  </si>
  <si>
    <t>補助臺灣省各縣市政府</t>
  </si>
  <si>
    <t>福建省政府</t>
  </si>
  <si>
    <t>地方政府教師退休專案補助</t>
  </si>
  <si>
    <t>28.災害準備金</t>
  </si>
  <si>
    <t>29.第二預備金</t>
  </si>
  <si>
    <t>註：1.表列累計執行數含支出實現數及暫付數。</t>
  </si>
  <si>
    <t>94年度中央政府各機關預算截至94年6月底執行情形</t>
  </si>
  <si>
    <r>
      <t>3</t>
    </r>
    <r>
      <rPr>
        <sz val="13"/>
        <rFont val="標楷體"/>
        <family val="4"/>
      </rPr>
      <t>.行政院主管</t>
    </r>
  </si>
  <si>
    <t>27.調整軍公教人員待遇準備</t>
  </si>
  <si>
    <r>
      <t>合</t>
    </r>
    <r>
      <rPr>
        <b/>
        <sz val="13"/>
        <rFont val="Times New Roman"/>
        <family val="1"/>
      </rPr>
      <t xml:space="preserve">                        </t>
    </r>
    <r>
      <rPr>
        <b/>
        <sz val="13"/>
        <rFont val="標楷體"/>
        <family val="4"/>
      </rPr>
      <t>計</t>
    </r>
  </si>
  <si>
    <t xml:space="preserve">    2.表列第二預備金60.66億元為尚未動支之預算數，該預備金原預算數80億元，截至6月底止已動支19.34億元，係國民大會、總統府、行政院、內政部、法務部、經濟部主管動支，已併</t>
  </si>
  <si>
    <r>
      <t xml:space="preserve">    </t>
    </r>
    <r>
      <rPr>
        <sz val="11"/>
        <rFont val="標楷體"/>
        <family val="4"/>
      </rPr>
      <t xml:space="preserve">    入各主管機關項下表達；另災害準備金預算數20億元，尚未動支。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</si>
</sst>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標楷體"/>
      <family val="4"/>
    </font>
    <font>
      <sz val="10"/>
      <name val="標楷體"/>
      <family val="4"/>
    </font>
    <font>
      <sz val="13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b/>
      <sz val="13"/>
      <name val="Times New Roman"/>
      <family val="1"/>
    </font>
    <font>
      <b/>
      <sz val="13"/>
      <name val="標楷體"/>
      <family val="4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78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7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7" fontId="10" fillId="0" borderId="0" xfId="20" applyFont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/>
    </xf>
    <xf numFmtId="37" fontId="15" fillId="0" borderId="0" xfId="19" applyFont="1" applyAlignment="1" applyProtection="1" quotePrefix="1">
      <alignment horizontal="right" vertical="center"/>
      <protection locked="0"/>
    </xf>
    <xf numFmtId="37" fontId="15" fillId="0" borderId="0" xfId="19" applyFont="1" applyFill="1" applyBorder="1" applyProtection="1">
      <alignment/>
      <protection locked="0"/>
    </xf>
    <xf numFmtId="37" fontId="15" fillId="0" borderId="0" xfId="19" applyFont="1" applyBorder="1" applyProtection="1">
      <alignment/>
      <protection locked="0"/>
    </xf>
    <xf numFmtId="37" fontId="16" fillId="0" borderId="2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/>
    </xf>
    <xf numFmtId="37" fontId="16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5" xfId="19" applyFont="1" applyBorder="1" applyAlignment="1" applyProtection="1" quotePrefix="1">
      <alignment horizontal="center" vertical="center"/>
      <protection locked="0"/>
    </xf>
    <xf numFmtId="37" fontId="16" fillId="0" borderId="6" xfId="19" applyFont="1" applyBorder="1" applyAlignment="1" applyProtection="1">
      <alignment horizontal="centerContinuous"/>
      <protection locked="0"/>
    </xf>
    <xf numFmtId="37" fontId="16" fillId="0" borderId="6" xfId="19" applyFont="1" applyBorder="1" applyAlignment="1" applyProtection="1">
      <alignment horizontal="centerContinuous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1" xfId="19" applyFont="1" applyBorder="1" applyAlignment="1" applyProtection="1">
      <alignment horizontal="centerContinuous" vertical="center"/>
      <protection/>
    </xf>
    <xf numFmtId="37" fontId="16" fillId="0" borderId="7" xfId="19" applyFont="1" applyBorder="1" applyAlignment="1" applyProtection="1">
      <alignment horizontal="centerContinuous" vertical="center"/>
      <protection/>
    </xf>
    <xf numFmtId="37" fontId="16" fillId="0" borderId="8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0" fillId="0" borderId="9" xfId="19" applyFont="1" applyBorder="1" applyProtection="1">
      <alignment/>
      <protection locked="0"/>
    </xf>
    <xf numFmtId="37" fontId="10" fillId="0" borderId="10" xfId="19" applyFont="1" applyBorder="1" applyProtection="1">
      <alignment/>
      <protection locked="0"/>
    </xf>
    <xf numFmtId="37" fontId="10" fillId="0" borderId="10" xfId="19" applyFont="1" applyBorder="1" applyProtection="1">
      <alignment/>
      <protection/>
    </xf>
    <xf numFmtId="37" fontId="16" fillId="0" borderId="10" xfId="19" applyFont="1" applyBorder="1" applyAlignment="1" applyProtection="1">
      <alignment horizontal="center" vertical="center"/>
      <protection locked="0"/>
    </xf>
    <xf numFmtId="37" fontId="17" fillId="0" borderId="10" xfId="19" applyFont="1" applyBorder="1" applyAlignment="1" applyProtection="1">
      <alignment horizontal="center" vertical="center"/>
      <protection/>
    </xf>
    <xf numFmtId="37" fontId="10" fillId="0" borderId="10" xfId="19" applyFont="1" applyBorder="1" applyAlignment="1" applyProtection="1">
      <alignment horizontal="center" vertical="center"/>
      <protection locked="0"/>
    </xf>
    <xf numFmtId="37" fontId="17" fillId="0" borderId="11" xfId="19" applyFont="1" applyBorder="1" applyAlignment="1" applyProtection="1">
      <alignment horizontal="center" vertical="center"/>
      <protection/>
    </xf>
    <xf numFmtId="37" fontId="18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6" fillId="0" borderId="5" xfId="19" applyFont="1" applyBorder="1" applyAlignment="1" applyProtection="1">
      <alignment horizontal="left" vertical="center" indent="1"/>
      <protection locked="0"/>
    </xf>
    <xf numFmtId="176" fontId="19" fillId="0" borderId="6" xfId="19" applyNumberFormat="1" applyFont="1" applyBorder="1" applyAlignment="1" applyProtection="1">
      <alignment vertical="center"/>
      <protection locked="0"/>
    </xf>
    <xf numFmtId="176" fontId="19" fillId="0" borderId="6" xfId="19" applyNumberFormat="1" applyFont="1" applyBorder="1" applyAlignment="1" applyProtection="1">
      <alignment vertical="center"/>
      <protection/>
    </xf>
    <xf numFmtId="41" fontId="19" fillId="0" borderId="1" xfId="21" applyNumberFormat="1" applyFont="1" applyBorder="1" applyAlignment="1" applyProtection="1">
      <alignment horizontal="center" vertical="center"/>
      <protection/>
    </xf>
    <xf numFmtId="41" fontId="19" fillId="0" borderId="1" xfId="19" applyNumberFormat="1" applyFont="1" applyBorder="1" applyAlignment="1" applyProtection="1">
      <alignment vertical="center"/>
      <protection/>
    </xf>
    <xf numFmtId="3" fontId="19" fillId="0" borderId="1" xfId="21" applyNumberFormat="1" applyFont="1" applyBorder="1" applyAlignment="1" applyProtection="1">
      <alignment horizontal="center" vertical="center"/>
      <protection/>
    </xf>
    <xf numFmtId="176" fontId="19" fillId="0" borderId="1" xfId="19" applyNumberFormat="1" applyFont="1" applyBorder="1" applyAlignment="1" applyProtection="1">
      <alignment vertical="center"/>
      <protection/>
    </xf>
    <xf numFmtId="41" fontId="19" fillId="0" borderId="1" xfId="22" applyNumberFormat="1" applyFont="1" applyBorder="1" applyAlignment="1" applyProtection="1">
      <alignment horizontal="center" vertical="center"/>
      <protection/>
    </xf>
    <xf numFmtId="41" fontId="19" fillId="0" borderId="8" xfId="22" applyNumberFormat="1" applyFont="1" applyBorder="1" applyAlignment="1" applyProtection="1">
      <alignment horizontal="center" vertical="center"/>
      <protection/>
    </xf>
    <xf numFmtId="37" fontId="20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6" fillId="0" borderId="12" xfId="19" applyFont="1" applyBorder="1" applyAlignment="1" applyProtection="1">
      <alignment horizontal="left" vertical="center" indent="1"/>
      <protection locked="0"/>
    </xf>
    <xf numFmtId="176" fontId="19" fillId="0" borderId="1" xfId="19" applyNumberFormat="1" applyFont="1" applyBorder="1" applyAlignment="1" applyProtection="1">
      <alignment vertical="center"/>
      <protection locked="0"/>
    </xf>
    <xf numFmtId="37" fontId="19" fillId="0" borderId="12" xfId="19" applyFont="1" applyBorder="1" applyAlignment="1" applyProtection="1">
      <alignment horizontal="left" vertical="center" indent="1"/>
      <protection locked="0"/>
    </xf>
    <xf numFmtId="37" fontId="16" fillId="0" borderId="12" xfId="19" applyFont="1" applyBorder="1" applyAlignment="1" applyProtection="1" quotePrefix="1">
      <alignment horizontal="left" vertical="center" indent="1"/>
      <protection locked="0"/>
    </xf>
    <xf numFmtId="37" fontId="21" fillId="0" borderId="0" xfId="19" applyFont="1" applyFill="1" applyBorder="1" applyProtection="1">
      <alignment/>
      <protection locked="0"/>
    </xf>
    <xf numFmtId="37" fontId="11" fillId="0" borderId="0" xfId="19" applyFont="1" applyFill="1" applyBorder="1" applyProtection="1">
      <alignment/>
      <protection locked="0"/>
    </xf>
    <xf numFmtId="37" fontId="16" fillId="0" borderId="13" xfId="19" applyFont="1" applyBorder="1" applyAlignment="1" applyProtection="1">
      <alignment horizontal="left" vertical="center" indent="1"/>
      <protection locked="0"/>
    </xf>
    <xf numFmtId="176" fontId="19" fillId="0" borderId="14" xfId="19" applyNumberFormat="1" applyFont="1" applyBorder="1" applyAlignment="1" applyProtection="1">
      <alignment vertical="center"/>
      <protection locked="0"/>
    </xf>
    <xf numFmtId="176" fontId="19" fillId="0" borderId="14" xfId="19" applyNumberFormat="1" applyFont="1" applyBorder="1" applyAlignment="1" applyProtection="1">
      <alignment vertical="center"/>
      <protection/>
    </xf>
    <xf numFmtId="176" fontId="19" fillId="0" borderId="14" xfId="19" applyNumberFormat="1" applyFont="1" applyFill="1" applyBorder="1" applyAlignment="1" applyProtection="1">
      <alignment vertical="center"/>
      <protection/>
    </xf>
    <xf numFmtId="176" fontId="19" fillId="0" borderId="14" xfId="19" applyNumberFormat="1" applyFont="1" applyFill="1" applyBorder="1" applyAlignment="1" applyProtection="1">
      <alignment vertical="center"/>
      <protection locked="0"/>
    </xf>
    <xf numFmtId="41" fontId="19" fillId="0" borderId="14" xfId="21" applyNumberFormat="1" applyFont="1" applyFill="1" applyBorder="1" applyAlignment="1" applyProtection="1">
      <alignment horizontal="center" vertical="center"/>
      <protection/>
    </xf>
    <xf numFmtId="41" fontId="19" fillId="0" borderId="14" xfId="19" applyNumberFormat="1" applyFont="1" applyFill="1" applyBorder="1" applyAlignment="1" applyProtection="1">
      <alignment vertical="center"/>
      <protection/>
    </xf>
    <xf numFmtId="3" fontId="19" fillId="0" borderId="14" xfId="21" applyNumberFormat="1" applyFont="1" applyFill="1" applyBorder="1" applyAlignment="1" applyProtection="1">
      <alignment horizontal="center" vertical="center"/>
      <protection/>
    </xf>
    <xf numFmtId="41" fontId="19" fillId="0" borderId="14" xfId="22" applyNumberFormat="1" applyFont="1" applyBorder="1" applyAlignment="1" applyProtection="1">
      <alignment horizontal="center" vertical="center"/>
      <protection/>
    </xf>
    <xf numFmtId="41" fontId="19" fillId="0" borderId="15" xfId="22" applyNumberFormat="1" applyFont="1" applyBorder="1" applyAlignment="1" applyProtection="1">
      <alignment horizontal="center" vertical="center"/>
      <protection/>
    </xf>
    <xf numFmtId="37" fontId="16" fillId="0" borderId="9" xfId="19" applyFont="1" applyBorder="1" applyAlignment="1" applyProtection="1">
      <alignment horizontal="left" vertical="center" indent="1"/>
      <protection locked="0"/>
    </xf>
    <xf numFmtId="176" fontId="19" fillId="0" borderId="10" xfId="19" applyNumberFormat="1" applyFont="1" applyBorder="1" applyAlignment="1" applyProtection="1">
      <alignment vertical="center"/>
      <protection locked="0"/>
    </xf>
    <xf numFmtId="176" fontId="19" fillId="0" borderId="10" xfId="19" applyNumberFormat="1" applyFont="1" applyBorder="1" applyAlignment="1" applyProtection="1">
      <alignment vertical="center"/>
      <protection/>
    </xf>
    <xf numFmtId="176" fontId="19" fillId="0" borderId="10" xfId="19" applyNumberFormat="1" applyFont="1" applyFill="1" applyBorder="1" applyAlignment="1" applyProtection="1">
      <alignment vertical="center"/>
      <protection locked="0"/>
    </xf>
    <xf numFmtId="41" fontId="19" fillId="0" borderId="10" xfId="21" applyNumberFormat="1" applyFont="1" applyFill="1" applyBorder="1" applyAlignment="1" applyProtection="1">
      <alignment horizontal="center" vertical="center"/>
      <protection/>
    </xf>
    <xf numFmtId="41" fontId="19" fillId="0" borderId="10" xfId="19" applyNumberFormat="1" applyFont="1" applyFill="1" applyBorder="1" applyAlignment="1" applyProtection="1">
      <alignment vertical="center"/>
      <protection/>
    </xf>
    <xf numFmtId="3" fontId="19" fillId="0" borderId="10" xfId="21" applyNumberFormat="1" applyFont="1" applyFill="1" applyBorder="1" applyAlignment="1" applyProtection="1">
      <alignment horizontal="center" vertical="center"/>
      <protection/>
    </xf>
    <xf numFmtId="176" fontId="19" fillId="0" borderId="10" xfId="19" applyNumberFormat="1" applyFont="1" applyFill="1" applyBorder="1" applyAlignment="1" applyProtection="1">
      <alignment vertical="center"/>
      <protection/>
    </xf>
    <xf numFmtId="41" fontId="19" fillId="0" borderId="10" xfId="22" applyNumberFormat="1" applyFont="1" applyBorder="1" applyAlignment="1" applyProtection="1">
      <alignment horizontal="center" vertical="center"/>
      <protection/>
    </xf>
    <xf numFmtId="41" fontId="19" fillId="0" borderId="11" xfId="22" applyNumberFormat="1" applyFont="1" applyBorder="1" applyAlignment="1" applyProtection="1">
      <alignment horizontal="center" vertical="center"/>
      <protection/>
    </xf>
    <xf numFmtId="41" fontId="19" fillId="0" borderId="1" xfId="21" applyNumberFormat="1" applyFont="1" applyFill="1" applyBorder="1" applyAlignment="1" applyProtection="1">
      <alignment horizontal="center" vertical="center"/>
      <protection/>
    </xf>
    <xf numFmtId="41" fontId="19" fillId="0" borderId="1" xfId="19" applyNumberFormat="1" applyFont="1" applyFill="1" applyBorder="1" applyAlignment="1" applyProtection="1">
      <alignment vertical="center"/>
      <protection/>
    </xf>
    <xf numFmtId="176" fontId="19" fillId="0" borderId="1" xfId="19" applyNumberFormat="1" applyFont="1" applyFill="1" applyBorder="1" applyAlignment="1" applyProtection="1">
      <alignment vertical="center"/>
      <protection/>
    </xf>
    <xf numFmtId="176" fontId="19" fillId="0" borderId="1" xfId="19" applyNumberFormat="1" applyFont="1" applyFill="1" applyBorder="1" applyAlignment="1" applyProtection="1">
      <alignment vertical="center"/>
      <protection locked="0"/>
    </xf>
    <xf numFmtId="3" fontId="19" fillId="0" borderId="1" xfId="21" applyNumberFormat="1" applyFont="1" applyFill="1" applyBorder="1" applyAlignment="1" applyProtection="1">
      <alignment horizontal="center" vertical="center"/>
      <protection/>
    </xf>
    <xf numFmtId="37" fontId="16" fillId="0" borderId="12" xfId="19" applyFont="1" applyBorder="1" applyAlignment="1" applyProtection="1" quotePrefix="1">
      <alignment horizontal="left" vertical="center" indent="2"/>
      <protection locked="0"/>
    </xf>
    <xf numFmtId="37" fontId="23" fillId="0" borderId="13" xfId="19" applyFont="1" applyBorder="1" applyAlignment="1" applyProtection="1">
      <alignment horizontal="center" vertical="center"/>
      <protection locked="0"/>
    </xf>
    <xf numFmtId="176" fontId="22" fillId="0" borderId="14" xfId="19" applyNumberFormat="1" applyFont="1" applyBorder="1" applyAlignment="1" applyProtection="1">
      <alignment vertical="center"/>
      <protection locked="0"/>
    </xf>
    <xf numFmtId="41" fontId="22" fillId="0" borderId="14" xfId="21" applyNumberFormat="1" applyFont="1" applyBorder="1" applyAlignment="1" applyProtection="1" quotePrefix="1">
      <alignment horizontal="center" vertical="center"/>
      <protection/>
    </xf>
    <xf numFmtId="41" fontId="22" fillId="0" borderId="14" xfId="19" applyNumberFormat="1" applyFont="1" applyBorder="1" applyAlignment="1" applyProtection="1" quotePrefix="1">
      <alignment vertical="center"/>
      <protection/>
    </xf>
    <xf numFmtId="3" fontId="22" fillId="0" borderId="14" xfId="21" applyNumberFormat="1" applyFont="1" applyBorder="1" applyAlignment="1" applyProtection="1">
      <alignment horizontal="center" vertical="center"/>
      <protection/>
    </xf>
    <xf numFmtId="41" fontId="22" fillId="0" borderId="14" xfId="22" applyNumberFormat="1" applyFont="1" applyBorder="1" applyAlignment="1" applyProtection="1">
      <alignment horizontal="center" vertical="center"/>
      <protection/>
    </xf>
    <xf numFmtId="41" fontId="22" fillId="0" borderId="15" xfId="22" applyNumberFormat="1" applyFont="1" applyBorder="1" applyAlignment="1" applyProtection="1">
      <alignment horizontal="center" vertical="center"/>
      <protection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7" fontId="10" fillId="0" borderId="0" xfId="19" applyFont="1" applyProtection="1">
      <alignment/>
      <protection locked="0"/>
    </xf>
    <xf numFmtId="37" fontId="1" fillId="0" borderId="0" xfId="19" applyFont="1" applyBorder="1" applyAlignment="1" applyProtection="1">
      <alignment horizontal="left" wrapText="1"/>
      <protection locked="0"/>
    </xf>
    <xf numFmtId="37" fontId="24" fillId="0" borderId="0" xfId="19" applyFont="1" applyBorder="1" applyAlignment="1" applyProtection="1">
      <alignment horizontal="left" wrapText="1"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837;&#22519;&#34892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tabSelected="1" zoomScale="85" zoomScaleNormal="85" workbookViewId="0" topLeftCell="A2">
      <pane xSplit="1" ySplit="5" topLeftCell="B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62" sqref="A62"/>
    </sheetView>
  </sheetViews>
  <sheetFormatPr defaultColWidth="9.00390625" defaultRowHeight="16.5"/>
  <cols>
    <col min="1" max="1" width="33.50390625" style="94" customWidth="1"/>
    <col min="2" max="2" width="11.625" style="2" customWidth="1"/>
    <col min="3" max="3" width="10.375" style="2" customWidth="1"/>
    <col min="4" max="4" width="12.00390625" style="3" customWidth="1"/>
    <col min="5" max="5" width="12.00390625" style="2" customWidth="1"/>
    <col min="6" max="6" width="10.875" style="2" customWidth="1"/>
    <col min="7" max="7" width="11.875" style="3" customWidth="1"/>
    <col min="8" max="8" width="11.75390625" style="2" customWidth="1"/>
    <col min="9" max="9" width="4.875" style="2" customWidth="1"/>
    <col min="10" max="10" width="6.50390625" style="3" customWidth="1"/>
    <col min="11" max="11" width="11.125" style="2" customWidth="1"/>
    <col min="12" max="12" width="4.875" style="2" customWidth="1"/>
    <col min="13" max="13" width="4.875" style="3" customWidth="1"/>
    <col min="14" max="14" width="12.125" style="3" customWidth="1"/>
    <col min="15" max="15" width="5.375" style="3" customWidth="1"/>
    <col min="16" max="16" width="6.875" style="3" customWidth="1"/>
    <col min="17" max="17" width="10.875" style="93" customWidth="1"/>
    <col min="18" max="18" width="10.125" style="93" customWidth="1"/>
    <col min="19" max="19" width="9.00390625" style="93" customWidth="1"/>
  </cols>
  <sheetData>
    <row r="1" spans="1:19" s="2" customFormat="1" ht="35.25" customHeight="1" hidden="1">
      <c r="A1" s="1" t="s">
        <v>0</v>
      </c>
      <c r="D1" s="3"/>
      <c r="G1" s="3"/>
      <c r="J1" s="3"/>
      <c r="M1" s="3"/>
      <c r="N1" s="3"/>
      <c r="O1" s="3"/>
      <c r="P1" s="3"/>
      <c r="Q1" s="4"/>
      <c r="R1" s="4"/>
      <c r="S1" s="4"/>
    </row>
    <row r="2" spans="1:19" s="9" customFormat="1" ht="36" customHeight="1">
      <c r="A2" s="5" t="s">
        <v>71</v>
      </c>
      <c r="B2" s="6"/>
      <c r="C2" s="6"/>
      <c r="D2" s="7"/>
      <c r="E2" s="6"/>
      <c r="F2" s="6"/>
      <c r="G2" s="7"/>
      <c r="H2" s="6"/>
      <c r="I2" s="6"/>
      <c r="J2" s="7"/>
      <c r="K2" s="6"/>
      <c r="L2" s="6"/>
      <c r="M2" s="7"/>
      <c r="N2" s="7"/>
      <c r="O2" s="7"/>
      <c r="P2" s="7"/>
      <c r="Q2" s="8"/>
      <c r="R2" s="8"/>
      <c r="S2" s="8"/>
    </row>
    <row r="3" spans="1:19" s="15" customFormat="1" ht="22.5" customHeight="1" thickBot="1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2"/>
      <c r="N3" s="12"/>
      <c r="O3" s="12"/>
      <c r="P3" s="13" t="s">
        <v>1</v>
      </c>
      <c r="Q3" s="14"/>
      <c r="R3" s="14"/>
      <c r="S3" s="14"/>
    </row>
    <row r="4" spans="1:19" s="22" customFormat="1" ht="21" customHeight="1">
      <c r="A4" s="16"/>
      <c r="B4" s="17" t="s">
        <v>2</v>
      </c>
      <c r="C4" s="18"/>
      <c r="D4" s="19"/>
      <c r="E4" s="18" t="s">
        <v>3</v>
      </c>
      <c r="F4" s="18"/>
      <c r="G4" s="19"/>
      <c r="H4" s="18" t="s">
        <v>4</v>
      </c>
      <c r="I4" s="18"/>
      <c r="J4" s="19"/>
      <c r="K4" s="18"/>
      <c r="L4" s="18"/>
      <c r="M4" s="19"/>
      <c r="N4" s="19"/>
      <c r="O4" s="19"/>
      <c r="P4" s="20"/>
      <c r="Q4" s="21"/>
      <c r="R4" s="21"/>
      <c r="S4" s="21"/>
    </row>
    <row r="5" spans="1:19" s="31" customFormat="1" ht="28.5" customHeight="1">
      <c r="A5" s="23" t="s">
        <v>5</v>
      </c>
      <c r="B5" s="24" t="s">
        <v>6</v>
      </c>
      <c r="C5" s="24" t="s">
        <v>7</v>
      </c>
      <c r="D5" s="25" t="s">
        <v>8</v>
      </c>
      <c r="E5" s="24" t="s">
        <v>6</v>
      </c>
      <c r="F5" s="24" t="s">
        <v>7</v>
      </c>
      <c r="G5" s="25" t="s">
        <v>8</v>
      </c>
      <c r="H5" s="26" t="s">
        <v>9</v>
      </c>
      <c r="I5" s="26"/>
      <c r="J5" s="27"/>
      <c r="K5" s="26" t="s">
        <v>10</v>
      </c>
      <c r="L5" s="26"/>
      <c r="M5" s="27"/>
      <c r="N5" s="27" t="s">
        <v>11</v>
      </c>
      <c r="O5" s="28"/>
      <c r="P5" s="29"/>
      <c r="Q5" s="30"/>
      <c r="R5" s="30"/>
      <c r="S5" s="30"/>
    </row>
    <row r="6" spans="1:19" s="40" customFormat="1" ht="20.25" customHeight="1">
      <c r="A6" s="32"/>
      <c r="B6" s="33"/>
      <c r="C6" s="33"/>
      <c r="D6" s="34"/>
      <c r="E6" s="33"/>
      <c r="F6" s="33"/>
      <c r="G6" s="34"/>
      <c r="H6" s="35" t="s">
        <v>12</v>
      </c>
      <c r="I6" s="36" t="s">
        <v>13</v>
      </c>
      <c r="J6" s="36" t="s">
        <v>14</v>
      </c>
      <c r="K6" s="35" t="s">
        <v>12</v>
      </c>
      <c r="L6" s="36" t="s">
        <v>13</v>
      </c>
      <c r="M6" s="36" t="s">
        <v>14</v>
      </c>
      <c r="N6" s="37" t="s">
        <v>12</v>
      </c>
      <c r="O6" s="36" t="s">
        <v>13</v>
      </c>
      <c r="P6" s="38" t="s">
        <v>14</v>
      </c>
      <c r="Q6" s="39"/>
      <c r="R6" s="39"/>
      <c r="S6" s="39"/>
    </row>
    <row r="7" spans="1:19" s="51" customFormat="1" ht="18" customHeight="1">
      <c r="A7" s="41" t="s">
        <v>15</v>
      </c>
      <c r="B7" s="42">
        <v>138</v>
      </c>
      <c r="C7" s="42">
        <v>4</v>
      </c>
      <c r="D7" s="43">
        <f aca="true" t="shared" si="0" ref="D7:D38">B7+C7</f>
        <v>142</v>
      </c>
      <c r="E7" s="42">
        <v>135</v>
      </c>
      <c r="F7" s="42">
        <v>4</v>
      </c>
      <c r="G7" s="43">
        <f aca="true" t="shared" si="1" ref="G7:G38">F7+E7</f>
        <v>139</v>
      </c>
      <c r="H7" s="42">
        <v>34</v>
      </c>
      <c r="I7" s="44">
        <f aca="true" t="shared" si="2" ref="I7:I38">IF(OR(H7=0,B7=0),0,H7/B7*100)</f>
        <v>24.637681159420293</v>
      </c>
      <c r="J7" s="45">
        <f aca="true" t="shared" si="3" ref="J7:J38">IF(OR(H7=0,E7=0),0,H7/E7*100)</f>
        <v>25.185185185185183</v>
      </c>
      <c r="K7" s="42"/>
      <c r="L7" s="46"/>
      <c r="M7" s="46"/>
      <c r="N7" s="47">
        <f aca="true" t="shared" si="4" ref="N7:N38">K7+H7</f>
        <v>34</v>
      </c>
      <c r="O7" s="48">
        <f aca="true" t="shared" si="5" ref="O7:O49">IF(OR(N7=0,D7=0),0,N7/D7*100)</f>
        <v>23.943661971830984</v>
      </c>
      <c r="P7" s="49">
        <f aca="true" t="shared" si="6" ref="P7:P21">IF(OR(N7=0,G7=0),0,N7/G7*100)</f>
        <v>24.46043165467626</v>
      </c>
      <c r="Q7" s="50"/>
      <c r="R7" s="50"/>
      <c r="S7" s="50"/>
    </row>
    <row r="8" spans="1:19" s="51" customFormat="1" ht="18" customHeight="1">
      <c r="A8" s="52" t="s">
        <v>16</v>
      </c>
      <c r="B8" s="53">
        <v>7792</v>
      </c>
      <c r="C8" s="53">
        <v>2726</v>
      </c>
      <c r="D8" s="47">
        <f t="shared" si="0"/>
        <v>10518</v>
      </c>
      <c r="E8" s="53">
        <v>4026</v>
      </c>
      <c r="F8" s="53">
        <v>1090</v>
      </c>
      <c r="G8" s="47">
        <f t="shared" si="1"/>
        <v>5116</v>
      </c>
      <c r="H8" s="53">
        <v>3525</v>
      </c>
      <c r="I8" s="44">
        <f t="shared" si="2"/>
        <v>45.23870636550308</v>
      </c>
      <c r="J8" s="45">
        <f t="shared" si="3"/>
        <v>87.5558867362146</v>
      </c>
      <c r="K8" s="53">
        <v>654</v>
      </c>
      <c r="L8" s="46">
        <f aca="true" t="shared" si="7" ref="L8:L44">IF(OR(K8=0,C8=0),"  -",K8/C8*100)</f>
        <v>23.991195891415995</v>
      </c>
      <c r="M8" s="46">
        <f aca="true" t="shared" si="8" ref="M8:M44">IF(OR(K8=0,F8=0)," - ",K8/F8*100)</f>
        <v>60</v>
      </c>
      <c r="N8" s="47">
        <f t="shared" si="4"/>
        <v>4179</v>
      </c>
      <c r="O8" s="48">
        <f t="shared" si="5"/>
        <v>39.73188819167142</v>
      </c>
      <c r="P8" s="49">
        <f t="shared" si="6"/>
        <v>81.68491008600469</v>
      </c>
      <c r="Q8" s="50"/>
      <c r="R8" s="50"/>
      <c r="S8" s="50"/>
    </row>
    <row r="9" spans="1:19" s="51" customFormat="1" ht="18.75" customHeight="1">
      <c r="A9" s="54" t="s">
        <v>72</v>
      </c>
      <c r="B9" s="53">
        <f>SUM(B10:B32)</f>
        <v>25978</v>
      </c>
      <c r="C9" s="53">
        <f>SUM(C10:C32)</f>
        <v>9685</v>
      </c>
      <c r="D9" s="47">
        <f t="shared" si="0"/>
        <v>35663</v>
      </c>
      <c r="E9" s="53">
        <f>SUM(E10:E32)</f>
        <v>14158</v>
      </c>
      <c r="F9" s="53">
        <f>SUM(F10:F32)</f>
        <v>3106</v>
      </c>
      <c r="G9" s="47">
        <f t="shared" si="1"/>
        <v>17264</v>
      </c>
      <c r="H9" s="53">
        <f>SUM(H10:H32)</f>
        <v>12482</v>
      </c>
      <c r="I9" s="44">
        <f t="shared" si="2"/>
        <v>48.04834860266379</v>
      </c>
      <c r="J9" s="45">
        <f t="shared" si="3"/>
        <v>88.16216979799407</v>
      </c>
      <c r="K9" s="53">
        <f>SUM(K10:K32)</f>
        <v>2023</v>
      </c>
      <c r="L9" s="46">
        <f t="shared" si="7"/>
        <v>20.88797108931337</v>
      </c>
      <c r="M9" s="46">
        <f t="shared" si="8"/>
        <v>65.13200257566001</v>
      </c>
      <c r="N9" s="47">
        <f t="shared" si="4"/>
        <v>14505</v>
      </c>
      <c r="O9" s="48">
        <f t="shared" si="5"/>
        <v>40.67240557440485</v>
      </c>
      <c r="P9" s="49">
        <f t="shared" si="6"/>
        <v>84.01876737720112</v>
      </c>
      <c r="Q9" s="50"/>
      <c r="R9" s="50"/>
      <c r="S9" s="50"/>
    </row>
    <row r="10" spans="1:19" s="51" customFormat="1" ht="18" customHeight="1">
      <c r="A10" s="55" t="s">
        <v>17</v>
      </c>
      <c r="B10" s="53">
        <v>705</v>
      </c>
      <c r="C10" s="53">
        <v>82</v>
      </c>
      <c r="D10" s="47">
        <f t="shared" si="0"/>
        <v>787</v>
      </c>
      <c r="E10" s="53">
        <v>419</v>
      </c>
      <c r="F10" s="53">
        <v>53</v>
      </c>
      <c r="G10" s="47">
        <f t="shared" si="1"/>
        <v>472</v>
      </c>
      <c r="H10" s="53">
        <v>388</v>
      </c>
      <c r="I10" s="44">
        <f t="shared" si="2"/>
        <v>55.0354609929078</v>
      </c>
      <c r="J10" s="45">
        <f t="shared" si="3"/>
        <v>92.60143198090692</v>
      </c>
      <c r="K10" s="53">
        <v>13</v>
      </c>
      <c r="L10" s="46">
        <f t="shared" si="7"/>
        <v>15.853658536585366</v>
      </c>
      <c r="M10" s="46">
        <f t="shared" si="8"/>
        <v>24.528301886792452</v>
      </c>
      <c r="N10" s="47">
        <f t="shared" si="4"/>
        <v>401</v>
      </c>
      <c r="O10" s="48">
        <f t="shared" si="5"/>
        <v>50.95298602287166</v>
      </c>
      <c r="P10" s="49">
        <f t="shared" si="6"/>
        <v>84.95762711864407</v>
      </c>
      <c r="Q10" s="50"/>
      <c r="R10" s="50"/>
      <c r="S10" s="50"/>
    </row>
    <row r="11" spans="1:19" s="51" customFormat="1" ht="18" customHeight="1">
      <c r="A11" s="55" t="s">
        <v>18</v>
      </c>
      <c r="B11" s="53">
        <v>864</v>
      </c>
      <c r="C11" s="53">
        <v>17</v>
      </c>
      <c r="D11" s="47">
        <f t="shared" si="0"/>
        <v>881</v>
      </c>
      <c r="E11" s="53">
        <v>481</v>
      </c>
      <c r="F11" s="53">
        <v>7</v>
      </c>
      <c r="G11" s="47">
        <f t="shared" si="1"/>
        <v>488</v>
      </c>
      <c r="H11" s="53">
        <v>448</v>
      </c>
      <c r="I11" s="44">
        <f t="shared" si="2"/>
        <v>51.85185185185185</v>
      </c>
      <c r="J11" s="45">
        <f t="shared" si="3"/>
        <v>93.13929313929314</v>
      </c>
      <c r="K11" s="53">
        <v>3</v>
      </c>
      <c r="L11" s="46">
        <f t="shared" si="7"/>
        <v>17.647058823529413</v>
      </c>
      <c r="M11" s="46">
        <f t="shared" si="8"/>
        <v>42.857142857142854</v>
      </c>
      <c r="N11" s="47">
        <f t="shared" si="4"/>
        <v>451</v>
      </c>
      <c r="O11" s="48">
        <f t="shared" si="5"/>
        <v>51.19182746878547</v>
      </c>
      <c r="P11" s="49">
        <f t="shared" si="6"/>
        <v>92.41803278688525</v>
      </c>
      <c r="Q11" s="50"/>
      <c r="R11" s="50"/>
      <c r="S11" s="50"/>
    </row>
    <row r="12" spans="1:19" s="51" customFormat="1" ht="18" customHeight="1">
      <c r="A12" s="55" t="s">
        <v>19</v>
      </c>
      <c r="B12" s="53">
        <v>212</v>
      </c>
      <c r="C12" s="53">
        <v>40</v>
      </c>
      <c r="D12" s="47">
        <f t="shared" si="0"/>
        <v>252</v>
      </c>
      <c r="E12" s="53">
        <v>136</v>
      </c>
      <c r="F12" s="53">
        <v>27</v>
      </c>
      <c r="G12" s="47">
        <f t="shared" si="1"/>
        <v>163</v>
      </c>
      <c r="H12" s="53">
        <v>132</v>
      </c>
      <c r="I12" s="44">
        <f t="shared" si="2"/>
        <v>62.264150943396224</v>
      </c>
      <c r="J12" s="45">
        <f t="shared" si="3"/>
        <v>97.05882352941177</v>
      </c>
      <c r="K12" s="53">
        <v>25</v>
      </c>
      <c r="L12" s="46">
        <f t="shared" si="7"/>
        <v>62.5</v>
      </c>
      <c r="M12" s="46">
        <f t="shared" si="8"/>
        <v>92.5925925925926</v>
      </c>
      <c r="N12" s="47">
        <f t="shared" si="4"/>
        <v>157</v>
      </c>
      <c r="O12" s="48">
        <f t="shared" si="5"/>
        <v>62.301587301587304</v>
      </c>
      <c r="P12" s="49">
        <f t="shared" si="6"/>
        <v>96.31901840490798</v>
      </c>
      <c r="Q12" s="50"/>
      <c r="R12" s="56"/>
      <c r="S12" s="56"/>
    </row>
    <row r="13" spans="1:19" s="51" customFormat="1" ht="18" customHeight="1">
      <c r="A13" s="55" t="s">
        <v>20</v>
      </c>
      <c r="B13" s="53">
        <v>3360</v>
      </c>
      <c r="C13" s="53">
        <v>147</v>
      </c>
      <c r="D13" s="47">
        <f t="shared" si="0"/>
        <v>3507</v>
      </c>
      <c r="E13" s="53">
        <v>1691</v>
      </c>
      <c r="F13" s="53">
        <v>35</v>
      </c>
      <c r="G13" s="47">
        <f t="shared" si="1"/>
        <v>1726</v>
      </c>
      <c r="H13" s="53">
        <v>1585</v>
      </c>
      <c r="I13" s="44">
        <f t="shared" si="2"/>
        <v>47.172619047619044</v>
      </c>
      <c r="J13" s="45">
        <f t="shared" si="3"/>
        <v>93.73151981076286</v>
      </c>
      <c r="K13" s="53">
        <v>28</v>
      </c>
      <c r="L13" s="46">
        <f t="shared" si="7"/>
        <v>19.047619047619047</v>
      </c>
      <c r="M13" s="46">
        <f t="shared" si="8"/>
        <v>80</v>
      </c>
      <c r="N13" s="47">
        <f t="shared" si="4"/>
        <v>1613</v>
      </c>
      <c r="O13" s="48">
        <f t="shared" si="5"/>
        <v>45.993726832050186</v>
      </c>
      <c r="P13" s="49">
        <f t="shared" si="6"/>
        <v>93.45307068366165</v>
      </c>
      <c r="Q13" s="50"/>
      <c r="R13" s="50"/>
      <c r="S13" s="50"/>
    </row>
    <row r="14" spans="1:19" s="51" customFormat="1" ht="18" customHeight="1">
      <c r="A14" s="55" t="s">
        <v>21</v>
      </c>
      <c r="B14" s="53">
        <v>3332</v>
      </c>
      <c r="C14" s="53">
        <v>27</v>
      </c>
      <c r="D14" s="47">
        <f t="shared" si="0"/>
        <v>3359</v>
      </c>
      <c r="E14" s="53">
        <v>1536</v>
      </c>
      <c r="F14" s="53">
        <v>12</v>
      </c>
      <c r="G14" s="47">
        <f t="shared" si="1"/>
        <v>1548</v>
      </c>
      <c r="H14" s="53">
        <v>1410</v>
      </c>
      <c r="I14" s="44">
        <f t="shared" si="2"/>
        <v>42.316926770708285</v>
      </c>
      <c r="J14" s="45">
        <f t="shared" si="3"/>
        <v>91.796875</v>
      </c>
      <c r="K14" s="53">
        <v>12</v>
      </c>
      <c r="L14" s="46">
        <f t="shared" si="7"/>
        <v>44.44444444444444</v>
      </c>
      <c r="M14" s="46">
        <f t="shared" si="8"/>
        <v>100</v>
      </c>
      <c r="N14" s="47">
        <f t="shared" si="4"/>
        <v>1422</v>
      </c>
      <c r="O14" s="48">
        <f t="shared" si="5"/>
        <v>42.3340279845192</v>
      </c>
      <c r="P14" s="49">
        <f t="shared" si="6"/>
        <v>91.86046511627907</v>
      </c>
      <c r="Q14" s="50"/>
      <c r="R14" s="50"/>
      <c r="S14" s="50"/>
    </row>
    <row r="15" spans="1:19" s="51" customFormat="1" ht="18" customHeight="1">
      <c r="A15" s="55" t="s">
        <v>22</v>
      </c>
      <c r="B15" s="53">
        <v>153</v>
      </c>
      <c r="C15" s="53">
        <v>15</v>
      </c>
      <c r="D15" s="47">
        <f t="shared" si="0"/>
        <v>168</v>
      </c>
      <c r="E15" s="53">
        <v>69</v>
      </c>
      <c r="F15" s="53">
        <v>5</v>
      </c>
      <c r="G15" s="47">
        <f t="shared" si="1"/>
        <v>74</v>
      </c>
      <c r="H15" s="53">
        <v>61</v>
      </c>
      <c r="I15" s="44">
        <f t="shared" si="2"/>
        <v>39.869281045751634</v>
      </c>
      <c r="J15" s="45">
        <f t="shared" si="3"/>
        <v>88.40579710144928</v>
      </c>
      <c r="K15" s="53">
        <v>5</v>
      </c>
      <c r="L15" s="46">
        <f t="shared" si="7"/>
        <v>33.33333333333333</v>
      </c>
      <c r="M15" s="46">
        <f t="shared" si="8"/>
        <v>100</v>
      </c>
      <c r="N15" s="47">
        <f t="shared" si="4"/>
        <v>66</v>
      </c>
      <c r="O15" s="48">
        <f t="shared" si="5"/>
        <v>39.285714285714285</v>
      </c>
      <c r="P15" s="49">
        <f t="shared" si="6"/>
        <v>89.1891891891892</v>
      </c>
      <c r="Q15" s="50"/>
      <c r="R15" s="56"/>
      <c r="S15" s="56"/>
    </row>
    <row r="16" spans="1:19" s="51" customFormat="1" ht="18" customHeight="1">
      <c r="A16" s="55" t="s">
        <v>23</v>
      </c>
      <c r="B16" s="53">
        <v>346</v>
      </c>
      <c r="C16" s="53">
        <v>1944</v>
      </c>
      <c r="D16" s="47">
        <f t="shared" si="0"/>
        <v>2290</v>
      </c>
      <c r="E16" s="53">
        <v>40</v>
      </c>
      <c r="F16" s="53">
        <v>750</v>
      </c>
      <c r="G16" s="47">
        <f t="shared" si="1"/>
        <v>790</v>
      </c>
      <c r="H16" s="53">
        <v>39</v>
      </c>
      <c r="I16" s="44">
        <f t="shared" si="2"/>
        <v>11.271676300578035</v>
      </c>
      <c r="J16" s="45">
        <f t="shared" si="3"/>
        <v>97.5</v>
      </c>
      <c r="K16" s="53">
        <v>750</v>
      </c>
      <c r="L16" s="46">
        <f t="shared" si="7"/>
        <v>38.58024691358025</v>
      </c>
      <c r="M16" s="46">
        <f t="shared" si="8"/>
        <v>100</v>
      </c>
      <c r="N16" s="47">
        <f t="shared" si="4"/>
        <v>789</v>
      </c>
      <c r="O16" s="48">
        <f t="shared" si="5"/>
        <v>34.45414847161572</v>
      </c>
      <c r="P16" s="49">
        <f t="shared" si="6"/>
        <v>99.87341772151899</v>
      </c>
      <c r="Q16" s="50"/>
      <c r="R16" s="50"/>
      <c r="S16" s="50"/>
    </row>
    <row r="17" spans="1:19" s="51" customFormat="1" ht="18" customHeight="1">
      <c r="A17" s="55" t="s">
        <v>24</v>
      </c>
      <c r="B17" s="53">
        <v>141</v>
      </c>
      <c r="C17" s="53">
        <v>20</v>
      </c>
      <c r="D17" s="47">
        <f t="shared" si="0"/>
        <v>161</v>
      </c>
      <c r="E17" s="53">
        <v>82</v>
      </c>
      <c r="F17" s="53">
        <v>4</v>
      </c>
      <c r="G17" s="47">
        <f t="shared" si="1"/>
        <v>86</v>
      </c>
      <c r="H17" s="53">
        <v>70</v>
      </c>
      <c r="I17" s="44">
        <f t="shared" si="2"/>
        <v>49.645390070921984</v>
      </c>
      <c r="J17" s="45">
        <f t="shared" si="3"/>
        <v>85.36585365853658</v>
      </c>
      <c r="K17" s="53">
        <v>2</v>
      </c>
      <c r="L17" s="46">
        <f t="shared" si="7"/>
        <v>10</v>
      </c>
      <c r="M17" s="46">
        <f t="shared" si="8"/>
        <v>50</v>
      </c>
      <c r="N17" s="47">
        <f t="shared" si="4"/>
        <v>72</v>
      </c>
      <c r="O17" s="48">
        <f t="shared" si="5"/>
        <v>44.72049689440994</v>
      </c>
      <c r="P17" s="49">
        <f t="shared" si="6"/>
        <v>83.72093023255815</v>
      </c>
      <c r="Q17" s="50"/>
      <c r="R17" s="50"/>
      <c r="S17" s="50"/>
    </row>
    <row r="18" spans="1:19" s="51" customFormat="1" ht="18" customHeight="1">
      <c r="A18" s="55" t="s">
        <v>25</v>
      </c>
      <c r="B18" s="53">
        <v>637</v>
      </c>
      <c r="C18" s="53">
        <v>198</v>
      </c>
      <c r="D18" s="47">
        <f t="shared" si="0"/>
        <v>835</v>
      </c>
      <c r="E18" s="53">
        <v>379</v>
      </c>
      <c r="F18" s="53">
        <v>66</v>
      </c>
      <c r="G18" s="47">
        <f t="shared" si="1"/>
        <v>445</v>
      </c>
      <c r="H18" s="53">
        <v>350</v>
      </c>
      <c r="I18" s="44">
        <f t="shared" si="2"/>
        <v>54.94505494505495</v>
      </c>
      <c r="J18" s="45">
        <f t="shared" si="3"/>
        <v>92.34828496042216</v>
      </c>
      <c r="K18" s="53">
        <v>12</v>
      </c>
      <c r="L18" s="46">
        <f t="shared" si="7"/>
        <v>6.0606060606060606</v>
      </c>
      <c r="M18" s="46">
        <f t="shared" si="8"/>
        <v>18.181818181818183</v>
      </c>
      <c r="N18" s="47">
        <f t="shared" si="4"/>
        <v>362</v>
      </c>
      <c r="O18" s="48">
        <f t="shared" si="5"/>
        <v>43.35329341317365</v>
      </c>
      <c r="P18" s="49">
        <f t="shared" si="6"/>
        <v>81.34831460674158</v>
      </c>
      <c r="Q18" s="50"/>
      <c r="R18" s="50"/>
      <c r="S18" s="50"/>
    </row>
    <row r="19" spans="1:19" s="51" customFormat="1" ht="18" customHeight="1">
      <c r="A19" s="55" t="s">
        <v>26</v>
      </c>
      <c r="B19" s="53">
        <v>515</v>
      </c>
      <c r="C19" s="53">
        <v>23</v>
      </c>
      <c r="D19" s="47">
        <f t="shared" si="0"/>
        <v>538</v>
      </c>
      <c r="E19" s="53">
        <v>314</v>
      </c>
      <c r="F19" s="53">
        <v>21</v>
      </c>
      <c r="G19" s="47">
        <f t="shared" si="1"/>
        <v>335</v>
      </c>
      <c r="H19" s="53">
        <v>302</v>
      </c>
      <c r="I19" s="44">
        <f t="shared" si="2"/>
        <v>58.64077669902913</v>
      </c>
      <c r="J19" s="45">
        <f t="shared" si="3"/>
        <v>96.17834394904459</v>
      </c>
      <c r="K19" s="53">
        <v>21</v>
      </c>
      <c r="L19" s="46">
        <f t="shared" si="7"/>
        <v>91.30434782608695</v>
      </c>
      <c r="M19" s="46">
        <f t="shared" si="8"/>
        <v>100</v>
      </c>
      <c r="N19" s="47">
        <f t="shared" si="4"/>
        <v>323</v>
      </c>
      <c r="O19" s="48">
        <f t="shared" si="5"/>
        <v>60.03717472118959</v>
      </c>
      <c r="P19" s="49">
        <f t="shared" si="6"/>
        <v>96.41791044776119</v>
      </c>
      <c r="Q19" s="50"/>
      <c r="R19" s="50"/>
      <c r="S19" s="50"/>
    </row>
    <row r="20" spans="1:19" s="51" customFormat="1" ht="18" customHeight="1">
      <c r="A20" s="55" t="s">
        <v>27</v>
      </c>
      <c r="B20" s="53">
        <v>1346</v>
      </c>
      <c r="C20" s="53">
        <v>26</v>
      </c>
      <c r="D20" s="47">
        <f t="shared" si="0"/>
        <v>1372</v>
      </c>
      <c r="E20" s="53">
        <v>696</v>
      </c>
      <c r="F20" s="53">
        <v>16</v>
      </c>
      <c r="G20" s="47">
        <f t="shared" si="1"/>
        <v>712</v>
      </c>
      <c r="H20" s="53">
        <v>606</v>
      </c>
      <c r="I20" s="44">
        <f t="shared" si="2"/>
        <v>45.022288261515605</v>
      </c>
      <c r="J20" s="45">
        <f t="shared" si="3"/>
        <v>87.06896551724138</v>
      </c>
      <c r="K20" s="53">
        <v>8</v>
      </c>
      <c r="L20" s="46">
        <f t="shared" si="7"/>
        <v>30.76923076923077</v>
      </c>
      <c r="M20" s="46">
        <f t="shared" si="8"/>
        <v>50</v>
      </c>
      <c r="N20" s="47">
        <f t="shared" si="4"/>
        <v>614</v>
      </c>
      <c r="O20" s="48">
        <f t="shared" si="5"/>
        <v>44.75218658892128</v>
      </c>
      <c r="P20" s="49">
        <f t="shared" si="6"/>
        <v>86.23595505617978</v>
      </c>
      <c r="Q20" s="50"/>
      <c r="R20" s="50"/>
      <c r="S20" s="50"/>
    </row>
    <row r="21" spans="1:19" s="51" customFormat="1" ht="18" customHeight="1">
      <c r="A21" s="52" t="s">
        <v>28</v>
      </c>
      <c r="B21" s="53">
        <v>1734</v>
      </c>
      <c r="C21" s="53">
        <v>53</v>
      </c>
      <c r="D21" s="47">
        <f t="shared" si="0"/>
        <v>1787</v>
      </c>
      <c r="E21" s="53">
        <v>1575</v>
      </c>
      <c r="F21" s="53">
        <v>33</v>
      </c>
      <c r="G21" s="47">
        <f t="shared" si="1"/>
        <v>1608</v>
      </c>
      <c r="H21" s="53">
        <v>1393</v>
      </c>
      <c r="I21" s="44">
        <f t="shared" si="2"/>
        <v>80.33448673587081</v>
      </c>
      <c r="J21" s="45">
        <f t="shared" si="3"/>
        <v>88.44444444444444</v>
      </c>
      <c r="K21" s="53">
        <v>5</v>
      </c>
      <c r="L21" s="46">
        <f t="shared" si="7"/>
        <v>9.433962264150944</v>
      </c>
      <c r="M21" s="46">
        <f t="shared" si="8"/>
        <v>15.151515151515152</v>
      </c>
      <c r="N21" s="47">
        <f t="shared" si="4"/>
        <v>1398</v>
      </c>
      <c r="O21" s="48">
        <f t="shared" si="5"/>
        <v>78.2316731952994</v>
      </c>
      <c r="P21" s="49">
        <f t="shared" si="6"/>
        <v>86.94029850746269</v>
      </c>
      <c r="Q21" s="50"/>
      <c r="R21" s="56"/>
      <c r="S21" s="56"/>
    </row>
    <row r="22" spans="1:19" s="51" customFormat="1" ht="18" customHeight="1">
      <c r="A22" s="55" t="s">
        <v>29</v>
      </c>
      <c r="B22" s="53">
        <v>3545</v>
      </c>
      <c r="C22" s="53">
        <v>1763</v>
      </c>
      <c r="D22" s="47">
        <f t="shared" si="0"/>
        <v>5308</v>
      </c>
      <c r="E22" s="53">
        <v>1741</v>
      </c>
      <c r="F22" s="53">
        <v>579</v>
      </c>
      <c r="G22" s="47">
        <f t="shared" si="1"/>
        <v>2320</v>
      </c>
      <c r="H22" s="53">
        <v>1403</v>
      </c>
      <c r="I22" s="44">
        <f t="shared" si="2"/>
        <v>39.576868829337094</v>
      </c>
      <c r="J22" s="45">
        <f t="shared" si="3"/>
        <v>80.58587018954624</v>
      </c>
      <c r="K22" s="53">
        <v>328</v>
      </c>
      <c r="L22" s="46">
        <f t="shared" si="7"/>
        <v>18.6046511627907</v>
      </c>
      <c r="M22" s="46">
        <f t="shared" si="8"/>
        <v>56.649395509499136</v>
      </c>
      <c r="N22" s="47">
        <f t="shared" si="4"/>
        <v>1731</v>
      </c>
      <c r="O22" s="48">
        <f t="shared" si="5"/>
        <v>32.61115297663903</v>
      </c>
      <c r="P22" s="49">
        <f>IF(OR(N22=0,G22=0)," - ",N22/G22*100)</f>
        <v>74.61206896551724</v>
      </c>
      <c r="Q22" s="50"/>
      <c r="R22" s="56"/>
      <c r="S22" s="56"/>
    </row>
    <row r="23" spans="1:19" s="51" customFormat="1" ht="18" customHeight="1">
      <c r="A23" s="55" t="s">
        <v>30</v>
      </c>
      <c r="B23" s="53">
        <v>424</v>
      </c>
      <c r="C23" s="53">
        <v>10</v>
      </c>
      <c r="D23" s="47">
        <f t="shared" si="0"/>
        <v>434</v>
      </c>
      <c r="E23" s="53">
        <v>222</v>
      </c>
      <c r="F23" s="53">
        <v>8</v>
      </c>
      <c r="G23" s="47">
        <f t="shared" si="1"/>
        <v>230</v>
      </c>
      <c r="H23" s="53">
        <v>184</v>
      </c>
      <c r="I23" s="44">
        <f t="shared" si="2"/>
        <v>43.39622641509434</v>
      </c>
      <c r="J23" s="45">
        <f t="shared" si="3"/>
        <v>82.88288288288288</v>
      </c>
      <c r="K23" s="53">
        <v>4</v>
      </c>
      <c r="L23" s="46">
        <f t="shared" si="7"/>
        <v>40</v>
      </c>
      <c r="M23" s="46">
        <f t="shared" si="8"/>
        <v>50</v>
      </c>
      <c r="N23" s="47">
        <f t="shared" si="4"/>
        <v>188</v>
      </c>
      <c r="O23" s="48">
        <f t="shared" si="5"/>
        <v>43.31797235023041</v>
      </c>
      <c r="P23" s="49">
        <f aca="true" t="shared" si="9" ref="P23:P49">IF(OR(N23=0,G23=0),0,N23/G23*100)</f>
        <v>81.73913043478261</v>
      </c>
      <c r="Q23" s="57"/>
      <c r="R23" s="50"/>
      <c r="S23" s="50"/>
    </row>
    <row r="24" spans="1:19" s="51" customFormat="1" ht="18" customHeight="1">
      <c r="A24" s="52" t="s">
        <v>31</v>
      </c>
      <c r="B24" s="53">
        <v>1011</v>
      </c>
      <c r="C24" s="53">
        <v>780</v>
      </c>
      <c r="D24" s="47">
        <f t="shared" si="0"/>
        <v>1791</v>
      </c>
      <c r="E24" s="53">
        <v>432</v>
      </c>
      <c r="F24" s="53">
        <v>381</v>
      </c>
      <c r="G24" s="47">
        <f t="shared" si="1"/>
        <v>813</v>
      </c>
      <c r="H24" s="53">
        <v>393</v>
      </c>
      <c r="I24" s="44">
        <f t="shared" si="2"/>
        <v>38.87240356083086</v>
      </c>
      <c r="J24" s="45">
        <f t="shared" si="3"/>
        <v>90.97222222222221</v>
      </c>
      <c r="K24" s="53">
        <v>336</v>
      </c>
      <c r="L24" s="46">
        <f t="shared" si="7"/>
        <v>43.07692307692308</v>
      </c>
      <c r="M24" s="46">
        <f t="shared" si="8"/>
        <v>88.18897637795276</v>
      </c>
      <c r="N24" s="47">
        <f t="shared" si="4"/>
        <v>729</v>
      </c>
      <c r="O24" s="48">
        <f t="shared" si="5"/>
        <v>40.7035175879397</v>
      </c>
      <c r="P24" s="49">
        <f t="shared" si="9"/>
        <v>89.66789667896678</v>
      </c>
      <c r="Q24" s="50"/>
      <c r="R24" s="50"/>
      <c r="S24" s="50"/>
    </row>
    <row r="25" spans="1:19" s="51" customFormat="1" ht="18" customHeight="1">
      <c r="A25" s="52" t="s">
        <v>32</v>
      </c>
      <c r="B25" s="53">
        <v>182</v>
      </c>
      <c r="C25" s="53">
        <v>63</v>
      </c>
      <c r="D25" s="47">
        <f t="shared" si="0"/>
        <v>245</v>
      </c>
      <c r="E25" s="53">
        <v>87</v>
      </c>
      <c r="F25" s="53">
        <v>16</v>
      </c>
      <c r="G25" s="47">
        <f t="shared" si="1"/>
        <v>103</v>
      </c>
      <c r="H25" s="53">
        <v>84</v>
      </c>
      <c r="I25" s="44">
        <f t="shared" si="2"/>
        <v>46.15384615384615</v>
      </c>
      <c r="J25" s="45">
        <f t="shared" si="3"/>
        <v>96.55172413793103</v>
      </c>
      <c r="K25" s="53">
        <v>16</v>
      </c>
      <c r="L25" s="46">
        <f t="shared" si="7"/>
        <v>25.396825396825395</v>
      </c>
      <c r="M25" s="46">
        <f t="shared" si="8"/>
        <v>100</v>
      </c>
      <c r="N25" s="47">
        <f t="shared" si="4"/>
        <v>100</v>
      </c>
      <c r="O25" s="48">
        <f t="shared" si="5"/>
        <v>40.816326530612244</v>
      </c>
      <c r="P25" s="49">
        <f t="shared" si="9"/>
        <v>97.0873786407767</v>
      </c>
      <c r="Q25" s="50"/>
      <c r="R25" s="50"/>
      <c r="S25" s="50"/>
    </row>
    <row r="26" spans="1:19" s="51" customFormat="1" ht="18" customHeight="1">
      <c r="A26" s="55" t="s">
        <v>33</v>
      </c>
      <c r="B26" s="53">
        <v>611</v>
      </c>
      <c r="C26" s="53">
        <v>47</v>
      </c>
      <c r="D26" s="47">
        <f t="shared" si="0"/>
        <v>658</v>
      </c>
      <c r="E26" s="53">
        <v>328</v>
      </c>
      <c r="F26" s="53">
        <v>42</v>
      </c>
      <c r="G26" s="47">
        <f t="shared" si="1"/>
        <v>370</v>
      </c>
      <c r="H26" s="53">
        <v>314</v>
      </c>
      <c r="I26" s="44">
        <f t="shared" si="2"/>
        <v>51.391162029459906</v>
      </c>
      <c r="J26" s="45">
        <f t="shared" si="3"/>
        <v>95.73170731707317</v>
      </c>
      <c r="K26" s="53">
        <v>40</v>
      </c>
      <c r="L26" s="46">
        <f t="shared" si="7"/>
        <v>85.1063829787234</v>
      </c>
      <c r="M26" s="46">
        <f t="shared" si="8"/>
        <v>95.23809523809523</v>
      </c>
      <c r="N26" s="47">
        <f t="shared" si="4"/>
        <v>354</v>
      </c>
      <c r="O26" s="48">
        <f t="shared" si="5"/>
        <v>53.799392097264445</v>
      </c>
      <c r="P26" s="49">
        <f t="shared" si="9"/>
        <v>95.67567567567568</v>
      </c>
      <c r="Q26" s="50"/>
      <c r="R26" s="56"/>
      <c r="S26" s="56"/>
    </row>
    <row r="27" spans="1:19" s="51" customFormat="1" ht="18" customHeight="1">
      <c r="A27" s="55" t="s">
        <v>34</v>
      </c>
      <c r="B27" s="53">
        <v>342</v>
      </c>
      <c r="C27" s="53">
        <v>7</v>
      </c>
      <c r="D27" s="47">
        <f t="shared" si="0"/>
        <v>349</v>
      </c>
      <c r="E27" s="53">
        <v>204</v>
      </c>
      <c r="F27" s="53">
        <v>6</v>
      </c>
      <c r="G27" s="47">
        <f t="shared" si="1"/>
        <v>210</v>
      </c>
      <c r="H27" s="53">
        <v>190</v>
      </c>
      <c r="I27" s="44">
        <f t="shared" si="2"/>
        <v>55.55555555555556</v>
      </c>
      <c r="J27" s="45">
        <f t="shared" si="3"/>
        <v>93.13725490196079</v>
      </c>
      <c r="K27" s="53">
        <v>2</v>
      </c>
      <c r="L27" s="46">
        <f t="shared" si="7"/>
        <v>28.57142857142857</v>
      </c>
      <c r="M27" s="46">
        <f t="shared" si="8"/>
        <v>33.33333333333333</v>
      </c>
      <c r="N27" s="47">
        <f t="shared" si="4"/>
        <v>192</v>
      </c>
      <c r="O27" s="48">
        <f t="shared" si="5"/>
        <v>55.014326647564474</v>
      </c>
      <c r="P27" s="49">
        <f t="shared" si="9"/>
        <v>91.42857142857143</v>
      </c>
      <c r="Q27" s="50"/>
      <c r="R27" s="50"/>
      <c r="S27" s="50"/>
    </row>
    <row r="28" spans="1:19" s="51" customFormat="1" ht="18" customHeight="1">
      <c r="A28" s="55" t="s">
        <v>35</v>
      </c>
      <c r="B28" s="53">
        <v>85</v>
      </c>
      <c r="C28" s="53">
        <v>2</v>
      </c>
      <c r="D28" s="47">
        <f t="shared" si="0"/>
        <v>87</v>
      </c>
      <c r="E28" s="53">
        <v>52</v>
      </c>
      <c r="F28" s="53">
        <v>1</v>
      </c>
      <c r="G28" s="47">
        <f t="shared" si="1"/>
        <v>53</v>
      </c>
      <c r="H28" s="53">
        <v>46</v>
      </c>
      <c r="I28" s="44">
        <f t="shared" si="2"/>
        <v>54.11764705882353</v>
      </c>
      <c r="J28" s="45">
        <f t="shared" si="3"/>
        <v>88.46153846153845</v>
      </c>
      <c r="K28" s="53">
        <v>0</v>
      </c>
      <c r="L28" s="46" t="str">
        <f t="shared" si="7"/>
        <v>  -</v>
      </c>
      <c r="M28" s="46" t="str">
        <f t="shared" si="8"/>
        <v> - </v>
      </c>
      <c r="N28" s="47">
        <f t="shared" si="4"/>
        <v>46</v>
      </c>
      <c r="O28" s="48">
        <f t="shared" si="5"/>
        <v>52.87356321839081</v>
      </c>
      <c r="P28" s="49">
        <f t="shared" si="9"/>
        <v>86.79245283018868</v>
      </c>
      <c r="Q28" s="50"/>
      <c r="R28" s="50"/>
      <c r="S28" s="50"/>
    </row>
    <row r="29" spans="1:19" s="51" customFormat="1" ht="18" customHeight="1">
      <c r="A29" s="55" t="s">
        <v>36</v>
      </c>
      <c r="B29" s="53">
        <v>584</v>
      </c>
      <c r="C29" s="53">
        <v>69</v>
      </c>
      <c r="D29" s="47">
        <f t="shared" si="0"/>
        <v>653</v>
      </c>
      <c r="E29" s="53">
        <v>280</v>
      </c>
      <c r="F29" s="53">
        <v>15</v>
      </c>
      <c r="G29" s="47">
        <f t="shared" si="1"/>
        <v>295</v>
      </c>
      <c r="H29" s="53">
        <v>250</v>
      </c>
      <c r="I29" s="44">
        <f t="shared" si="2"/>
        <v>42.80821917808219</v>
      </c>
      <c r="J29" s="45">
        <f t="shared" si="3"/>
        <v>89.28571428571429</v>
      </c>
      <c r="K29" s="53">
        <v>13</v>
      </c>
      <c r="L29" s="46">
        <f t="shared" si="7"/>
        <v>18.84057971014493</v>
      </c>
      <c r="M29" s="46">
        <f t="shared" si="8"/>
        <v>86.66666666666667</v>
      </c>
      <c r="N29" s="47">
        <f t="shared" si="4"/>
        <v>263</v>
      </c>
      <c r="O29" s="48">
        <f t="shared" si="5"/>
        <v>40.275650842266465</v>
      </c>
      <c r="P29" s="49">
        <f t="shared" si="9"/>
        <v>89.15254237288136</v>
      </c>
      <c r="Q29" s="50"/>
      <c r="R29" s="50"/>
      <c r="S29" s="50"/>
    </row>
    <row r="30" spans="1:19" s="51" customFormat="1" ht="18" customHeight="1">
      <c r="A30" s="55" t="s">
        <v>37</v>
      </c>
      <c r="B30" s="53">
        <v>3486</v>
      </c>
      <c r="C30" s="53">
        <v>2444</v>
      </c>
      <c r="D30" s="47">
        <f t="shared" si="0"/>
        <v>5930</v>
      </c>
      <c r="E30" s="53">
        <v>2205</v>
      </c>
      <c r="F30" s="53">
        <v>452</v>
      </c>
      <c r="G30" s="47">
        <f t="shared" si="1"/>
        <v>2657</v>
      </c>
      <c r="H30" s="53">
        <v>1790</v>
      </c>
      <c r="I30" s="44">
        <f t="shared" si="2"/>
        <v>51.34825014343086</v>
      </c>
      <c r="J30" s="45">
        <f t="shared" si="3"/>
        <v>81.17913832199547</v>
      </c>
      <c r="K30" s="53">
        <v>166</v>
      </c>
      <c r="L30" s="46">
        <f t="shared" si="7"/>
        <v>6.7921440261865795</v>
      </c>
      <c r="M30" s="46">
        <f t="shared" si="8"/>
        <v>36.72566371681416</v>
      </c>
      <c r="N30" s="47">
        <f t="shared" si="4"/>
        <v>1956</v>
      </c>
      <c r="O30" s="48">
        <f t="shared" si="5"/>
        <v>32.98482293423272</v>
      </c>
      <c r="P30" s="49">
        <f t="shared" si="9"/>
        <v>73.61686112156568</v>
      </c>
      <c r="Q30" s="50"/>
      <c r="R30" s="50"/>
      <c r="S30" s="50"/>
    </row>
    <row r="31" spans="1:19" s="51" customFormat="1" ht="18" customHeight="1">
      <c r="A31" s="55" t="s">
        <v>38</v>
      </c>
      <c r="B31" s="53">
        <v>1326</v>
      </c>
      <c r="C31" s="53">
        <v>1520</v>
      </c>
      <c r="D31" s="47">
        <f t="shared" si="0"/>
        <v>2846</v>
      </c>
      <c r="E31" s="53">
        <v>737</v>
      </c>
      <c r="F31" s="53">
        <v>432</v>
      </c>
      <c r="G31" s="47">
        <f t="shared" si="1"/>
        <v>1169</v>
      </c>
      <c r="H31" s="53">
        <v>608</v>
      </c>
      <c r="I31" s="44">
        <f t="shared" si="2"/>
        <v>45.85218702865762</v>
      </c>
      <c r="J31" s="45">
        <f t="shared" si="3"/>
        <v>82.4966078697422</v>
      </c>
      <c r="K31" s="53">
        <v>135</v>
      </c>
      <c r="L31" s="46">
        <f t="shared" si="7"/>
        <v>8.881578947368421</v>
      </c>
      <c r="M31" s="46">
        <f t="shared" si="8"/>
        <v>31.25</v>
      </c>
      <c r="N31" s="47">
        <f t="shared" si="4"/>
        <v>743</v>
      </c>
      <c r="O31" s="48">
        <f t="shared" si="5"/>
        <v>26.106816584680253</v>
      </c>
      <c r="P31" s="49">
        <f t="shared" si="9"/>
        <v>63.55859709153122</v>
      </c>
      <c r="Q31" s="50"/>
      <c r="R31" s="56"/>
      <c r="S31" s="56"/>
    </row>
    <row r="32" spans="1:19" s="51" customFormat="1" ht="18" customHeight="1">
      <c r="A32" s="55" t="s">
        <v>39</v>
      </c>
      <c r="B32" s="53">
        <v>1037</v>
      </c>
      <c r="C32" s="53">
        <v>388</v>
      </c>
      <c r="D32" s="47">
        <f t="shared" si="0"/>
        <v>1425</v>
      </c>
      <c r="E32" s="53">
        <v>452</v>
      </c>
      <c r="F32" s="53">
        <v>145</v>
      </c>
      <c r="G32" s="47">
        <f t="shared" si="1"/>
        <v>597</v>
      </c>
      <c r="H32" s="53">
        <v>436</v>
      </c>
      <c r="I32" s="44">
        <f t="shared" si="2"/>
        <v>42.044358727097396</v>
      </c>
      <c r="J32" s="45">
        <f t="shared" si="3"/>
        <v>96.46017699115043</v>
      </c>
      <c r="K32" s="53">
        <v>99</v>
      </c>
      <c r="L32" s="46">
        <f t="shared" si="7"/>
        <v>25.51546391752577</v>
      </c>
      <c r="M32" s="46">
        <f t="shared" si="8"/>
        <v>68.27586206896552</v>
      </c>
      <c r="N32" s="47">
        <f t="shared" si="4"/>
        <v>535</v>
      </c>
      <c r="O32" s="48">
        <f t="shared" si="5"/>
        <v>37.54385964912281</v>
      </c>
      <c r="P32" s="49">
        <f t="shared" si="9"/>
        <v>89.61474036850922</v>
      </c>
      <c r="Q32" s="50"/>
      <c r="R32" s="50"/>
      <c r="S32" s="50"/>
    </row>
    <row r="33" spans="1:19" s="51" customFormat="1" ht="18" customHeight="1">
      <c r="A33" s="52" t="s">
        <v>40</v>
      </c>
      <c r="B33" s="53">
        <v>3898</v>
      </c>
      <c r="C33" s="53">
        <v>408</v>
      </c>
      <c r="D33" s="47">
        <f t="shared" si="0"/>
        <v>4306</v>
      </c>
      <c r="E33" s="53">
        <v>2092</v>
      </c>
      <c r="F33" s="53">
        <v>212</v>
      </c>
      <c r="G33" s="47">
        <f t="shared" si="1"/>
        <v>2304</v>
      </c>
      <c r="H33" s="53">
        <v>2022</v>
      </c>
      <c r="I33" s="44">
        <f t="shared" si="2"/>
        <v>51.87275525910724</v>
      </c>
      <c r="J33" s="45">
        <f t="shared" si="3"/>
        <v>96.65391969407266</v>
      </c>
      <c r="K33" s="53">
        <v>62</v>
      </c>
      <c r="L33" s="46">
        <f t="shared" si="7"/>
        <v>15.196078431372548</v>
      </c>
      <c r="M33" s="46">
        <f t="shared" si="8"/>
        <v>29.245283018867923</v>
      </c>
      <c r="N33" s="47">
        <f t="shared" si="4"/>
        <v>2084</v>
      </c>
      <c r="O33" s="48">
        <f t="shared" si="5"/>
        <v>48.39758476544357</v>
      </c>
      <c r="P33" s="49">
        <f t="shared" si="9"/>
        <v>90.45138888888889</v>
      </c>
      <c r="Q33" s="50"/>
      <c r="R33" s="50"/>
      <c r="S33" s="56"/>
    </row>
    <row r="34" spans="1:19" s="51" customFormat="1" ht="18" customHeight="1">
      <c r="A34" s="52" t="s">
        <v>41</v>
      </c>
      <c r="B34" s="53">
        <v>14613</v>
      </c>
      <c r="C34" s="53">
        <v>1491</v>
      </c>
      <c r="D34" s="47">
        <f t="shared" si="0"/>
        <v>16104</v>
      </c>
      <c r="E34" s="53">
        <v>8502</v>
      </c>
      <c r="F34" s="53">
        <v>863</v>
      </c>
      <c r="G34" s="47">
        <f t="shared" si="1"/>
        <v>9365</v>
      </c>
      <c r="H34" s="53">
        <v>7602</v>
      </c>
      <c r="I34" s="44">
        <f t="shared" si="2"/>
        <v>52.02217203859577</v>
      </c>
      <c r="J34" s="45">
        <f t="shared" si="3"/>
        <v>89.41425546930134</v>
      </c>
      <c r="K34" s="53">
        <v>619</v>
      </c>
      <c r="L34" s="46">
        <f t="shared" si="7"/>
        <v>41.51576123407109</v>
      </c>
      <c r="M34" s="46">
        <f t="shared" si="8"/>
        <v>71.72653534183083</v>
      </c>
      <c r="N34" s="47">
        <f t="shared" si="4"/>
        <v>8221</v>
      </c>
      <c r="O34" s="48">
        <f t="shared" si="5"/>
        <v>51.04942871336314</v>
      </c>
      <c r="P34" s="49">
        <f t="shared" si="9"/>
        <v>87.78430325680726</v>
      </c>
      <c r="Q34" s="50"/>
      <c r="R34" s="50"/>
      <c r="S34" s="56"/>
    </row>
    <row r="35" spans="1:19" s="51" customFormat="1" ht="18" customHeight="1">
      <c r="A35" s="52" t="s">
        <v>42</v>
      </c>
      <c r="B35" s="53">
        <v>15836</v>
      </c>
      <c r="C35" s="53">
        <v>68</v>
      </c>
      <c r="D35" s="47">
        <f t="shared" si="0"/>
        <v>15904</v>
      </c>
      <c r="E35" s="53">
        <v>12397</v>
      </c>
      <c r="F35" s="53">
        <v>28</v>
      </c>
      <c r="G35" s="47">
        <f t="shared" si="1"/>
        <v>12425</v>
      </c>
      <c r="H35" s="53">
        <v>9149</v>
      </c>
      <c r="I35" s="44">
        <f t="shared" si="2"/>
        <v>57.773427633240715</v>
      </c>
      <c r="J35" s="45">
        <f t="shared" si="3"/>
        <v>73.80011293054771</v>
      </c>
      <c r="K35" s="53">
        <v>18</v>
      </c>
      <c r="L35" s="46">
        <f t="shared" si="7"/>
        <v>26.47058823529412</v>
      </c>
      <c r="M35" s="46">
        <f t="shared" si="8"/>
        <v>64.28571428571429</v>
      </c>
      <c r="N35" s="47">
        <f t="shared" si="4"/>
        <v>9167</v>
      </c>
      <c r="O35" s="48">
        <f t="shared" si="5"/>
        <v>57.6395875251509</v>
      </c>
      <c r="P35" s="49">
        <f t="shared" si="9"/>
        <v>73.77867203219316</v>
      </c>
      <c r="Q35" s="50"/>
      <c r="R35" s="50"/>
      <c r="S35" s="50"/>
    </row>
    <row r="36" spans="1:19" s="51" customFormat="1" ht="18" customHeight="1">
      <c r="A36" s="52" t="s">
        <v>43</v>
      </c>
      <c r="B36" s="53">
        <v>1899</v>
      </c>
      <c r="C36" s="53">
        <v>123</v>
      </c>
      <c r="D36" s="47">
        <f t="shared" si="0"/>
        <v>2022</v>
      </c>
      <c r="E36" s="53">
        <v>1142</v>
      </c>
      <c r="F36" s="53">
        <v>54</v>
      </c>
      <c r="G36" s="53">
        <f t="shared" si="1"/>
        <v>1196</v>
      </c>
      <c r="H36" s="53">
        <v>1049</v>
      </c>
      <c r="I36" s="44">
        <f t="shared" si="2"/>
        <v>55.23959978936283</v>
      </c>
      <c r="J36" s="45">
        <f t="shared" si="3"/>
        <v>91.85639229422067</v>
      </c>
      <c r="K36" s="53">
        <v>36</v>
      </c>
      <c r="L36" s="46">
        <f t="shared" si="7"/>
        <v>29.268292682926827</v>
      </c>
      <c r="M36" s="46">
        <f t="shared" si="8"/>
        <v>66.66666666666666</v>
      </c>
      <c r="N36" s="47">
        <f t="shared" si="4"/>
        <v>1085</v>
      </c>
      <c r="O36" s="48">
        <f t="shared" si="5"/>
        <v>53.659742828882294</v>
      </c>
      <c r="P36" s="49">
        <f t="shared" si="9"/>
        <v>90.7190635451505</v>
      </c>
      <c r="Q36" s="50"/>
      <c r="R36" s="50"/>
      <c r="S36" s="50"/>
    </row>
    <row r="37" spans="1:19" s="51" customFormat="1" ht="18" customHeight="1" thickBot="1">
      <c r="A37" s="58" t="s">
        <v>44</v>
      </c>
      <c r="B37" s="59">
        <v>100636</v>
      </c>
      <c r="C37" s="59">
        <v>34064</v>
      </c>
      <c r="D37" s="60">
        <f t="shared" si="0"/>
        <v>134700</v>
      </c>
      <c r="E37" s="59">
        <v>49806</v>
      </c>
      <c r="F37" s="59">
        <v>14044</v>
      </c>
      <c r="G37" s="61">
        <f t="shared" si="1"/>
        <v>63850</v>
      </c>
      <c r="H37" s="62">
        <v>47811</v>
      </c>
      <c r="I37" s="63">
        <f t="shared" si="2"/>
        <v>47.508843753726296</v>
      </c>
      <c r="J37" s="64">
        <f t="shared" si="3"/>
        <v>95.99445849897603</v>
      </c>
      <c r="K37" s="62">
        <v>11624</v>
      </c>
      <c r="L37" s="65">
        <f t="shared" si="7"/>
        <v>34.124001878816344</v>
      </c>
      <c r="M37" s="65">
        <f t="shared" si="8"/>
        <v>82.76844203930504</v>
      </c>
      <c r="N37" s="61">
        <f t="shared" si="4"/>
        <v>59435</v>
      </c>
      <c r="O37" s="66">
        <f t="shared" si="5"/>
        <v>44.12397921306607</v>
      </c>
      <c r="P37" s="67">
        <f t="shared" si="9"/>
        <v>93.08535630383712</v>
      </c>
      <c r="Q37" s="50"/>
      <c r="R37" s="50"/>
      <c r="S37" s="50"/>
    </row>
    <row r="38" spans="1:19" s="51" customFormat="1" ht="18" customHeight="1">
      <c r="A38" s="68" t="s">
        <v>45</v>
      </c>
      <c r="B38" s="69">
        <v>26894</v>
      </c>
      <c r="C38" s="69">
        <v>1044</v>
      </c>
      <c r="D38" s="70">
        <f t="shared" si="0"/>
        <v>27938</v>
      </c>
      <c r="E38" s="69">
        <v>15912</v>
      </c>
      <c r="F38" s="69">
        <v>735</v>
      </c>
      <c r="G38" s="71">
        <f t="shared" si="1"/>
        <v>16647</v>
      </c>
      <c r="H38" s="71">
        <v>12430</v>
      </c>
      <c r="I38" s="72">
        <f t="shared" si="2"/>
        <v>46.21848739495798</v>
      </c>
      <c r="J38" s="73">
        <f t="shared" si="3"/>
        <v>78.11714429361488</v>
      </c>
      <c r="K38" s="71">
        <v>673</v>
      </c>
      <c r="L38" s="74">
        <f t="shared" si="7"/>
        <v>64.46360153256705</v>
      </c>
      <c r="M38" s="74">
        <f t="shared" si="8"/>
        <v>91.56462585034014</v>
      </c>
      <c r="N38" s="75">
        <f t="shared" si="4"/>
        <v>13103</v>
      </c>
      <c r="O38" s="76">
        <f t="shared" si="5"/>
        <v>46.90027918963419</v>
      </c>
      <c r="P38" s="77">
        <f t="shared" si="9"/>
        <v>78.71087883702769</v>
      </c>
      <c r="Q38" s="50"/>
      <c r="R38" s="50"/>
      <c r="S38" s="56"/>
    </row>
    <row r="39" spans="1:19" s="51" customFormat="1" ht="18" customHeight="1">
      <c r="A39" s="68" t="s">
        <v>46</v>
      </c>
      <c r="B39" s="69">
        <v>245894</v>
      </c>
      <c r="C39" s="69">
        <v>12674</v>
      </c>
      <c r="D39" s="70">
        <f aca="true" t="shared" si="10" ref="D39:D63">B39+C39</f>
        <v>258568</v>
      </c>
      <c r="E39" s="69">
        <v>129440</v>
      </c>
      <c r="F39" s="69">
        <v>3256</v>
      </c>
      <c r="G39" s="75">
        <f aca="true" t="shared" si="11" ref="G39:G61">F39+E39</f>
        <v>132696</v>
      </c>
      <c r="H39" s="71">
        <v>111117</v>
      </c>
      <c r="I39" s="78">
        <f aca="true" t="shared" si="12" ref="I39:I61">IF(OR(H39=0,B39=0),0,H39/B39*100)</f>
        <v>45.188983871098934</v>
      </c>
      <c r="J39" s="79">
        <f aca="true" t="shared" si="13" ref="J39:J61">IF(OR(H39=0,E39=0),0,H39/E39*100)</f>
        <v>85.84440667490729</v>
      </c>
      <c r="K39" s="71">
        <v>2874</v>
      </c>
      <c r="L39" s="74">
        <f t="shared" si="7"/>
        <v>22.676345273788858</v>
      </c>
      <c r="M39" s="74">
        <f t="shared" si="8"/>
        <v>88.26781326781327</v>
      </c>
      <c r="N39" s="80">
        <f aca="true" t="shared" si="14" ref="N39:N61">K39+H39</f>
        <v>113991</v>
      </c>
      <c r="O39" s="76">
        <f t="shared" si="5"/>
        <v>44.08550168621021</v>
      </c>
      <c r="P39" s="77">
        <f t="shared" si="9"/>
        <v>85.90387050099476</v>
      </c>
      <c r="Q39" s="50"/>
      <c r="R39" s="50"/>
      <c r="S39" s="56"/>
    </row>
    <row r="40" spans="1:19" s="51" customFormat="1" ht="18" customHeight="1">
      <c r="A40" s="52" t="s">
        <v>47</v>
      </c>
      <c r="B40" s="53">
        <v>197146</v>
      </c>
      <c r="C40" s="53">
        <v>3882</v>
      </c>
      <c r="D40" s="47">
        <f t="shared" si="10"/>
        <v>201028</v>
      </c>
      <c r="E40" s="53">
        <v>93356</v>
      </c>
      <c r="F40" s="53">
        <v>1488</v>
      </c>
      <c r="G40" s="80">
        <f t="shared" si="11"/>
        <v>94844</v>
      </c>
      <c r="H40" s="81">
        <v>85120</v>
      </c>
      <c r="I40" s="78">
        <f t="shared" si="12"/>
        <v>43.1761232791941</v>
      </c>
      <c r="J40" s="79">
        <f t="shared" si="13"/>
        <v>91.1778568062042</v>
      </c>
      <c r="K40" s="81">
        <v>1446</v>
      </c>
      <c r="L40" s="82">
        <f t="shared" si="7"/>
        <v>37.24884080370943</v>
      </c>
      <c r="M40" s="82">
        <f t="shared" si="8"/>
        <v>97.17741935483872</v>
      </c>
      <c r="N40" s="80">
        <f t="shared" si="14"/>
        <v>86566</v>
      </c>
      <c r="O40" s="48">
        <f t="shared" si="5"/>
        <v>43.06166305191317</v>
      </c>
      <c r="P40" s="49">
        <f t="shared" si="9"/>
        <v>91.27198346758888</v>
      </c>
      <c r="Q40" s="50"/>
      <c r="R40" s="50"/>
      <c r="S40" s="56"/>
    </row>
    <row r="41" spans="1:19" s="51" customFormat="1" ht="18" customHeight="1">
      <c r="A41" s="52" t="s">
        <v>48</v>
      </c>
      <c r="B41" s="53">
        <v>117411</v>
      </c>
      <c r="C41" s="53">
        <v>24157</v>
      </c>
      <c r="D41" s="47">
        <f t="shared" si="10"/>
        <v>141568</v>
      </c>
      <c r="E41" s="53">
        <v>67933</v>
      </c>
      <c r="F41" s="53">
        <v>11967</v>
      </c>
      <c r="G41" s="80">
        <f t="shared" si="11"/>
        <v>79900</v>
      </c>
      <c r="H41" s="81">
        <v>63307</v>
      </c>
      <c r="I41" s="78">
        <f t="shared" si="12"/>
        <v>53.919138751905706</v>
      </c>
      <c r="J41" s="79">
        <f t="shared" si="13"/>
        <v>93.19034931476602</v>
      </c>
      <c r="K41" s="81">
        <v>9555</v>
      </c>
      <c r="L41" s="82">
        <f t="shared" si="7"/>
        <v>39.553752535496955</v>
      </c>
      <c r="M41" s="82">
        <f t="shared" si="8"/>
        <v>79.8445725745801</v>
      </c>
      <c r="N41" s="80">
        <f t="shared" si="14"/>
        <v>72862</v>
      </c>
      <c r="O41" s="48">
        <f t="shared" si="5"/>
        <v>51.46784584086799</v>
      </c>
      <c r="P41" s="49">
        <f t="shared" si="9"/>
        <v>91.19148936170212</v>
      </c>
      <c r="Q41" s="50"/>
      <c r="R41" s="50"/>
      <c r="S41" s="56"/>
    </row>
    <row r="42" spans="1:19" s="51" customFormat="1" ht="18" customHeight="1">
      <c r="A42" s="52" t="s">
        <v>49</v>
      </c>
      <c r="B42" s="53">
        <v>22355</v>
      </c>
      <c r="C42" s="53">
        <v>1012</v>
      </c>
      <c r="D42" s="47">
        <f t="shared" si="10"/>
        <v>23367</v>
      </c>
      <c r="E42" s="53">
        <v>13190</v>
      </c>
      <c r="F42" s="53">
        <v>393</v>
      </c>
      <c r="G42" s="80">
        <f t="shared" si="11"/>
        <v>13583</v>
      </c>
      <c r="H42" s="81">
        <v>12533</v>
      </c>
      <c r="I42" s="78">
        <f t="shared" si="12"/>
        <v>56.06352046522031</v>
      </c>
      <c r="J42" s="79">
        <f t="shared" si="13"/>
        <v>95.01895375284306</v>
      </c>
      <c r="K42" s="81">
        <v>256</v>
      </c>
      <c r="L42" s="82">
        <f t="shared" si="7"/>
        <v>25.296442687747035</v>
      </c>
      <c r="M42" s="82">
        <f t="shared" si="8"/>
        <v>65.13994910941476</v>
      </c>
      <c r="N42" s="80">
        <f t="shared" si="14"/>
        <v>12789</v>
      </c>
      <c r="O42" s="48">
        <f t="shared" si="5"/>
        <v>54.73103094107075</v>
      </c>
      <c r="P42" s="49">
        <f t="shared" si="9"/>
        <v>94.15445777810498</v>
      </c>
      <c r="Q42" s="50"/>
      <c r="R42" s="50"/>
      <c r="S42" s="50"/>
    </row>
    <row r="43" spans="1:19" s="51" customFormat="1" ht="18" customHeight="1">
      <c r="A43" s="52" t="s">
        <v>50</v>
      </c>
      <c r="B43" s="53">
        <v>34802</v>
      </c>
      <c r="C43" s="53">
        <v>27511</v>
      </c>
      <c r="D43" s="47">
        <f t="shared" si="10"/>
        <v>62313</v>
      </c>
      <c r="E43" s="53">
        <v>15735</v>
      </c>
      <c r="F43" s="53">
        <v>14765</v>
      </c>
      <c r="G43" s="80">
        <f t="shared" si="11"/>
        <v>30500</v>
      </c>
      <c r="H43" s="81">
        <v>14083</v>
      </c>
      <c r="I43" s="78">
        <f t="shared" si="12"/>
        <v>40.46606516866847</v>
      </c>
      <c r="J43" s="79">
        <f t="shared" si="13"/>
        <v>89.50111217032094</v>
      </c>
      <c r="K43" s="81">
        <v>12213</v>
      </c>
      <c r="L43" s="82">
        <f t="shared" si="7"/>
        <v>44.39315183017702</v>
      </c>
      <c r="M43" s="82">
        <f t="shared" si="8"/>
        <v>82.71588215374196</v>
      </c>
      <c r="N43" s="80">
        <f t="shared" si="14"/>
        <v>26296</v>
      </c>
      <c r="O43" s="48">
        <f t="shared" si="5"/>
        <v>42.199861987065304</v>
      </c>
      <c r="P43" s="49">
        <f t="shared" si="9"/>
        <v>86.21639344262294</v>
      </c>
      <c r="Q43" s="50"/>
      <c r="R43" s="50"/>
      <c r="S43" s="50"/>
    </row>
    <row r="44" spans="1:19" s="51" customFormat="1" ht="18" customHeight="1">
      <c r="A44" s="68" t="s">
        <v>51</v>
      </c>
      <c r="B44" s="69">
        <v>12207</v>
      </c>
      <c r="C44" s="69">
        <v>63854</v>
      </c>
      <c r="D44" s="70">
        <f t="shared" si="10"/>
        <v>76061</v>
      </c>
      <c r="E44" s="69">
        <v>6267</v>
      </c>
      <c r="F44" s="69">
        <v>26896</v>
      </c>
      <c r="G44" s="75">
        <f t="shared" si="11"/>
        <v>33163</v>
      </c>
      <c r="H44" s="71">
        <v>5758</v>
      </c>
      <c r="I44" s="72">
        <f t="shared" si="12"/>
        <v>47.169656754321295</v>
      </c>
      <c r="J44" s="73">
        <f t="shared" si="13"/>
        <v>91.87809159087283</v>
      </c>
      <c r="K44" s="71">
        <v>22025</v>
      </c>
      <c r="L44" s="74">
        <f t="shared" si="7"/>
        <v>34.49274908384753</v>
      </c>
      <c r="M44" s="74">
        <f t="shared" si="8"/>
        <v>81.889500297442</v>
      </c>
      <c r="N44" s="75">
        <f t="shared" si="14"/>
        <v>27783</v>
      </c>
      <c r="O44" s="76">
        <f t="shared" si="5"/>
        <v>36.52726101418598</v>
      </c>
      <c r="P44" s="77">
        <f t="shared" si="9"/>
        <v>83.77710098603866</v>
      </c>
      <c r="Q44" s="50"/>
      <c r="R44" s="50"/>
      <c r="S44" s="50"/>
    </row>
    <row r="45" spans="1:19" s="51" customFormat="1" ht="18" customHeight="1">
      <c r="A45" s="68" t="s">
        <v>52</v>
      </c>
      <c r="B45" s="69">
        <v>149</v>
      </c>
      <c r="C45" s="69">
        <v>3</v>
      </c>
      <c r="D45" s="70">
        <f t="shared" si="10"/>
        <v>152</v>
      </c>
      <c r="E45" s="69">
        <v>77</v>
      </c>
      <c r="F45" s="69">
        <v>2</v>
      </c>
      <c r="G45" s="75">
        <f t="shared" si="11"/>
        <v>79</v>
      </c>
      <c r="H45" s="71">
        <v>71</v>
      </c>
      <c r="I45" s="72">
        <f t="shared" si="12"/>
        <v>47.651006711409394</v>
      </c>
      <c r="J45" s="73">
        <f t="shared" si="13"/>
        <v>92.20779220779221</v>
      </c>
      <c r="K45" s="71">
        <v>2</v>
      </c>
      <c r="L45" s="74">
        <f>IF(OR(K45=0,C45=0)," -",K45/C45*100)</f>
        <v>66.66666666666666</v>
      </c>
      <c r="M45" s="74">
        <f>IF(OR(K45=0,F45=0)," -",K45/F45*100)</f>
        <v>100</v>
      </c>
      <c r="N45" s="75">
        <f t="shared" si="14"/>
        <v>73</v>
      </c>
      <c r="O45" s="76">
        <f t="shared" si="5"/>
        <v>48.026315789473685</v>
      </c>
      <c r="P45" s="77">
        <f t="shared" si="9"/>
        <v>92.40506329113924</v>
      </c>
      <c r="Q45" s="50"/>
      <c r="R45" s="50"/>
      <c r="S45" s="50"/>
    </row>
    <row r="46" spans="1:19" s="51" customFormat="1" ht="18" customHeight="1">
      <c r="A46" s="68" t="s">
        <v>53</v>
      </c>
      <c r="B46" s="69">
        <v>1409</v>
      </c>
      <c r="C46" s="69">
        <v>59</v>
      </c>
      <c r="D46" s="70">
        <f t="shared" si="10"/>
        <v>1468</v>
      </c>
      <c r="E46" s="69">
        <v>646</v>
      </c>
      <c r="F46" s="69">
        <v>35</v>
      </c>
      <c r="G46" s="75">
        <f t="shared" si="11"/>
        <v>681</v>
      </c>
      <c r="H46" s="71">
        <v>567</v>
      </c>
      <c r="I46" s="72">
        <f t="shared" si="12"/>
        <v>40.24130589070263</v>
      </c>
      <c r="J46" s="73">
        <f t="shared" si="13"/>
        <v>87.77089783281734</v>
      </c>
      <c r="K46" s="71">
        <v>20</v>
      </c>
      <c r="L46" s="74">
        <f aca="true" t="shared" si="15" ref="L46:L55">IF(OR(K46=0,C46=0),"  -",K46/C46*100)</f>
        <v>33.89830508474576</v>
      </c>
      <c r="M46" s="74">
        <f aca="true" t="shared" si="16" ref="M46:M55">IF(OR(K46=0,F46=0)," - ",K46/F46*100)</f>
        <v>57.14285714285714</v>
      </c>
      <c r="N46" s="75">
        <f t="shared" si="14"/>
        <v>587</v>
      </c>
      <c r="O46" s="76">
        <f t="shared" si="5"/>
        <v>39.986376021798364</v>
      </c>
      <c r="P46" s="77">
        <f t="shared" si="9"/>
        <v>86.19676945668135</v>
      </c>
      <c r="Q46" s="50"/>
      <c r="R46" s="50"/>
      <c r="S46" s="50"/>
    </row>
    <row r="47" spans="1:19" s="51" customFormat="1" ht="18" customHeight="1">
      <c r="A47" s="52" t="s">
        <v>54</v>
      </c>
      <c r="B47" s="53">
        <v>141589</v>
      </c>
      <c r="C47" s="53">
        <v>1565</v>
      </c>
      <c r="D47" s="47">
        <f t="shared" si="10"/>
        <v>143154</v>
      </c>
      <c r="E47" s="53">
        <v>115347</v>
      </c>
      <c r="F47" s="53">
        <v>701</v>
      </c>
      <c r="G47" s="80">
        <f t="shared" si="11"/>
        <v>116048</v>
      </c>
      <c r="H47" s="81">
        <v>114209</v>
      </c>
      <c r="I47" s="78">
        <f t="shared" si="12"/>
        <v>80.66233958852736</v>
      </c>
      <c r="J47" s="79">
        <f t="shared" si="13"/>
        <v>99.01341170554934</v>
      </c>
      <c r="K47" s="81">
        <v>407</v>
      </c>
      <c r="L47" s="82">
        <f t="shared" si="15"/>
        <v>26.00638977635783</v>
      </c>
      <c r="M47" s="82">
        <f t="shared" si="16"/>
        <v>58.059914407988586</v>
      </c>
      <c r="N47" s="80">
        <f t="shared" si="14"/>
        <v>114616</v>
      </c>
      <c r="O47" s="48">
        <f t="shared" si="5"/>
        <v>80.06482529304107</v>
      </c>
      <c r="P47" s="49">
        <f t="shared" si="9"/>
        <v>98.7660278505446</v>
      </c>
      <c r="Q47" s="50"/>
      <c r="R47" s="50"/>
      <c r="S47" s="56"/>
    </row>
    <row r="48" spans="1:19" s="51" customFormat="1" ht="18" customHeight="1">
      <c r="A48" s="52" t="s">
        <v>55</v>
      </c>
      <c r="B48" s="53">
        <v>6819</v>
      </c>
      <c r="C48" s="53">
        <v>35427</v>
      </c>
      <c r="D48" s="47">
        <f t="shared" si="10"/>
        <v>42246</v>
      </c>
      <c r="E48" s="53">
        <v>3214</v>
      </c>
      <c r="F48" s="53">
        <v>19657</v>
      </c>
      <c r="G48" s="80">
        <f t="shared" si="11"/>
        <v>22871</v>
      </c>
      <c r="H48" s="81">
        <v>2955</v>
      </c>
      <c r="I48" s="78">
        <f t="shared" si="12"/>
        <v>43.33479982402112</v>
      </c>
      <c r="J48" s="79">
        <f t="shared" si="13"/>
        <v>91.9415059116366</v>
      </c>
      <c r="K48" s="81">
        <v>19396</v>
      </c>
      <c r="L48" s="82">
        <f t="shared" si="15"/>
        <v>54.74920258559855</v>
      </c>
      <c r="M48" s="82">
        <f t="shared" si="16"/>
        <v>98.67222872259246</v>
      </c>
      <c r="N48" s="80">
        <f t="shared" si="14"/>
        <v>22351</v>
      </c>
      <c r="O48" s="48">
        <f t="shared" si="5"/>
        <v>52.90678407423188</v>
      </c>
      <c r="P48" s="49">
        <f t="shared" si="9"/>
        <v>97.72637838310524</v>
      </c>
      <c r="Q48" s="50"/>
      <c r="R48" s="50"/>
      <c r="S48" s="56"/>
    </row>
    <row r="49" spans="1:19" s="51" customFormat="1" ht="18" customHeight="1">
      <c r="A49" s="52" t="s">
        <v>56</v>
      </c>
      <c r="B49" s="53">
        <v>2348</v>
      </c>
      <c r="C49" s="53">
        <v>493</v>
      </c>
      <c r="D49" s="47">
        <f t="shared" si="10"/>
        <v>2841</v>
      </c>
      <c r="E49" s="53">
        <v>1318</v>
      </c>
      <c r="F49" s="53">
        <v>153</v>
      </c>
      <c r="G49" s="80">
        <f t="shared" si="11"/>
        <v>1471</v>
      </c>
      <c r="H49" s="81">
        <v>1269</v>
      </c>
      <c r="I49" s="78">
        <f t="shared" si="12"/>
        <v>54.04599659284497</v>
      </c>
      <c r="J49" s="79">
        <f t="shared" si="13"/>
        <v>96.28224582701063</v>
      </c>
      <c r="K49" s="81">
        <v>141</v>
      </c>
      <c r="L49" s="82">
        <f t="shared" si="15"/>
        <v>28.600405679513187</v>
      </c>
      <c r="M49" s="82">
        <f t="shared" si="16"/>
        <v>92.15686274509804</v>
      </c>
      <c r="N49" s="80">
        <f t="shared" si="14"/>
        <v>1410</v>
      </c>
      <c r="O49" s="48">
        <f t="shared" si="5"/>
        <v>49.63041182682154</v>
      </c>
      <c r="P49" s="49">
        <f t="shared" si="9"/>
        <v>95.85316111488783</v>
      </c>
      <c r="Q49" s="50"/>
      <c r="R49" s="50"/>
      <c r="S49" s="50"/>
    </row>
    <row r="50" spans="1:19" s="51" customFormat="1" ht="18" customHeight="1">
      <c r="A50" s="52" t="s">
        <v>57</v>
      </c>
      <c r="B50" s="53">
        <v>52460</v>
      </c>
      <c r="C50" s="53">
        <v>69514</v>
      </c>
      <c r="D50" s="47">
        <f t="shared" si="10"/>
        <v>121974</v>
      </c>
      <c r="E50" s="53">
        <v>26912</v>
      </c>
      <c r="F50" s="53">
        <v>33624</v>
      </c>
      <c r="G50" s="80">
        <f t="shared" si="11"/>
        <v>60536</v>
      </c>
      <c r="H50" s="81">
        <v>25797</v>
      </c>
      <c r="I50" s="78">
        <f t="shared" si="12"/>
        <v>49.17460922607701</v>
      </c>
      <c r="J50" s="79">
        <f t="shared" si="13"/>
        <v>95.85686682520809</v>
      </c>
      <c r="K50" s="81">
        <v>31941</v>
      </c>
      <c r="L50" s="82">
        <f t="shared" si="15"/>
        <v>45.949017464107946</v>
      </c>
      <c r="M50" s="82">
        <f t="shared" si="16"/>
        <v>94.99464668094218</v>
      </c>
      <c r="N50" s="80">
        <f t="shared" si="14"/>
        <v>57738</v>
      </c>
      <c r="O50" s="48">
        <f>IF(OR(N50=0,D50=0),"  -",N50/D50*100)</f>
        <v>47.336317575876826</v>
      </c>
      <c r="P50" s="49">
        <f>IF(OR(N50=0,G50=0),"  -",N50/G50*100)</f>
        <v>95.37795691819744</v>
      </c>
      <c r="Q50" s="50"/>
      <c r="R50" s="50"/>
      <c r="S50" s="50"/>
    </row>
    <row r="51" spans="1:19" s="51" customFormat="1" ht="18" customHeight="1">
      <c r="A51" s="52" t="s">
        <v>58</v>
      </c>
      <c r="B51" s="53">
        <v>63653</v>
      </c>
      <c r="C51" s="53">
        <v>119</v>
      </c>
      <c r="D51" s="47">
        <f t="shared" si="10"/>
        <v>63772</v>
      </c>
      <c r="E51" s="53">
        <v>30581</v>
      </c>
      <c r="F51" s="53">
        <v>28</v>
      </c>
      <c r="G51" s="80">
        <f t="shared" si="11"/>
        <v>30609</v>
      </c>
      <c r="H51" s="81">
        <v>30033</v>
      </c>
      <c r="I51" s="78">
        <f t="shared" si="12"/>
        <v>47.1823794636545</v>
      </c>
      <c r="J51" s="79">
        <f t="shared" si="13"/>
        <v>98.20803767044896</v>
      </c>
      <c r="K51" s="81">
        <v>22</v>
      </c>
      <c r="L51" s="82">
        <f t="shared" si="15"/>
        <v>18.487394957983195</v>
      </c>
      <c r="M51" s="82">
        <f t="shared" si="16"/>
        <v>78.57142857142857</v>
      </c>
      <c r="N51" s="80">
        <f t="shared" si="14"/>
        <v>30055</v>
      </c>
      <c r="O51" s="48">
        <f aca="true" t="shared" si="17" ref="O51:O61">IF(OR(N51=0,D51=0),0,N51/D51*100)</f>
        <v>47.12883397102176</v>
      </c>
      <c r="P51" s="49">
        <f aca="true" t="shared" si="18" ref="P51:P61">IF(OR(N51=0,G51=0),0,N51/G51*100)</f>
        <v>98.19007481459701</v>
      </c>
      <c r="Q51" s="50"/>
      <c r="R51" s="50"/>
      <c r="S51" s="50"/>
    </row>
    <row r="52" spans="1:19" s="51" customFormat="1" ht="18" customHeight="1">
      <c r="A52" s="52" t="s">
        <v>59</v>
      </c>
      <c r="B52" s="53">
        <v>38464</v>
      </c>
      <c r="C52" s="53">
        <v>3126</v>
      </c>
      <c r="D52" s="47">
        <f t="shared" si="10"/>
        <v>41590</v>
      </c>
      <c r="E52" s="53">
        <v>19717</v>
      </c>
      <c r="F52" s="53">
        <v>1319</v>
      </c>
      <c r="G52" s="80">
        <f t="shared" si="11"/>
        <v>21036</v>
      </c>
      <c r="H52" s="81">
        <v>19126</v>
      </c>
      <c r="I52" s="78">
        <f t="shared" si="12"/>
        <v>49.72441763727121</v>
      </c>
      <c r="J52" s="79">
        <f t="shared" si="13"/>
        <v>97.0025866003956</v>
      </c>
      <c r="K52" s="81">
        <v>836</v>
      </c>
      <c r="L52" s="82">
        <f t="shared" si="15"/>
        <v>26.74344209852847</v>
      </c>
      <c r="M52" s="82">
        <f t="shared" si="16"/>
        <v>63.38134950720242</v>
      </c>
      <c r="N52" s="80">
        <f t="shared" si="14"/>
        <v>19962</v>
      </c>
      <c r="O52" s="48">
        <f t="shared" si="17"/>
        <v>47.9971146910315</v>
      </c>
      <c r="P52" s="49">
        <f t="shared" si="18"/>
        <v>94.89446662863662</v>
      </c>
      <c r="Q52" s="50"/>
      <c r="R52" s="50"/>
      <c r="S52" s="50"/>
    </row>
    <row r="53" spans="1:19" s="51" customFormat="1" ht="18" customHeight="1">
      <c r="A53" s="52" t="s">
        <v>60</v>
      </c>
      <c r="B53" s="53">
        <v>4125</v>
      </c>
      <c r="C53" s="53">
        <v>5472</v>
      </c>
      <c r="D53" s="47">
        <f t="shared" si="10"/>
        <v>9597</v>
      </c>
      <c r="E53" s="53">
        <v>1843</v>
      </c>
      <c r="F53" s="53">
        <v>2078</v>
      </c>
      <c r="G53" s="81">
        <f t="shared" si="11"/>
        <v>3921</v>
      </c>
      <c r="H53" s="81">
        <v>1664</v>
      </c>
      <c r="I53" s="78">
        <f t="shared" si="12"/>
        <v>40.33939393939394</v>
      </c>
      <c r="J53" s="79">
        <f t="shared" si="13"/>
        <v>90.28757460661964</v>
      </c>
      <c r="K53" s="81">
        <v>1717</v>
      </c>
      <c r="L53" s="82">
        <f t="shared" si="15"/>
        <v>31.377923976608184</v>
      </c>
      <c r="M53" s="82">
        <f t="shared" si="16"/>
        <v>82.62752646775746</v>
      </c>
      <c r="N53" s="80">
        <f t="shared" si="14"/>
        <v>3381</v>
      </c>
      <c r="O53" s="48">
        <f t="shared" si="17"/>
        <v>35.22975929978118</v>
      </c>
      <c r="P53" s="49">
        <f t="shared" si="18"/>
        <v>86.22800306044377</v>
      </c>
      <c r="Q53" s="50"/>
      <c r="R53" s="50"/>
      <c r="S53" s="50"/>
    </row>
    <row r="54" spans="1:19" s="51" customFormat="1" ht="18" customHeight="1">
      <c r="A54" s="52" t="s">
        <v>61</v>
      </c>
      <c r="B54" s="53">
        <v>10553</v>
      </c>
      <c r="C54" s="53">
        <v>1847</v>
      </c>
      <c r="D54" s="47">
        <f t="shared" si="10"/>
        <v>12400</v>
      </c>
      <c r="E54" s="53">
        <v>6073</v>
      </c>
      <c r="F54" s="53">
        <v>693</v>
      </c>
      <c r="G54" s="81">
        <f t="shared" si="11"/>
        <v>6766</v>
      </c>
      <c r="H54" s="81">
        <v>5714</v>
      </c>
      <c r="I54" s="78">
        <f t="shared" si="12"/>
        <v>54.145740547711554</v>
      </c>
      <c r="J54" s="79">
        <f t="shared" si="13"/>
        <v>94.08858883583072</v>
      </c>
      <c r="K54" s="81">
        <v>373</v>
      </c>
      <c r="L54" s="82">
        <f t="shared" si="15"/>
        <v>20.194910665944775</v>
      </c>
      <c r="M54" s="82">
        <f t="shared" si="16"/>
        <v>53.823953823953815</v>
      </c>
      <c r="N54" s="80">
        <f t="shared" si="14"/>
        <v>6087</v>
      </c>
      <c r="O54" s="48">
        <f t="shared" si="17"/>
        <v>49.08870967741936</v>
      </c>
      <c r="P54" s="49">
        <f t="shared" si="18"/>
        <v>89.96452852497782</v>
      </c>
      <c r="Q54" s="50"/>
      <c r="R54" s="50"/>
      <c r="S54" s="56"/>
    </row>
    <row r="55" spans="1:19" s="51" customFormat="1" ht="18" customHeight="1">
      <c r="A55" s="52" t="s">
        <v>62</v>
      </c>
      <c r="B55" s="53">
        <v>107682</v>
      </c>
      <c r="C55" s="53">
        <v>33133</v>
      </c>
      <c r="D55" s="47">
        <f t="shared" si="10"/>
        <v>140815</v>
      </c>
      <c r="E55" s="53">
        <v>53792</v>
      </c>
      <c r="F55" s="53">
        <v>14269</v>
      </c>
      <c r="G55" s="81">
        <f t="shared" si="11"/>
        <v>68061</v>
      </c>
      <c r="H55" s="81">
        <v>53654</v>
      </c>
      <c r="I55" s="78">
        <f t="shared" si="12"/>
        <v>49.82634052116417</v>
      </c>
      <c r="J55" s="79">
        <f t="shared" si="13"/>
        <v>99.74345627602618</v>
      </c>
      <c r="K55" s="81">
        <v>14010</v>
      </c>
      <c r="L55" s="82">
        <f t="shared" si="15"/>
        <v>42.28412760691758</v>
      </c>
      <c r="M55" s="82">
        <f t="shared" si="16"/>
        <v>98.18487630527717</v>
      </c>
      <c r="N55" s="80">
        <f t="shared" si="14"/>
        <v>67664</v>
      </c>
      <c r="O55" s="48">
        <f t="shared" si="17"/>
        <v>48.05169903774456</v>
      </c>
      <c r="P55" s="49">
        <f t="shared" si="18"/>
        <v>99.41669972524647</v>
      </c>
      <c r="Q55" s="50"/>
      <c r="R55" s="50"/>
      <c r="S55" s="50"/>
    </row>
    <row r="56" spans="1:19" s="51" customFormat="1" ht="18" customHeight="1">
      <c r="A56" s="83" t="s">
        <v>63</v>
      </c>
      <c r="B56" s="53">
        <v>751</v>
      </c>
      <c r="C56" s="53">
        <v>17</v>
      </c>
      <c r="D56" s="47">
        <f t="shared" si="10"/>
        <v>768</v>
      </c>
      <c r="E56" s="53">
        <v>423</v>
      </c>
      <c r="F56" s="53">
        <v>9</v>
      </c>
      <c r="G56" s="80">
        <f t="shared" si="11"/>
        <v>432</v>
      </c>
      <c r="H56" s="81">
        <v>374</v>
      </c>
      <c r="I56" s="78">
        <f t="shared" si="12"/>
        <v>49.80026631158455</v>
      </c>
      <c r="J56" s="79">
        <f t="shared" si="13"/>
        <v>88.4160756501182</v>
      </c>
      <c r="K56" s="81">
        <v>3</v>
      </c>
      <c r="L56" s="82">
        <f>IF(OR(K56=0,C56=0),"  - ",K56/C56*100)</f>
        <v>17.647058823529413</v>
      </c>
      <c r="M56" s="82">
        <f>IF(OR(K56=0,F56=0),"  - ",K56/F56*100)</f>
        <v>33.33333333333333</v>
      </c>
      <c r="N56" s="80">
        <f t="shared" si="14"/>
        <v>377</v>
      </c>
      <c r="O56" s="48">
        <f t="shared" si="17"/>
        <v>49.08854166666667</v>
      </c>
      <c r="P56" s="49">
        <f t="shared" si="18"/>
        <v>87.26851851851852</v>
      </c>
      <c r="Q56" s="50"/>
      <c r="R56" s="50"/>
      <c r="S56" s="56"/>
    </row>
    <row r="57" spans="1:19" s="51" customFormat="1" ht="18" customHeight="1">
      <c r="A57" s="83" t="s">
        <v>64</v>
      </c>
      <c r="B57" s="53">
        <v>145</v>
      </c>
      <c r="C57" s="53">
        <v>4</v>
      </c>
      <c r="D57" s="47">
        <f t="shared" si="10"/>
        <v>149</v>
      </c>
      <c r="E57" s="53">
        <v>82</v>
      </c>
      <c r="F57" s="53">
        <v>3</v>
      </c>
      <c r="G57" s="80">
        <f t="shared" si="11"/>
        <v>85</v>
      </c>
      <c r="H57" s="81">
        <v>67</v>
      </c>
      <c r="I57" s="78">
        <f t="shared" si="12"/>
        <v>46.206896551724135</v>
      </c>
      <c r="J57" s="79">
        <f t="shared" si="13"/>
        <v>81.70731707317073</v>
      </c>
      <c r="K57" s="81">
        <v>1</v>
      </c>
      <c r="L57" s="82">
        <f>IF(OR(K57=0,C57=0),"  - ",K57/C57*100)</f>
        <v>25</v>
      </c>
      <c r="M57" s="82">
        <f>IF(OR(K57=0,F57=0),"  - ",K57/F57*100)</f>
        <v>33.33333333333333</v>
      </c>
      <c r="N57" s="80">
        <f t="shared" si="14"/>
        <v>68</v>
      </c>
      <c r="O57" s="48">
        <f t="shared" si="17"/>
        <v>45.63758389261745</v>
      </c>
      <c r="P57" s="49">
        <f t="shared" si="18"/>
        <v>80</v>
      </c>
      <c r="Q57" s="50"/>
      <c r="R57" s="50"/>
      <c r="S57" s="50"/>
    </row>
    <row r="58" spans="1:19" s="51" customFormat="1" ht="18" customHeight="1">
      <c r="A58" s="83" t="s">
        <v>65</v>
      </c>
      <c r="B58" s="53">
        <v>99319</v>
      </c>
      <c r="C58" s="53">
        <v>32610</v>
      </c>
      <c r="D58" s="47">
        <f t="shared" si="10"/>
        <v>131929</v>
      </c>
      <c r="E58" s="53">
        <v>51187</v>
      </c>
      <c r="F58" s="53">
        <v>14012</v>
      </c>
      <c r="G58" s="80">
        <f t="shared" si="11"/>
        <v>65199</v>
      </c>
      <c r="H58" s="81">
        <v>51188</v>
      </c>
      <c r="I58" s="78">
        <f t="shared" si="12"/>
        <v>51.53898045691157</v>
      </c>
      <c r="J58" s="79">
        <f t="shared" si="13"/>
        <v>100.00195362103659</v>
      </c>
      <c r="K58" s="81">
        <v>13761</v>
      </c>
      <c r="L58" s="82">
        <f>IF(OR(K58=0,C58=0),"  - ",K58/C58*100)</f>
        <v>42.19871205151794</v>
      </c>
      <c r="M58" s="82">
        <f>IF(OR(K58=0,F58=0),"  - ",K58/F58*100)</f>
        <v>98.20867827576363</v>
      </c>
      <c r="N58" s="80">
        <f t="shared" si="14"/>
        <v>64949</v>
      </c>
      <c r="O58" s="48">
        <f t="shared" si="17"/>
        <v>49.230267795556706</v>
      </c>
      <c r="P58" s="49">
        <f t="shared" si="18"/>
        <v>99.61655853617387</v>
      </c>
      <c r="Q58" s="50"/>
      <c r="R58" s="50"/>
      <c r="S58" s="50"/>
    </row>
    <row r="59" spans="1:19" s="51" customFormat="1" ht="18" customHeight="1">
      <c r="A59" s="83" t="s">
        <v>66</v>
      </c>
      <c r="B59" s="53">
        <v>1467</v>
      </c>
      <c r="C59" s="53">
        <v>502</v>
      </c>
      <c r="D59" s="47">
        <f t="shared" si="10"/>
        <v>1969</v>
      </c>
      <c r="E59" s="53">
        <v>794</v>
      </c>
      <c r="F59" s="53">
        <v>245</v>
      </c>
      <c r="G59" s="47">
        <f t="shared" si="11"/>
        <v>1039</v>
      </c>
      <c r="H59" s="53">
        <v>719</v>
      </c>
      <c r="I59" s="44">
        <f t="shared" si="12"/>
        <v>49.01158827539195</v>
      </c>
      <c r="J59" s="45">
        <f t="shared" si="13"/>
        <v>90.55415617128463</v>
      </c>
      <c r="K59" s="53">
        <v>245</v>
      </c>
      <c r="L59" s="46">
        <f>IF(OR(K59=0,C59=0),"  - ",K59/C59*100)</f>
        <v>48.80478087649402</v>
      </c>
      <c r="M59" s="46">
        <f>IF(OR(K59=0,F59=0),"  - ",K59/F59*100)</f>
        <v>100</v>
      </c>
      <c r="N59" s="47">
        <f t="shared" si="14"/>
        <v>964</v>
      </c>
      <c r="O59" s="48">
        <f t="shared" si="17"/>
        <v>48.9588623666836</v>
      </c>
      <c r="P59" s="49">
        <f t="shared" si="18"/>
        <v>92.78152069297401</v>
      </c>
      <c r="Q59" s="50"/>
      <c r="R59" s="50"/>
      <c r="S59" s="56"/>
    </row>
    <row r="60" spans="1:19" s="51" customFormat="1" ht="18" customHeight="1">
      <c r="A60" s="83" t="s">
        <v>67</v>
      </c>
      <c r="B60" s="53">
        <v>6000</v>
      </c>
      <c r="C60" s="53"/>
      <c r="D60" s="47">
        <f t="shared" si="10"/>
        <v>6000</v>
      </c>
      <c r="E60" s="53">
        <v>1306</v>
      </c>
      <c r="F60" s="53"/>
      <c r="G60" s="47">
        <f t="shared" si="11"/>
        <v>1306</v>
      </c>
      <c r="H60" s="53">
        <v>1306</v>
      </c>
      <c r="I60" s="44">
        <f t="shared" si="12"/>
        <v>21.766666666666666</v>
      </c>
      <c r="J60" s="45">
        <f t="shared" si="13"/>
        <v>100</v>
      </c>
      <c r="K60" s="53"/>
      <c r="L60" s="46"/>
      <c r="M60" s="46"/>
      <c r="N60" s="47">
        <f t="shared" si="14"/>
        <v>1306</v>
      </c>
      <c r="O60" s="48">
        <f t="shared" si="17"/>
        <v>21.766666666666666</v>
      </c>
      <c r="P60" s="49">
        <f t="shared" si="18"/>
        <v>100</v>
      </c>
      <c r="Q60" s="50"/>
      <c r="R60" s="50"/>
      <c r="S60" s="50"/>
    </row>
    <row r="61" spans="1:19" s="51" customFormat="1" ht="18" customHeight="1">
      <c r="A61" s="52" t="s">
        <v>73</v>
      </c>
      <c r="B61" s="53">
        <v>10049</v>
      </c>
      <c r="C61" s="53"/>
      <c r="D61" s="47">
        <f t="shared" si="10"/>
        <v>10049</v>
      </c>
      <c r="E61" s="53">
        <v>6472</v>
      </c>
      <c r="F61" s="53"/>
      <c r="G61" s="47">
        <f t="shared" si="11"/>
        <v>6472</v>
      </c>
      <c r="H61" s="53">
        <v>5269</v>
      </c>
      <c r="I61" s="44">
        <f t="shared" si="12"/>
        <v>52.43307791820082</v>
      </c>
      <c r="J61" s="45">
        <f t="shared" si="13"/>
        <v>81.41223733003709</v>
      </c>
      <c r="K61" s="53"/>
      <c r="L61" s="46"/>
      <c r="M61" s="46"/>
      <c r="N61" s="47">
        <f t="shared" si="14"/>
        <v>5269</v>
      </c>
      <c r="O61" s="48">
        <f t="shared" si="17"/>
        <v>52.43307791820082</v>
      </c>
      <c r="P61" s="49">
        <f t="shared" si="18"/>
        <v>81.41223733003709</v>
      </c>
      <c r="Q61" s="50"/>
      <c r="R61" s="50"/>
      <c r="S61" s="50"/>
    </row>
    <row r="62" spans="1:19" s="51" customFormat="1" ht="18" customHeight="1">
      <c r="A62" s="52" t="s">
        <v>68</v>
      </c>
      <c r="B62" s="53">
        <v>500</v>
      </c>
      <c r="C62" s="53">
        <v>1500</v>
      </c>
      <c r="D62" s="47">
        <f t="shared" si="10"/>
        <v>2000</v>
      </c>
      <c r="E62" s="53"/>
      <c r="F62" s="53"/>
      <c r="G62" s="47"/>
      <c r="H62" s="53"/>
      <c r="I62" s="44"/>
      <c r="J62" s="45"/>
      <c r="K62" s="53"/>
      <c r="L62" s="46"/>
      <c r="M62" s="46"/>
      <c r="N62" s="47"/>
      <c r="O62" s="48"/>
      <c r="P62" s="49"/>
      <c r="Q62" s="57"/>
      <c r="R62" s="50"/>
      <c r="S62" s="57"/>
    </row>
    <row r="63" spans="1:19" s="51" customFormat="1" ht="18" customHeight="1">
      <c r="A63" s="52" t="s">
        <v>69</v>
      </c>
      <c r="B63" s="53">
        <v>3615</v>
      </c>
      <c r="C63" s="53">
        <v>2451</v>
      </c>
      <c r="D63" s="47">
        <f t="shared" si="10"/>
        <v>6066</v>
      </c>
      <c r="E63" s="53"/>
      <c r="F63" s="53"/>
      <c r="G63" s="47"/>
      <c r="H63" s="53"/>
      <c r="I63" s="44"/>
      <c r="J63" s="45"/>
      <c r="K63" s="53"/>
      <c r="L63" s="46"/>
      <c r="M63" s="46"/>
      <c r="N63" s="47"/>
      <c r="O63" s="48"/>
      <c r="P63" s="49"/>
      <c r="Q63" s="57"/>
      <c r="R63" s="50"/>
      <c r="S63" s="57"/>
    </row>
    <row r="64" spans="1:19" s="92" customFormat="1" ht="18.75" customHeight="1" thickBot="1">
      <c r="A64" s="84" t="s">
        <v>74</v>
      </c>
      <c r="B64" s="85">
        <f>SUM(B56:B63)+SUM(B10:B54)+SUM(B7:B8)</f>
        <v>1270914</v>
      </c>
      <c r="C64" s="85">
        <f>SUM(C56:C63)+SUM(C10:C54)+SUM(C7:C8)</f>
        <v>337412</v>
      </c>
      <c r="D64" s="85">
        <f>C64+B64</f>
        <v>1608326</v>
      </c>
      <c r="E64" s="85">
        <f>SUM(E56:E63)+SUM(E10:E54)+SUM(E7:E8)</f>
        <v>700083</v>
      </c>
      <c r="F64" s="85">
        <f>SUM(F56:F63)+SUM(F10:F54)+SUM(F7:F8)</f>
        <v>151460</v>
      </c>
      <c r="G64" s="85">
        <f>F64+E64</f>
        <v>851543</v>
      </c>
      <c r="H64" s="85">
        <f>SUM(H56:H63)+SUM(H10:H54)+SUM(H7:H8)</f>
        <v>648350</v>
      </c>
      <c r="I64" s="86">
        <f>IF(OR(H64=0,B64=0),0,H64/B64*100)</f>
        <v>51.01446675384802</v>
      </c>
      <c r="J64" s="87">
        <f>IF(OR(H64=0,E64=0),0,H64/E64*100)</f>
        <v>92.61044761835382</v>
      </c>
      <c r="K64" s="85">
        <f>SUM(K56:K63)+SUM(K10:K54)+SUM(K7:K8)</f>
        <v>132943</v>
      </c>
      <c r="L64" s="88">
        <f>IF(OR(K64=0,C64=0),"  -",K64/C64*100)</f>
        <v>39.40079191018695</v>
      </c>
      <c r="M64" s="88">
        <f>IF(OR(K64=0,F64=0)," - ",K64/F64*100)</f>
        <v>87.77432985606761</v>
      </c>
      <c r="N64" s="85">
        <f>K64+H64</f>
        <v>781293</v>
      </c>
      <c r="O64" s="89">
        <f>IF(OR(N64=0,D64=0),0,N64/D64*100)</f>
        <v>48.57802460446452</v>
      </c>
      <c r="P64" s="90">
        <f>IF(OR(N64=0,G64=0),0,N64/G64*100)</f>
        <v>91.7502698043434</v>
      </c>
      <c r="Q64" s="91"/>
      <c r="R64" s="50"/>
      <c r="S64" s="91"/>
    </row>
    <row r="65" spans="1:19" s="92" customFormat="1" ht="19.5" customHeight="1">
      <c r="A65" s="96" t="s">
        <v>70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1"/>
      <c r="R65" s="91"/>
      <c r="S65" s="91"/>
    </row>
    <row r="66" spans="1:16" ht="14.25" customHeight="1">
      <c r="A66" s="96" t="s">
        <v>75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ht="13.5" customHeight="1">
      <c r="A67" s="95" t="s">
        <v>76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</sheetData>
  <mergeCells count="3">
    <mergeCell ref="A67:P67"/>
    <mergeCell ref="A65:P65"/>
    <mergeCell ref="A66:P66"/>
  </mergeCells>
  <printOptions horizontalCentered="1"/>
  <pageMargins left="0" right="0" top="0.7874015748031497" bottom="0.3937007874015748" header="0.5905511811023623" footer="0.31496062992125984"/>
  <pageSetup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Roman,標準"&amp;16&amp;P+8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</dc:title>
  <dc:subject>歲出</dc:subject>
  <dc:creator>行政院主計處</dc:creator>
  <cp:keywords/>
  <dc:description> </dc:description>
  <cp:lastModifiedBy>Administrator</cp:lastModifiedBy>
  <dcterms:created xsi:type="dcterms:W3CDTF">2005-11-04T08:50:28Z</dcterms:created>
  <dcterms:modified xsi:type="dcterms:W3CDTF">2008-11-14T05:37:51Z</dcterms:modified>
  <cp:category>I14</cp:category>
  <cp:version/>
  <cp:contentType/>
  <cp:contentStatus/>
</cp:coreProperties>
</file>