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856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'歲出明細'!$A$1:$P$171</definedName>
    <definedName name="_xlnm.Print_Area" localSheetId="1">'歲出總併'!$A$1:$P$37</definedName>
    <definedName name="_xlnm.Print_Area" localSheetId="2">'歲出總經'!$A$1:$P$37</definedName>
    <definedName name="_xlnm.Print_Area" localSheetId="3">'歲出總資'!$A$1:$P$35</definedName>
    <definedName name="_xlnm.Print_Area" localSheetId="0">'融資'!$A$1:$J$36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<sst xmlns="http://schemas.openxmlformats.org/spreadsheetml/2006/main" count="461" uniqueCount="193">
  <si>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</si>
  <si>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</si>
  <si>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</si>
  <si>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</si>
  <si>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</si>
  <si>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</si>
  <si>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</si>
  <si>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</si>
  <si>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</si>
  <si>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</si>
  <si>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</si>
  <si>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</si>
  <si>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</si>
  <si>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</si>
  <si>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</si>
  <si>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</si>
  <si>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</si>
  <si>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</si>
  <si>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</si>
  <si>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</si>
  <si>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</si>
  <si>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</si>
  <si>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</si>
  <si>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</si>
  <si>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</si>
  <si>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</si>
  <si>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</si>
  <si>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</si>
  <si>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</si>
  <si>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</si>
  <si>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</si>
  <si>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</si>
  <si>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</si>
  <si>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</si>
  <si>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</si>
  <si>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</si>
  <si>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</si>
  <si>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</si>
  <si>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</si>
  <si>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</si>
  <si>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</si>
  <si>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</si>
  <si>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</si>
  <si>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</si>
  <si>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</si>
  <si>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</si>
  <si>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</si>
  <si>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</si>
  <si>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</si>
  <si>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</si>
  <si>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</si>
  <si>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</si>
  <si>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</si>
  <si>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</si>
  <si>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</si>
  <si>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</si>
  <si>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</si>
  <si>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</si>
  <si>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</si>
  <si>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</si>
  <si>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</si>
  <si>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</si>
  <si>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</si>
  <si>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</si>
  <si>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</si>
  <si>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</si>
  <si>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</si>
  <si>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</si>
  <si>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</si>
  <si>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</si>
  <si>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</si>
  <si>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</si>
  <si>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</si>
  <si>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</si>
  <si>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</si>
  <si>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</si>
  <si>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</si>
  <si>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</si>
  <si>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</si>
  <si>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</si>
  <si>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</si>
  <si>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</si>
  <si>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</si>
  <si>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</si>
  <si>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</si>
  <si>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</si>
  <si>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</si>
  <si>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</si>
  <si>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</si>
  <si>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</si>
  <si>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</si>
  <si>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</si>
  <si>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</si>
  <si>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</si>
  <si>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</si>
  <si>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</si>
  <si>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</si>
  <si>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</si>
  <si>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</si>
  <si>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</si>
  <si>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</si>
  <si>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</si>
  <si>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</si>
  <si>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</si>
  <si>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</si>
  <si>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</si>
  <si>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</si>
  <si>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</si>
  <si>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</si>
  <si>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</si>
  <si>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</si>
  <si>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</si>
  <si>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內政部主管</t>
  </si>
  <si>
    <t>經資小計</t>
  </si>
  <si>
    <t>經常門</t>
  </si>
  <si>
    <t>資本門</t>
  </si>
  <si>
    <t>教育部主管</t>
  </si>
  <si>
    <t>教育支出</t>
  </si>
  <si>
    <t>經濟部主管</t>
  </si>
  <si>
    <t>工業局</t>
  </si>
  <si>
    <t>農業支出</t>
  </si>
  <si>
    <t>交通部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</si>
  <si>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</si>
  <si>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</si>
  <si>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</si>
  <si>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教育部主管</t>
  </si>
  <si>
    <t>經濟部主管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</si>
  <si>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</si>
  <si>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</si>
  <si>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</si>
  <si>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</si>
  <si>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</si>
  <si>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</si>
  <si>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</si>
  <si>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</si>
  <si>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</si>
  <si>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</si>
  <si>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其他經濟服務支出</t>
  </si>
  <si>
    <t>民政支出</t>
  </si>
  <si>
    <t>體育委員會</t>
  </si>
  <si>
    <t>經濟部</t>
  </si>
  <si>
    <t>國家科學委員會主管</t>
  </si>
  <si>
    <t>國家科學委員會</t>
  </si>
  <si>
    <t>科學支出</t>
  </si>
  <si>
    <t>農業委員會主管</t>
  </si>
  <si>
    <t>農業支出</t>
  </si>
  <si>
    <t>勞工委員會主管</t>
  </si>
  <si>
    <t>中央政府振興經濟擴大公</t>
  </si>
  <si>
    <t>自行車道路網建置</t>
  </si>
  <si>
    <t>優質生活設施</t>
  </si>
  <si>
    <t>優質生活設施</t>
  </si>
  <si>
    <t>工業支出</t>
  </si>
  <si>
    <t>營建業務</t>
  </si>
  <si>
    <t>都市及工業區更新</t>
  </si>
  <si>
    <t>道路建設及養護</t>
  </si>
  <si>
    <t>下水道建設</t>
  </si>
  <si>
    <t>雨水下水道</t>
  </si>
  <si>
    <t>老舊校舍補強整建</t>
  </si>
  <si>
    <t>培育優質人力促進就業</t>
  </si>
  <si>
    <t>山坡地及地層下陷地區防災</t>
  </si>
  <si>
    <t>營業基金－臺灣鐵路管理局</t>
  </si>
  <si>
    <t>臺鐵安全提昇及支線改善</t>
  </si>
  <si>
    <t>北中南都市鐵路立體化及捷運化</t>
  </si>
  <si>
    <t>營業基金—高雄港務局</t>
  </si>
  <si>
    <t>離島海運設施</t>
  </si>
  <si>
    <t>高快速公路健全路網</t>
  </si>
  <si>
    <t>鐵公路重要交通工程</t>
  </si>
  <si>
    <t>東部鐵路服務效能提昇</t>
  </si>
  <si>
    <t>國際航空城</t>
  </si>
  <si>
    <t>公路總局及所屬</t>
  </si>
  <si>
    <t>公路建設及改善計畫</t>
  </si>
  <si>
    <t>非營業特種基金－國家科學技術發展基金</t>
  </si>
  <si>
    <t>農村再生</t>
  </si>
  <si>
    <t>林務局</t>
  </si>
  <si>
    <t>農業支出</t>
  </si>
  <si>
    <t>漁業署及所屬</t>
  </si>
  <si>
    <t>海岸新生</t>
  </si>
  <si>
    <t>原住民族基礎建設</t>
  </si>
  <si>
    <r>
      <t>共建設特別決算（</t>
    </r>
    <r>
      <rPr>
        <b/>
        <u val="single"/>
        <sz val="18"/>
        <rFont val="Times New Roman"/>
        <family val="1"/>
      </rPr>
      <t>99</t>
    </r>
    <r>
      <rPr>
        <b/>
        <u val="single"/>
        <sz val="18"/>
        <rFont val="新細明體"/>
        <family val="1"/>
      </rPr>
      <t>年度）</t>
    </r>
  </si>
  <si>
    <r>
      <t>共建設特別決算（</t>
    </r>
    <r>
      <rPr>
        <b/>
        <u val="single"/>
        <sz val="18"/>
        <rFont val="Times New Roman"/>
        <family val="1"/>
      </rPr>
      <t>99</t>
    </r>
    <r>
      <rPr>
        <b/>
        <u val="single"/>
        <sz val="18"/>
        <rFont val="新細明體"/>
        <family val="1"/>
      </rPr>
      <t>年度）</t>
    </r>
  </si>
  <si>
    <r>
      <t>中央政府振興經濟擴大公共建設特別決算（</t>
    </r>
    <r>
      <rPr>
        <b/>
        <u val="single"/>
        <sz val="18"/>
        <rFont val="Times New Roman"/>
        <family val="1"/>
      </rPr>
      <t>99</t>
    </r>
    <r>
      <rPr>
        <b/>
        <u val="single"/>
        <sz val="18"/>
        <rFont val="新細明體"/>
        <family val="1"/>
      </rPr>
      <t>年度）</t>
    </r>
  </si>
  <si>
    <t>農業委員會</t>
  </si>
  <si>
    <t>都市及工業區更新</t>
  </si>
  <si>
    <t>原住民族委員會</t>
  </si>
  <si>
    <t>資本門</t>
  </si>
  <si>
    <t>自來水穩定供水及河川環境營造</t>
  </si>
  <si>
    <r>
      <t>中  華  民  國</t>
    </r>
    <r>
      <rPr>
        <sz val="12"/>
        <rFont val="新細明體"/>
        <family val="1"/>
      </rPr>
      <t xml:space="preserve">  103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</si>
  <si>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>經資小計</t>
  </si>
  <si>
    <t>經常門</t>
  </si>
  <si>
    <t>資本門</t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</si>
  <si>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</si>
  <si>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 xml:space="preserve">103  </t>
    </r>
    <r>
      <rPr>
        <sz val="12"/>
        <rFont val="新細明體"/>
        <family val="1"/>
      </rPr>
      <t>年  度</t>
    </r>
  </si>
  <si>
    <r>
      <t xml:space="preserve">  </t>
    </r>
    <r>
      <rPr>
        <sz val="12"/>
        <rFont val="新細明體"/>
        <family val="1"/>
      </rPr>
      <t xml:space="preserve">103  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</si>
</sst>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</numFmts>
  <fonts count="4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3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9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0" fontId="0" fillId="0" borderId="3" xfId="0" applyFont="1" applyFill="1" applyBorder="1" applyAlignment="1">
      <alignment vertical="top"/>
    </xf>
    <xf numFmtId="49" fontId="27" fillId="0" borderId="3" xfId="15" applyNumberFormat="1" applyFont="1" applyFill="1" applyBorder="1" applyAlignment="1">
      <alignment horizontal="left" vertical="top" wrapText="1"/>
    </xf>
    <xf numFmtId="180" fontId="40" fillId="0" borderId="1" xfId="0" applyNumberFormat="1" applyFont="1" applyFill="1" applyBorder="1" applyAlignment="1">
      <alignment horizontal="right" vertical="center"/>
    </xf>
    <xf numFmtId="180" fontId="40" fillId="0" borderId="12" xfId="0" applyNumberFormat="1" applyFont="1" applyFill="1" applyBorder="1" applyAlignment="1">
      <alignment horizontal="right" vertical="center"/>
    </xf>
    <xf numFmtId="180" fontId="40" fillId="0" borderId="11" xfId="0" applyNumberFormat="1" applyFont="1" applyFill="1" applyBorder="1" applyAlignment="1">
      <alignment horizontal="right" vertical="center"/>
    </xf>
    <xf numFmtId="193" fontId="40" fillId="0" borderId="1" xfId="0" applyNumberFormat="1" applyFont="1" applyFill="1" applyBorder="1" applyAlignment="1">
      <alignment horizontal="right" vertical="center"/>
    </xf>
    <xf numFmtId="180" fontId="40" fillId="0" borderId="3" xfId="0" applyNumberFormat="1" applyFont="1" applyFill="1" applyBorder="1" applyAlignment="1">
      <alignment horizontal="right" vertical="center"/>
    </xf>
    <xf numFmtId="180" fontId="40" fillId="0" borderId="2" xfId="0" applyNumberFormat="1" applyFont="1" applyFill="1" applyBorder="1" applyAlignment="1">
      <alignment horizontal="right" vertical="center"/>
    </xf>
    <xf numFmtId="180" fontId="43" fillId="0" borderId="1" xfId="0" applyNumberFormat="1" applyFont="1" applyFill="1" applyBorder="1" applyAlignment="1">
      <alignment horizontal="right" vertical="top"/>
    </xf>
    <xf numFmtId="180" fontId="43" fillId="0" borderId="3" xfId="0" applyNumberFormat="1" applyFont="1" applyFill="1" applyBorder="1" applyAlignment="1">
      <alignment horizontal="right" vertical="top"/>
    </xf>
    <xf numFmtId="180" fontId="43" fillId="0" borderId="2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/>
    </xf>
    <xf numFmtId="49" fontId="27" fillId="0" borderId="7" xfId="15" applyNumberFormat="1" applyFont="1" applyFill="1" applyBorder="1" applyAlignment="1">
      <alignment horizontal="left" vertical="top" wrapText="1"/>
    </xf>
    <xf numFmtId="180" fontId="43" fillId="0" borderId="5" xfId="0" applyNumberFormat="1" applyFont="1" applyFill="1" applyBorder="1" applyAlignment="1">
      <alignment horizontal="right" vertical="top"/>
    </xf>
    <xf numFmtId="180" fontId="43" fillId="0" borderId="7" xfId="0" applyNumberFormat="1" applyFont="1" applyFill="1" applyBorder="1" applyAlignment="1">
      <alignment horizontal="right" vertical="top"/>
    </xf>
    <xf numFmtId="180" fontId="43" fillId="0" borderId="6" xfId="0" applyNumberFormat="1" applyFont="1" applyFill="1" applyBorder="1" applyAlignment="1">
      <alignment horizontal="right" vertical="top"/>
    </xf>
    <xf numFmtId="180" fontId="45" fillId="0" borderId="1" xfId="0" applyNumberFormat="1" applyFont="1" applyBorder="1" applyAlignment="1">
      <alignment horizontal="right" vertical="center"/>
    </xf>
    <xf numFmtId="178" fontId="45" fillId="0" borderId="1" xfId="0" applyNumberFormat="1" applyFont="1" applyBorder="1" applyAlignment="1">
      <alignment horizontal="right" vertical="center"/>
    </xf>
    <xf numFmtId="178" fontId="45" fillId="0" borderId="2" xfId="0" applyNumberFormat="1" applyFont="1" applyBorder="1" applyAlignment="1">
      <alignment horizontal="right" vertical="center"/>
    </xf>
    <xf numFmtId="43" fontId="0" fillId="0" borderId="0" xfId="0" applyNumberFormat="1" applyFont="1" applyFill="1" applyAlignment="1">
      <alignment/>
    </xf>
    <xf numFmtId="0" fontId="23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3" fontId="13" fillId="0" borderId="0" xfId="0" applyNumberFormat="1" applyFont="1" applyFill="1" applyBorder="1" applyAlignment="1">
      <alignment horizontal="right" vertical="center"/>
    </xf>
    <xf numFmtId="49" fontId="25" fillId="0" borderId="3" xfId="15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4" fillId="0" borderId="1" xfId="15" applyNumberFormat="1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49" fontId="32" fillId="0" borderId="3" xfId="15" applyNumberFormat="1" applyFont="1" applyFill="1" applyBorder="1" applyAlignment="1">
      <alignment horizontal="left" vertical="center" wrapText="1"/>
    </xf>
    <xf numFmtId="180" fontId="42" fillId="0" borderId="1" xfId="0" applyNumberFormat="1" applyFont="1" applyFill="1" applyBorder="1" applyAlignment="1">
      <alignment horizontal="right" vertical="center"/>
    </xf>
    <xf numFmtId="180" fontId="42" fillId="0" borderId="3" xfId="0" applyNumberFormat="1" applyFont="1" applyFill="1" applyBorder="1" applyAlignment="1">
      <alignment horizontal="right" vertical="center"/>
    </xf>
    <xf numFmtId="180" fontId="42" fillId="0" borderId="2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49" fontId="27" fillId="0" borderId="3" xfId="15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49" fontId="24" fillId="0" borderId="3" xfId="15" applyNumberFormat="1" applyFont="1" applyFill="1" applyBorder="1" applyAlignment="1">
      <alignment horizontal="left" vertical="center" wrapText="1"/>
    </xf>
    <xf numFmtId="49" fontId="38" fillId="0" borderId="3" xfId="15" applyNumberFormat="1" applyFont="1" applyFill="1" applyBorder="1" applyAlignment="1">
      <alignment horizontal="left" vertical="center" wrapText="1"/>
    </xf>
    <xf numFmtId="49" fontId="0" fillId="0" borderId="3" xfId="15" applyNumberFormat="1" applyFont="1" applyFill="1" applyBorder="1" applyAlignment="1">
      <alignment horizontal="left" vertical="center" wrapText="1"/>
    </xf>
    <xf numFmtId="180" fontId="44" fillId="0" borderId="1" xfId="0" applyNumberFormat="1" applyFont="1" applyFill="1" applyBorder="1" applyAlignment="1">
      <alignment horizontal="right" vertical="center"/>
    </xf>
    <xf numFmtId="180" fontId="44" fillId="0" borderId="3" xfId="0" applyNumberFormat="1" applyFont="1" applyFill="1" applyBorder="1" applyAlignment="1">
      <alignment horizontal="right" vertical="center"/>
    </xf>
    <xf numFmtId="191" fontId="44" fillId="0" borderId="1" xfId="0" applyNumberFormat="1" applyFont="1" applyFill="1" applyBorder="1" applyAlignment="1">
      <alignment horizontal="right" vertical="center"/>
    </xf>
    <xf numFmtId="195" fontId="44" fillId="0" borderId="1" xfId="0" applyNumberFormat="1" applyFont="1" applyFill="1" applyBorder="1" applyAlignment="1">
      <alignment horizontal="right" vertical="center"/>
    </xf>
    <xf numFmtId="180" fontId="44" fillId="0" borderId="2" xfId="0" applyNumberFormat="1" applyFont="1" applyFill="1" applyBorder="1" applyAlignment="1">
      <alignment horizontal="right" vertical="center"/>
    </xf>
    <xf numFmtId="180" fontId="43" fillId="0" borderId="1" xfId="0" applyNumberFormat="1" applyFont="1" applyFill="1" applyBorder="1" applyAlignment="1">
      <alignment horizontal="right" vertical="center"/>
    </xf>
    <xf numFmtId="180" fontId="43" fillId="0" borderId="3" xfId="0" applyNumberFormat="1" applyFont="1" applyFill="1" applyBorder="1" applyAlignment="1">
      <alignment horizontal="right" vertical="center"/>
    </xf>
    <xf numFmtId="180" fontId="43" fillId="0" borderId="2" xfId="0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49" fontId="34" fillId="0" borderId="3" xfId="15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195" fontId="43" fillId="0" borderId="1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38" fillId="0" borderId="7" xfId="15" applyNumberFormat="1" applyFont="1" applyFill="1" applyBorder="1" applyAlignment="1">
      <alignment horizontal="left" vertical="center" wrapText="1"/>
    </xf>
    <xf numFmtId="180" fontId="40" fillId="0" borderId="5" xfId="0" applyNumberFormat="1" applyFont="1" applyFill="1" applyBorder="1" applyAlignment="1">
      <alignment horizontal="right" vertical="center"/>
    </xf>
    <xf numFmtId="180" fontId="40" fillId="0" borderId="7" xfId="0" applyNumberFormat="1" applyFont="1" applyFill="1" applyBorder="1" applyAlignment="1">
      <alignment horizontal="right" vertical="center"/>
    </xf>
    <xf numFmtId="180" fontId="4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49" fontId="0" fillId="0" borderId="7" xfId="15" applyNumberFormat="1" applyFont="1" applyFill="1" applyBorder="1" applyAlignment="1">
      <alignment horizontal="left" vertical="center" wrapText="1"/>
    </xf>
    <xf numFmtId="180" fontId="44" fillId="0" borderId="5" xfId="0" applyNumberFormat="1" applyFont="1" applyFill="1" applyBorder="1" applyAlignment="1">
      <alignment horizontal="right" vertical="center"/>
    </xf>
    <xf numFmtId="180" fontId="44" fillId="0" borderId="7" xfId="0" applyNumberFormat="1" applyFont="1" applyFill="1" applyBorder="1" applyAlignment="1">
      <alignment horizontal="right" vertical="center"/>
    </xf>
    <xf numFmtId="191" fontId="44" fillId="0" borderId="5" xfId="0" applyNumberFormat="1" applyFont="1" applyFill="1" applyBorder="1" applyAlignment="1">
      <alignment horizontal="right" vertical="center"/>
    </xf>
    <xf numFmtId="195" fontId="44" fillId="0" borderId="5" xfId="0" applyNumberFormat="1" applyFont="1" applyFill="1" applyBorder="1" applyAlignment="1">
      <alignment horizontal="right" vertical="center"/>
    </xf>
    <xf numFmtId="180" fontId="44" fillId="0" borderId="6" xfId="0" applyNumberFormat="1" applyFont="1" applyFill="1" applyBorder="1" applyAlignment="1">
      <alignment horizontal="right" vertical="center"/>
    </xf>
    <xf numFmtId="49" fontId="24" fillId="0" borderId="5" xfId="15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195" fontId="40" fillId="0" borderId="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/>
    </xf>
    <xf numFmtId="180" fontId="40" fillId="0" borderId="9" xfId="0" applyNumberFormat="1" applyFont="1" applyFill="1" applyBorder="1" applyAlignment="1">
      <alignment horizontal="right" vertical="center"/>
    </xf>
    <xf numFmtId="0" fontId="29" fillId="0" borderId="3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49" fontId="30" fillId="0" borderId="3" xfId="15" applyNumberFormat="1" applyFont="1" applyFill="1" applyBorder="1" applyAlignment="1">
      <alignment horizontal="left" vertical="center" wrapText="1"/>
    </xf>
    <xf numFmtId="180" fontId="41" fillId="0" borderId="1" xfId="0" applyNumberFormat="1" applyFont="1" applyFill="1" applyBorder="1" applyAlignment="1">
      <alignment horizontal="right" vertical="center"/>
    </xf>
    <xf numFmtId="180" fontId="41" fillId="0" borderId="3" xfId="0" applyNumberFormat="1" applyFont="1" applyFill="1" applyBorder="1" applyAlignment="1">
      <alignment horizontal="right" vertical="center"/>
    </xf>
    <xf numFmtId="180" fontId="41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9" fillId="0" borderId="3" xfId="0" applyFont="1" applyFill="1" applyBorder="1" applyAlignment="1">
      <alignment horizontal="center" vertical="center"/>
    </xf>
    <xf numFmtId="49" fontId="29" fillId="0" borderId="3" xfId="15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49" fontId="0" fillId="0" borderId="3" xfId="15" applyNumberFormat="1" applyFont="1" applyFill="1" applyBorder="1" applyAlignment="1">
      <alignment horizontal="left" vertical="center" wrapText="1" indent="1"/>
    </xf>
    <xf numFmtId="49" fontId="27" fillId="0" borderId="3" xfId="15" applyNumberFormat="1" applyFont="1" applyFill="1" applyBorder="1" applyAlignment="1">
      <alignment horizontal="left" vertical="center" wrapText="1" indent="2"/>
    </xf>
    <xf numFmtId="0" fontId="36" fillId="0" borderId="3" xfId="0" applyFont="1" applyFill="1" applyBorder="1" applyAlignment="1">
      <alignment horizontal="left" vertical="center" indent="2"/>
    </xf>
    <xf numFmtId="180" fontId="44" fillId="0" borderId="1" xfId="0" applyNumberFormat="1" applyFont="1" applyFill="1" applyBorder="1" applyAlignment="1">
      <alignment horizontal="right" vertical="top"/>
    </xf>
    <xf numFmtId="180" fontId="44" fillId="0" borderId="3" xfId="0" applyNumberFormat="1" applyFont="1" applyFill="1" applyBorder="1" applyAlignment="1">
      <alignment horizontal="right" vertical="top"/>
    </xf>
    <xf numFmtId="195" fontId="44" fillId="0" borderId="1" xfId="0" applyNumberFormat="1" applyFont="1" applyFill="1" applyBorder="1" applyAlignment="1">
      <alignment horizontal="right" vertical="top"/>
    </xf>
    <xf numFmtId="180" fontId="44" fillId="0" borderId="2" xfId="0" applyNumberFormat="1" applyFont="1" applyFill="1" applyBorder="1" applyAlignment="1">
      <alignment horizontal="right" vertical="top"/>
    </xf>
    <xf numFmtId="49" fontId="0" fillId="0" borderId="3" xfId="15" applyNumberFormat="1" applyFont="1" applyFill="1" applyBorder="1" applyAlignment="1">
      <alignment horizontal="left" vertical="center" indent="2"/>
    </xf>
    <xf numFmtId="0" fontId="36" fillId="0" borderId="3" xfId="0" applyFont="1" applyFill="1" applyBorder="1" applyAlignment="1">
      <alignment horizontal="left" vertical="top" wrapText="1" indent="1"/>
    </xf>
    <xf numFmtId="180" fontId="44" fillId="0" borderId="1" xfId="0" applyNumberFormat="1" applyFont="1" applyFill="1" applyBorder="1" applyAlignment="1">
      <alignment horizontal="left" vertical="top" wrapText="1" indent="1"/>
    </xf>
    <xf numFmtId="180" fontId="44" fillId="0" borderId="3" xfId="0" applyNumberFormat="1" applyFont="1" applyFill="1" applyBorder="1" applyAlignment="1">
      <alignment horizontal="left" vertical="top" wrapText="1" indent="1"/>
    </xf>
    <xf numFmtId="191" fontId="44" fillId="0" borderId="1" xfId="0" applyNumberFormat="1" applyFont="1" applyFill="1" applyBorder="1" applyAlignment="1">
      <alignment horizontal="left" vertical="top" wrapText="1" indent="1"/>
    </xf>
    <xf numFmtId="180" fontId="44" fillId="0" borderId="2" xfId="0" applyNumberFormat="1" applyFont="1" applyFill="1" applyBorder="1" applyAlignment="1">
      <alignment horizontal="left" vertical="top" wrapText="1" indent="1"/>
    </xf>
    <xf numFmtId="0" fontId="27" fillId="0" borderId="1" xfId="0" applyFont="1" applyFill="1" applyBorder="1" applyAlignment="1">
      <alignment horizontal="center" vertical="top"/>
    </xf>
    <xf numFmtId="49" fontId="0" fillId="0" borderId="3" xfId="15" applyNumberFormat="1" applyFont="1" applyFill="1" applyBorder="1" applyAlignment="1">
      <alignment horizontal="left" vertical="top" wrapText="1" indent="1"/>
    </xf>
    <xf numFmtId="0" fontId="36" fillId="0" borderId="3" xfId="0" applyFont="1" applyFill="1" applyBorder="1" applyAlignment="1">
      <alignment horizontal="left" vertical="top" wrapText="1" indent="2"/>
    </xf>
    <xf numFmtId="49" fontId="27" fillId="0" borderId="3" xfId="15" applyNumberFormat="1" applyFont="1" applyFill="1" applyBorder="1" applyAlignment="1">
      <alignment horizontal="left" vertical="top" wrapText="1" indent="2"/>
    </xf>
    <xf numFmtId="0" fontId="0" fillId="0" borderId="3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180" fontId="44" fillId="0" borderId="1" xfId="0" applyNumberFormat="1" applyFont="1" applyFill="1" applyBorder="1" applyAlignment="1">
      <alignment horizontal="left" vertical="center" indent="1"/>
    </xf>
    <xf numFmtId="180" fontId="44" fillId="0" borderId="3" xfId="0" applyNumberFormat="1" applyFont="1" applyFill="1" applyBorder="1" applyAlignment="1">
      <alignment horizontal="left" vertical="center" indent="1"/>
    </xf>
    <xf numFmtId="180" fontId="44" fillId="0" borderId="2" xfId="0" applyNumberFormat="1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top"/>
    </xf>
    <xf numFmtId="0" fontId="36" fillId="0" borderId="7" xfId="0" applyFont="1" applyFill="1" applyBorder="1" applyAlignment="1">
      <alignment horizontal="left" vertical="center" indent="2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7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4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I8" sqref="I8"/>
    </sheetView>
  </sheetViews>
  <sheetFormatPr defaultColWidth="9.00390625" defaultRowHeight="16.5"/>
  <cols>
    <col min="1" max="1" width="3.75390625" style="160" customWidth="1"/>
    <col min="2" max="5" width="2.625" style="160" customWidth="1"/>
    <col min="6" max="6" width="6.125" style="161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311" t="s">
        <v>8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s="8" customFormat="1" ht="25.5" customHeight="1">
      <c r="A2" s="311" t="s">
        <v>180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s="8" customFormat="1" ht="25.5" customHeight="1">
      <c r="A3" s="311" t="s">
        <v>6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186</v>
      </c>
      <c r="I4" s="6" t="s">
        <v>5</v>
      </c>
      <c r="J4" s="5" t="s">
        <v>1</v>
      </c>
    </row>
    <row r="5" spans="1:10" ht="24" customHeight="1">
      <c r="A5" s="314" t="s">
        <v>0</v>
      </c>
      <c r="B5" s="320" t="s">
        <v>135</v>
      </c>
      <c r="C5" s="321"/>
      <c r="D5" s="321"/>
      <c r="E5" s="321"/>
      <c r="F5" s="322"/>
      <c r="G5" s="312" t="s">
        <v>2</v>
      </c>
      <c r="H5" s="316" t="s">
        <v>7</v>
      </c>
      <c r="I5" s="318" t="s">
        <v>3</v>
      </c>
      <c r="J5" s="312" t="s">
        <v>4</v>
      </c>
    </row>
    <row r="6" spans="1:10" ht="24" customHeight="1">
      <c r="A6" s="315"/>
      <c r="B6" s="323"/>
      <c r="C6" s="324"/>
      <c r="D6" s="324"/>
      <c r="E6" s="324"/>
      <c r="F6" s="325"/>
      <c r="G6" s="313"/>
      <c r="H6" s="317"/>
      <c r="I6" s="319"/>
      <c r="J6" s="313"/>
    </row>
    <row r="7" spans="1:10" s="27" customFormat="1" ht="11.25" customHeight="1">
      <c r="A7" s="155"/>
      <c r="B7" s="326"/>
      <c r="C7" s="327"/>
      <c r="D7" s="327"/>
      <c r="E7" s="327"/>
      <c r="F7" s="328"/>
      <c r="G7" s="21"/>
      <c r="H7" s="16"/>
      <c r="I7" s="21"/>
      <c r="J7" s="18"/>
    </row>
    <row r="8" spans="1:10" s="20" customFormat="1" ht="19.5" customHeight="1">
      <c r="A8" s="156">
        <v>99</v>
      </c>
      <c r="B8" s="329" t="s">
        <v>128</v>
      </c>
      <c r="C8" s="330"/>
      <c r="D8" s="330"/>
      <c r="E8" s="330"/>
      <c r="F8" s="328"/>
      <c r="G8" s="210">
        <v>144763391</v>
      </c>
      <c r="H8" s="211">
        <v>14513279</v>
      </c>
      <c r="I8" s="211">
        <v>0</v>
      </c>
      <c r="J8" s="212">
        <f>G8-H8-I8</f>
        <v>130250112</v>
      </c>
    </row>
    <row r="9" spans="1:10" s="20" customFormat="1" ht="19.5" customHeight="1">
      <c r="A9" s="162"/>
      <c r="B9" s="331"/>
      <c r="C9" s="332"/>
      <c r="D9" s="332"/>
      <c r="E9" s="332"/>
      <c r="F9" s="333"/>
      <c r="G9" s="21"/>
      <c r="H9" s="16"/>
      <c r="I9" s="16"/>
      <c r="J9" s="18"/>
    </row>
    <row r="10" spans="1:10" s="20" customFormat="1" ht="19.5" customHeight="1">
      <c r="A10" s="163"/>
      <c r="B10" s="334"/>
      <c r="C10" s="332"/>
      <c r="D10" s="332"/>
      <c r="E10" s="332"/>
      <c r="F10" s="333"/>
      <c r="G10" s="22"/>
      <c r="H10" s="17"/>
      <c r="I10" s="17"/>
      <c r="J10" s="19"/>
    </row>
    <row r="11" spans="1:12" s="20" customFormat="1" ht="19.5" customHeight="1">
      <c r="A11" s="163"/>
      <c r="B11" s="164"/>
      <c r="C11" s="165"/>
      <c r="D11" s="165"/>
      <c r="E11" s="165"/>
      <c r="F11" s="166"/>
      <c r="G11" s="29"/>
      <c r="H11" s="22"/>
      <c r="I11" s="17"/>
      <c r="J11" s="19"/>
      <c r="L11" s="192"/>
    </row>
    <row r="12" spans="1:10" s="20" customFormat="1" ht="19.5" customHeight="1">
      <c r="A12" s="163"/>
      <c r="B12" s="164"/>
      <c r="C12" s="165"/>
      <c r="D12" s="165"/>
      <c r="E12" s="165"/>
      <c r="F12" s="167"/>
      <c r="G12" s="29"/>
      <c r="H12" s="22"/>
      <c r="I12" s="17"/>
      <c r="J12" s="19"/>
    </row>
    <row r="13" spans="1:10" ht="19.5" customHeight="1">
      <c r="A13" s="158"/>
      <c r="B13" s="168"/>
      <c r="C13" s="169"/>
      <c r="D13" s="169"/>
      <c r="E13" s="169"/>
      <c r="F13" s="170"/>
      <c r="G13" s="30"/>
      <c r="H13" s="11"/>
      <c r="I13" s="11"/>
      <c r="J13" s="12"/>
    </row>
    <row r="14" spans="1:10" ht="19.5" customHeight="1">
      <c r="A14" s="158"/>
      <c r="B14" s="168"/>
      <c r="C14" s="169"/>
      <c r="D14" s="169"/>
      <c r="E14" s="169"/>
      <c r="F14" s="171"/>
      <c r="G14" s="30"/>
      <c r="H14" s="11"/>
      <c r="I14" s="11"/>
      <c r="J14" s="12"/>
    </row>
    <row r="15" spans="1:10" ht="19.5" customHeight="1">
      <c r="A15" s="158"/>
      <c r="B15" s="168"/>
      <c r="C15" s="169"/>
      <c r="D15" s="169"/>
      <c r="E15" s="169"/>
      <c r="F15" s="170"/>
      <c r="G15" s="30"/>
      <c r="H15" s="11"/>
      <c r="I15" s="11"/>
      <c r="J15" s="12"/>
    </row>
    <row r="16" spans="1:10" ht="19.5" customHeight="1">
      <c r="A16" s="158"/>
      <c r="B16" s="168"/>
      <c r="C16" s="169"/>
      <c r="D16" s="169"/>
      <c r="E16" s="169"/>
      <c r="F16" s="171"/>
      <c r="G16" s="30"/>
      <c r="H16" s="11"/>
      <c r="I16" s="11"/>
      <c r="J16" s="12"/>
    </row>
    <row r="17" spans="1:10" ht="19.5" customHeight="1">
      <c r="A17" s="158"/>
      <c r="B17" s="168"/>
      <c r="C17" s="169"/>
      <c r="D17" s="169"/>
      <c r="E17" s="169"/>
      <c r="F17" s="170"/>
      <c r="G17" s="30"/>
      <c r="H17" s="11"/>
      <c r="I17" s="11"/>
      <c r="J17" s="12"/>
    </row>
    <row r="18" spans="1:10" ht="19.5" customHeight="1">
      <c r="A18" s="158"/>
      <c r="B18" s="168"/>
      <c r="C18" s="169"/>
      <c r="D18" s="169"/>
      <c r="E18" s="169"/>
      <c r="F18" s="171"/>
      <c r="G18" s="30"/>
      <c r="H18" s="11"/>
      <c r="I18" s="11"/>
      <c r="J18" s="12"/>
    </row>
    <row r="19" spans="1:10" ht="19.5" customHeight="1">
      <c r="A19" s="158"/>
      <c r="B19" s="168"/>
      <c r="C19" s="169"/>
      <c r="D19" s="169"/>
      <c r="E19" s="169"/>
      <c r="F19" s="170"/>
      <c r="G19" s="30"/>
      <c r="H19" s="11"/>
      <c r="I19" s="11"/>
      <c r="J19" s="12"/>
    </row>
    <row r="20" spans="1:10" ht="19.5" customHeight="1">
      <c r="A20" s="158"/>
      <c r="B20" s="168"/>
      <c r="C20" s="169"/>
      <c r="D20" s="169"/>
      <c r="E20" s="169"/>
      <c r="F20" s="171"/>
      <c r="G20" s="30"/>
      <c r="H20" s="11"/>
      <c r="I20" s="11"/>
      <c r="J20" s="12"/>
    </row>
    <row r="21" spans="1:10" ht="19.5" customHeight="1">
      <c r="A21" s="158"/>
      <c r="B21" s="168"/>
      <c r="C21" s="169"/>
      <c r="D21" s="169"/>
      <c r="E21" s="169"/>
      <c r="F21" s="170"/>
      <c r="G21" s="30"/>
      <c r="H21" s="11"/>
      <c r="I21" s="11"/>
      <c r="J21" s="12"/>
    </row>
    <row r="22" spans="1:10" ht="19.5" customHeight="1">
      <c r="A22" s="158"/>
      <c r="B22" s="168"/>
      <c r="C22" s="169"/>
      <c r="D22" s="169"/>
      <c r="E22" s="169"/>
      <c r="F22" s="171"/>
      <c r="G22" s="30"/>
      <c r="H22" s="11"/>
      <c r="I22" s="11"/>
      <c r="J22" s="12"/>
    </row>
    <row r="23" spans="1:10" ht="19.5" customHeight="1">
      <c r="A23" s="158"/>
      <c r="B23" s="168"/>
      <c r="C23" s="169"/>
      <c r="D23" s="169"/>
      <c r="E23" s="169"/>
      <c r="F23" s="170"/>
      <c r="G23" s="30"/>
      <c r="H23" s="11"/>
      <c r="I23" s="11"/>
      <c r="J23" s="12"/>
    </row>
    <row r="24" spans="1:10" ht="19.5" customHeight="1">
      <c r="A24" s="158"/>
      <c r="B24" s="168"/>
      <c r="C24" s="169"/>
      <c r="D24" s="169"/>
      <c r="E24" s="169"/>
      <c r="F24" s="171"/>
      <c r="G24" s="30"/>
      <c r="H24" s="11"/>
      <c r="I24" s="11"/>
      <c r="J24" s="12"/>
    </row>
    <row r="25" spans="1:10" ht="19.5" customHeight="1">
      <c r="A25" s="158"/>
      <c r="B25" s="168"/>
      <c r="C25" s="169"/>
      <c r="D25" s="169"/>
      <c r="E25" s="169"/>
      <c r="F25" s="170"/>
      <c r="G25" s="30"/>
      <c r="H25" s="11"/>
      <c r="I25" s="11"/>
      <c r="J25" s="12"/>
    </row>
    <row r="26" spans="1:10" ht="19.5" customHeight="1">
      <c r="A26" s="158"/>
      <c r="B26" s="168"/>
      <c r="C26" s="169"/>
      <c r="D26" s="169"/>
      <c r="E26" s="169"/>
      <c r="F26" s="171"/>
      <c r="G26" s="30"/>
      <c r="H26" s="11"/>
      <c r="I26" s="11"/>
      <c r="J26" s="12"/>
    </row>
    <row r="27" spans="1:10" ht="19.5" customHeight="1">
      <c r="A27" s="158"/>
      <c r="B27" s="168"/>
      <c r="C27" s="169"/>
      <c r="D27" s="169"/>
      <c r="E27" s="169"/>
      <c r="F27" s="170"/>
      <c r="G27" s="30"/>
      <c r="H27" s="11"/>
      <c r="I27" s="11"/>
      <c r="J27" s="12"/>
    </row>
    <row r="28" spans="1:10" ht="19.5" customHeight="1">
      <c r="A28" s="158"/>
      <c r="B28" s="168"/>
      <c r="C28" s="169"/>
      <c r="D28" s="169"/>
      <c r="E28" s="169"/>
      <c r="F28" s="172"/>
      <c r="G28" s="31"/>
      <c r="H28" s="13"/>
      <c r="I28" s="13"/>
      <c r="J28" s="14"/>
    </row>
    <row r="29" spans="1:10" ht="19.5" customHeight="1">
      <c r="A29" s="152"/>
      <c r="B29" s="173"/>
      <c r="C29" s="150"/>
      <c r="D29" s="150"/>
      <c r="E29" s="150"/>
      <c r="F29" s="170"/>
      <c r="G29" s="30"/>
      <c r="H29" s="11"/>
      <c r="I29" s="11"/>
      <c r="J29" s="12"/>
    </row>
    <row r="30" spans="1:10" ht="19.5" customHeight="1">
      <c r="A30" s="158"/>
      <c r="B30" s="168"/>
      <c r="C30" s="169"/>
      <c r="D30" s="169"/>
      <c r="E30" s="169"/>
      <c r="F30" s="171"/>
      <c r="G30" s="30"/>
      <c r="H30" s="11"/>
      <c r="I30" s="11"/>
      <c r="J30" s="12"/>
    </row>
    <row r="31" spans="1:10" ht="19.5" customHeight="1">
      <c r="A31" s="158"/>
      <c r="B31" s="168"/>
      <c r="C31" s="169"/>
      <c r="D31" s="169"/>
      <c r="E31" s="169"/>
      <c r="F31" s="170"/>
      <c r="G31" s="30"/>
      <c r="H31" s="11"/>
      <c r="I31" s="11"/>
      <c r="J31" s="12"/>
    </row>
    <row r="32" spans="1:10" ht="19.5" customHeight="1">
      <c r="A32" s="158"/>
      <c r="B32" s="168"/>
      <c r="C32" s="169"/>
      <c r="D32" s="169"/>
      <c r="E32" s="169"/>
      <c r="F32" s="171"/>
      <c r="G32" s="30"/>
      <c r="H32" s="11"/>
      <c r="I32" s="11"/>
      <c r="J32" s="12"/>
    </row>
    <row r="33" spans="1:10" ht="19.5" customHeight="1">
      <c r="A33" s="158"/>
      <c r="B33" s="168"/>
      <c r="C33" s="169"/>
      <c r="D33" s="169"/>
      <c r="E33" s="169"/>
      <c r="F33" s="171"/>
      <c r="G33" s="30"/>
      <c r="H33" s="11"/>
      <c r="I33" s="11"/>
      <c r="J33" s="12"/>
    </row>
    <row r="34" spans="1:10" ht="19.5" customHeight="1">
      <c r="A34" s="158"/>
      <c r="B34" s="168"/>
      <c r="C34" s="169"/>
      <c r="D34" s="169"/>
      <c r="E34" s="169"/>
      <c r="F34" s="170"/>
      <c r="G34" s="30"/>
      <c r="H34" s="11"/>
      <c r="I34" s="11"/>
      <c r="J34" s="12"/>
    </row>
    <row r="35" spans="1:10" ht="19.5" customHeight="1">
      <c r="A35" s="158"/>
      <c r="B35" s="168"/>
      <c r="C35" s="169"/>
      <c r="D35" s="169"/>
      <c r="E35" s="169"/>
      <c r="F35" s="171"/>
      <c r="G35" s="30"/>
      <c r="H35" s="11"/>
      <c r="I35" s="11"/>
      <c r="J35" s="12"/>
    </row>
    <row r="36" spans="1:10" s="24" customFormat="1" ht="30.75" customHeight="1" thickBot="1">
      <c r="A36" s="159"/>
      <c r="B36" s="174"/>
      <c r="C36" s="175"/>
      <c r="D36" s="175"/>
      <c r="E36" s="175"/>
      <c r="F36" s="176"/>
      <c r="G36" s="32"/>
      <c r="H36" s="25"/>
      <c r="I36" s="25"/>
      <c r="J36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workbookViewId="0" topLeftCell="A1">
      <selection activeCell="K18" sqref="K18"/>
    </sheetView>
  </sheetViews>
  <sheetFormatPr defaultColWidth="9.00390625" defaultRowHeight="16.5"/>
  <cols>
    <col min="1" max="1" width="3.00390625" style="183" customWidth="1"/>
    <col min="2" max="5" width="2.50390625" style="183" customWidth="1"/>
    <col min="6" max="6" width="20.625" style="138" customWidth="1"/>
    <col min="7" max="8" width="15.125" style="114" customWidth="1"/>
    <col min="9" max="9" width="13.50390625" style="114" customWidth="1"/>
    <col min="10" max="10" width="13.625" style="114" customWidth="1"/>
    <col min="11" max="12" width="15.125" style="114" customWidth="1"/>
    <col min="13" max="15" width="14.75390625" style="114" customWidth="1"/>
    <col min="16" max="16" width="14.87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3"/>
      <c r="B1" s="154"/>
      <c r="C1" s="154"/>
      <c r="D1" s="154"/>
      <c r="E1" s="154"/>
      <c r="F1" s="102"/>
      <c r="G1" s="102"/>
      <c r="H1" s="102"/>
      <c r="I1" s="102"/>
      <c r="J1" s="103" t="s">
        <v>90</v>
      </c>
      <c r="K1" s="104" t="s">
        <v>16</v>
      </c>
      <c r="Q1" s="216"/>
    </row>
    <row r="2" spans="1:17" s="108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2" t="s">
        <v>147</v>
      </c>
      <c r="K2" s="34" t="s">
        <v>179</v>
      </c>
      <c r="Q2" s="217"/>
    </row>
    <row r="3" spans="1:17" s="108" customFormat="1" ht="25.5" customHeight="1">
      <c r="A3" s="153"/>
      <c r="B3" s="153"/>
      <c r="C3" s="153"/>
      <c r="D3" s="153"/>
      <c r="E3" s="153"/>
      <c r="F3" s="35"/>
      <c r="G3" s="35"/>
      <c r="H3" s="109"/>
      <c r="J3" s="106" t="s">
        <v>95</v>
      </c>
      <c r="K3" s="107" t="s">
        <v>96</v>
      </c>
      <c r="Q3" s="217"/>
    </row>
    <row r="4" spans="1:17" s="110" customFormat="1" ht="16.5" customHeight="1" thickBot="1">
      <c r="A4" s="335" t="s">
        <v>92</v>
      </c>
      <c r="B4" s="335"/>
      <c r="C4" s="335"/>
      <c r="D4" s="335"/>
      <c r="E4" s="335"/>
      <c r="G4" s="111"/>
      <c r="H4" s="111"/>
      <c r="I4" s="111"/>
      <c r="J4" s="112" t="s">
        <v>91</v>
      </c>
      <c r="K4" s="113" t="s">
        <v>192</v>
      </c>
      <c r="P4" s="112" t="s">
        <v>1</v>
      </c>
      <c r="Q4" s="218"/>
    </row>
    <row r="5" spans="1:16" ht="24" customHeight="1">
      <c r="A5" s="336" t="s">
        <v>0</v>
      </c>
      <c r="B5" s="340" t="s">
        <v>132</v>
      </c>
      <c r="C5" s="341"/>
      <c r="D5" s="341"/>
      <c r="E5" s="341"/>
      <c r="F5" s="310"/>
      <c r="G5" s="338" t="s">
        <v>2</v>
      </c>
      <c r="H5" s="342"/>
      <c r="I5" s="338" t="s">
        <v>23</v>
      </c>
      <c r="J5" s="342"/>
      <c r="K5" s="339" t="s">
        <v>3</v>
      </c>
      <c r="L5" s="342"/>
      <c r="M5" s="338" t="s">
        <v>9</v>
      </c>
      <c r="N5" s="342"/>
      <c r="O5" s="338" t="s">
        <v>4</v>
      </c>
      <c r="P5" s="339"/>
    </row>
    <row r="6" spans="1:16" ht="24" customHeight="1">
      <c r="A6" s="337"/>
      <c r="B6" s="178" t="s">
        <v>10</v>
      </c>
      <c r="C6" s="178" t="s">
        <v>11</v>
      </c>
      <c r="D6" s="178" t="s">
        <v>12</v>
      </c>
      <c r="E6" s="178" t="s">
        <v>13</v>
      </c>
      <c r="F6" s="41" t="s">
        <v>131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79">
        <v>99</v>
      </c>
      <c r="B7" s="225"/>
      <c r="C7" s="226"/>
      <c r="D7" s="226"/>
      <c r="E7" s="226"/>
      <c r="F7" s="177" t="s">
        <v>129</v>
      </c>
      <c r="G7" s="195">
        <f>G8+G9+G10+G11+G12+G13+G14</f>
        <v>145030528</v>
      </c>
      <c r="H7" s="195">
        <f aca="true" t="shared" si="0" ref="H7:P7">H8+H9+H10+H11+H12+H13+H14</f>
        <v>493260199</v>
      </c>
      <c r="I7" s="195">
        <f t="shared" si="0"/>
        <v>13658931</v>
      </c>
      <c r="J7" s="196">
        <f t="shared" si="0"/>
        <v>854348</v>
      </c>
      <c r="K7" s="197">
        <f t="shared" si="0"/>
        <v>74288736</v>
      </c>
      <c r="L7" s="195">
        <f t="shared" si="0"/>
        <v>69465385</v>
      </c>
      <c r="M7" s="195">
        <f t="shared" si="0"/>
        <v>0</v>
      </c>
      <c r="N7" s="195">
        <f t="shared" si="0"/>
        <v>0</v>
      </c>
      <c r="O7" s="195">
        <f t="shared" si="0"/>
        <v>57082861</v>
      </c>
      <c r="P7" s="200">
        <f t="shared" si="0"/>
        <v>422940466</v>
      </c>
    </row>
    <row r="8" spans="1:17" s="123" customFormat="1" ht="23.25" customHeight="1" hidden="1">
      <c r="A8" s="157"/>
      <c r="B8" s="157">
        <v>1</v>
      </c>
      <c r="C8" s="182"/>
      <c r="D8" s="182"/>
      <c r="E8" s="182"/>
      <c r="F8" s="227" t="s">
        <v>123</v>
      </c>
      <c r="G8" s="195">
        <f>'歲出總資'!G8</f>
        <v>0</v>
      </c>
      <c r="H8" s="195">
        <f>'歲出總資'!H8</f>
        <v>0</v>
      </c>
      <c r="I8" s="195">
        <f>'歲出總資'!I8</f>
        <v>0</v>
      </c>
      <c r="J8" s="195">
        <f>'歲出總資'!J8</f>
        <v>0</v>
      </c>
      <c r="K8" s="199">
        <f>'歲出總資'!K8</f>
        <v>0</v>
      </c>
      <c r="L8" s="195">
        <f>'歲出總資'!L8</f>
        <v>0</v>
      </c>
      <c r="M8" s="195">
        <f>'歲出總資'!M8</f>
        <v>0</v>
      </c>
      <c r="N8" s="195">
        <f>'歲出總資'!N8</f>
        <v>0</v>
      </c>
      <c r="O8" s="195">
        <f>'歲出總資'!O8</f>
        <v>0</v>
      </c>
      <c r="P8" s="200">
        <f>'歲出總資'!P8</f>
        <v>0</v>
      </c>
      <c r="Q8" s="120"/>
    </row>
    <row r="9" spans="1:17" s="123" customFormat="1" ht="23.25" customHeight="1">
      <c r="A9" s="157"/>
      <c r="B9" s="157">
        <v>2</v>
      </c>
      <c r="C9" s="182"/>
      <c r="D9" s="182"/>
      <c r="E9" s="182"/>
      <c r="F9" s="227" t="s">
        <v>124</v>
      </c>
      <c r="G9" s="195">
        <f>'歲出總資'!G9</f>
        <v>3224056</v>
      </c>
      <c r="H9" s="195">
        <f>'歲出總資'!H9</f>
        <v>1662345</v>
      </c>
      <c r="I9" s="195">
        <f>'歲出總資'!I9</f>
        <v>0</v>
      </c>
      <c r="J9" s="195">
        <f>'歲出總資'!J9</f>
        <v>0</v>
      </c>
      <c r="K9" s="199">
        <f>'歲出總資'!K9</f>
        <v>0</v>
      </c>
      <c r="L9" s="195">
        <f>'歲出總資'!L9</f>
        <v>347110</v>
      </c>
      <c r="M9" s="195">
        <f>'歲出總資'!M9</f>
        <v>0</v>
      </c>
      <c r="N9" s="195">
        <f>'歲出總資'!N9</f>
        <v>0</v>
      </c>
      <c r="O9" s="195">
        <f>'歲出總資'!O9</f>
        <v>3224056</v>
      </c>
      <c r="P9" s="200">
        <f>'歲出總資'!P9</f>
        <v>1315235</v>
      </c>
      <c r="Q9" s="120"/>
    </row>
    <row r="10" spans="1:17" s="123" customFormat="1" ht="23.25" customHeight="1">
      <c r="A10" s="157"/>
      <c r="B10" s="157">
        <v>3</v>
      </c>
      <c r="C10" s="182"/>
      <c r="D10" s="182"/>
      <c r="E10" s="182"/>
      <c r="F10" s="227" t="s">
        <v>125</v>
      </c>
      <c r="G10" s="195">
        <f>'歲出總資'!G10</f>
        <v>35301920</v>
      </c>
      <c r="H10" s="195">
        <f>'歲出總資'!H10</f>
        <v>0</v>
      </c>
      <c r="I10" s="195">
        <f>'歲出總資'!I10</f>
        <v>8348380</v>
      </c>
      <c r="J10" s="195">
        <f>'歲出總資'!J10</f>
        <v>0</v>
      </c>
      <c r="K10" s="199">
        <f>'歲出總資'!K10</f>
        <v>26953540</v>
      </c>
      <c r="L10" s="195">
        <f>'歲出總資'!L10</f>
        <v>0</v>
      </c>
      <c r="M10" s="195">
        <f>'歲出總資'!M10</f>
        <v>0</v>
      </c>
      <c r="N10" s="195">
        <f>'歲出總資'!N10</f>
        <v>0</v>
      </c>
      <c r="O10" s="195">
        <f>'歲出總資'!O10</f>
        <v>0</v>
      </c>
      <c r="P10" s="200">
        <f>'歲出總資'!P10</f>
        <v>0</v>
      </c>
      <c r="Q10" s="120"/>
    </row>
    <row r="11" spans="1:17" s="124" customFormat="1" ht="23.25" customHeight="1">
      <c r="A11" s="157"/>
      <c r="B11" s="157">
        <v>4</v>
      </c>
      <c r="C11" s="182"/>
      <c r="D11" s="182"/>
      <c r="E11" s="182"/>
      <c r="F11" s="227" t="s">
        <v>126</v>
      </c>
      <c r="G11" s="195">
        <f>'歲出總資'!G11</f>
        <v>31283926</v>
      </c>
      <c r="H11" s="195">
        <f>'歲出總資'!H11</f>
        <v>41571679</v>
      </c>
      <c r="I11" s="195">
        <f>'歲出總資'!I11</f>
        <v>1935672</v>
      </c>
      <c r="J11" s="195">
        <f>'歲出總資'!J11</f>
        <v>0</v>
      </c>
      <c r="K11" s="199">
        <f>'歲出總資'!K11</f>
        <v>5403776</v>
      </c>
      <c r="L11" s="195">
        <f>'歲出總資'!L11</f>
        <v>41571679</v>
      </c>
      <c r="M11" s="195">
        <f>'歲出總資'!M11</f>
        <v>0</v>
      </c>
      <c r="N11" s="195">
        <f>'歲出總資'!N11</f>
        <v>0</v>
      </c>
      <c r="O11" s="195">
        <f>'歲出總資'!O11</f>
        <v>23944478</v>
      </c>
      <c r="P11" s="200">
        <f>'歲出總資'!P11</f>
        <v>0</v>
      </c>
      <c r="Q11" s="219"/>
    </row>
    <row r="12" spans="1:17" s="124" customFormat="1" ht="23.25" customHeight="1">
      <c r="A12" s="157"/>
      <c r="B12" s="157">
        <v>5</v>
      </c>
      <c r="C12" s="182"/>
      <c r="D12" s="182"/>
      <c r="E12" s="182"/>
      <c r="F12" s="227" t="s">
        <v>127</v>
      </c>
      <c r="G12" s="195">
        <f>'歲出總資'!G12</f>
        <v>6090257</v>
      </c>
      <c r="H12" s="195">
        <f>'歲出總資'!H12</f>
        <v>445046391</v>
      </c>
      <c r="I12" s="195">
        <f>'歲出總資'!I12</f>
        <v>0</v>
      </c>
      <c r="J12" s="195">
        <f>'歲出總資'!J12</f>
        <v>0</v>
      </c>
      <c r="K12" s="199">
        <f>'歲出總資'!K12</f>
        <v>0</v>
      </c>
      <c r="L12" s="195">
        <f>'歲出總資'!L12</f>
        <v>23594867</v>
      </c>
      <c r="M12" s="195">
        <f>'歲出總資'!M12</f>
        <v>0</v>
      </c>
      <c r="N12" s="195">
        <f>'歲出總資'!N12</f>
        <v>0</v>
      </c>
      <c r="O12" s="195">
        <f>'歲出總資'!O12</f>
        <v>6090257</v>
      </c>
      <c r="P12" s="200">
        <f>'歲出總資'!P12</f>
        <v>421451524</v>
      </c>
      <c r="Q12" s="219"/>
    </row>
    <row r="13" spans="1:17" s="126" customFormat="1" ht="23.25" customHeight="1" hidden="1">
      <c r="A13" s="157"/>
      <c r="B13" s="157">
        <v>6</v>
      </c>
      <c r="C13" s="182"/>
      <c r="D13" s="182"/>
      <c r="E13" s="182"/>
      <c r="F13" s="227" t="s">
        <v>141</v>
      </c>
      <c r="G13" s="195">
        <f>'歲出總資'!G13</f>
        <v>0</v>
      </c>
      <c r="H13" s="195">
        <f>'歲出總資'!H13</f>
        <v>0</v>
      </c>
      <c r="I13" s="195">
        <f>'歲出總資'!I13</f>
        <v>0</v>
      </c>
      <c r="J13" s="195">
        <f>'歲出總資'!J13</f>
        <v>0</v>
      </c>
      <c r="K13" s="199">
        <f>'歲出總資'!K13</f>
        <v>0</v>
      </c>
      <c r="L13" s="195">
        <f>'歲出總資'!L13</f>
        <v>0</v>
      </c>
      <c r="M13" s="195">
        <f>'歲出總資'!M13</f>
        <v>0</v>
      </c>
      <c r="N13" s="195">
        <f>'歲出總資'!N13</f>
        <v>0</v>
      </c>
      <c r="O13" s="195">
        <f>'歲出總資'!O13</f>
        <v>0</v>
      </c>
      <c r="P13" s="200">
        <f>'歲出總資'!P13</f>
        <v>0</v>
      </c>
      <c r="Q13" s="220"/>
    </row>
    <row r="14" spans="1:17" s="126" customFormat="1" ht="23.25" customHeight="1">
      <c r="A14" s="157"/>
      <c r="B14" s="157">
        <v>7</v>
      </c>
      <c r="C14" s="182"/>
      <c r="D14" s="182"/>
      <c r="E14" s="182"/>
      <c r="F14" s="227" t="s">
        <v>144</v>
      </c>
      <c r="G14" s="195">
        <f>'歲出總資'!G14+'歲出總經'!G11</f>
        <v>69130369</v>
      </c>
      <c r="H14" s="195">
        <f>'歲出總資'!H14+'歲出總經'!H11</f>
        <v>4979784</v>
      </c>
      <c r="I14" s="195">
        <f>'歲出總資'!I14+'歲出總經'!I11</f>
        <v>3374879</v>
      </c>
      <c r="J14" s="195">
        <f>'歲出總資'!J14+'歲出總經'!J11</f>
        <v>854348</v>
      </c>
      <c r="K14" s="199">
        <f>'歲出總資'!K14+'歲出總經'!K11</f>
        <v>41931420</v>
      </c>
      <c r="L14" s="195">
        <f>'歲出總資'!L14+'歲出總經'!L11</f>
        <v>3951729</v>
      </c>
      <c r="M14" s="195">
        <f>'歲出總資'!M14+'歲出總經'!M11</f>
        <v>0</v>
      </c>
      <c r="N14" s="195">
        <f>'歲出總資'!N14+'歲出總經'!N11</f>
        <v>0</v>
      </c>
      <c r="O14" s="195">
        <f>'歲出總資'!O14+'歲出總經'!O11</f>
        <v>23824070</v>
      </c>
      <c r="P14" s="200">
        <f>'歲出總資'!P14+'歲出總經'!P11</f>
        <v>173707</v>
      </c>
      <c r="Q14" s="220"/>
    </row>
    <row r="15" spans="1:17" s="132" customFormat="1" ht="23.25" customHeight="1" hidden="1">
      <c r="A15" s="157"/>
      <c r="B15" s="157">
        <v>8</v>
      </c>
      <c r="C15" s="182"/>
      <c r="D15" s="182"/>
      <c r="E15" s="182"/>
      <c r="F15" s="227" t="s">
        <v>146</v>
      </c>
      <c r="G15" s="195">
        <f>'歲出總經'!G12+'歲出總資'!G15</f>
        <v>0</v>
      </c>
      <c r="H15" s="195">
        <f>'歲出總經'!H12+'歲出總資'!H15</f>
        <v>0</v>
      </c>
      <c r="I15" s="195">
        <f>'歲出總經'!I12+'歲出總資'!I15</f>
        <v>0</v>
      </c>
      <c r="J15" s="195">
        <f>'歲出總經'!J12+'歲出總資'!J15</f>
        <v>0</v>
      </c>
      <c r="K15" s="199">
        <f>'歲出總經'!K12+'歲出總資'!K15</f>
        <v>0</v>
      </c>
      <c r="L15" s="195">
        <f>'歲出總經'!L12+'歲出總資'!L15</f>
        <v>0</v>
      </c>
      <c r="M15" s="195">
        <f>'歲出總經'!M12+'歲出總資'!M15</f>
        <v>0</v>
      </c>
      <c r="N15" s="198">
        <f>'歲出總經'!N12+'歲出總資'!N15</f>
        <v>0</v>
      </c>
      <c r="O15" s="195">
        <f>G15-I15-K15+M15</f>
        <v>0</v>
      </c>
      <c r="P15" s="200">
        <f>H15-J15-L15+N15</f>
        <v>0</v>
      </c>
      <c r="Q15" s="221"/>
    </row>
    <row r="16" spans="1:17" s="132" customFormat="1" ht="23.25" customHeight="1" hidden="1">
      <c r="A16" s="157"/>
      <c r="B16" s="180"/>
      <c r="C16" s="181"/>
      <c r="D16" s="181"/>
      <c r="E16" s="181"/>
      <c r="F16" s="125"/>
      <c r="G16" s="195"/>
      <c r="H16" s="195"/>
      <c r="I16" s="195"/>
      <c r="J16" s="195"/>
      <c r="K16" s="199"/>
      <c r="L16" s="195"/>
      <c r="M16" s="195"/>
      <c r="N16" s="198"/>
      <c r="O16" s="195"/>
      <c r="P16" s="200"/>
      <c r="Q16" s="221"/>
    </row>
    <row r="17" spans="1:17" s="132" customFormat="1" ht="23.25" customHeight="1">
      <c r="A17" s="157"/>
      <c r="B17" s="180"/>
      <c r="C17" s="181"/>
      <c r="D17" s="181"/>
      <c r="E17" s="181"/>
      <c r="F17" s="125"/>
      <c r="G17" s="195"/>
      <c r="H17" s="195"/>
      <c r="I17" s="195"/>
      <c r="J17" s="195"/>
      <c r="K17" s="199"/>
      <c r="L17" s="195"/>
      <c r="M17" s="195"/>
      <c r="N17" s="198"/>
      <c r="O17" s="195"/>
      <c r="P17" s="200"/>
      <c r="Q17" s="221"/>
    </row>
    <row r="18" spans="1:17" s="126" customFormat="1" ht="23.25" customHeight="1">
      <c r="A18" s="157"/>
      <c r="B18" s="180"/>
      <c r="C18" s="181"/>
      <c r="D18" s="181"/>
      <c r="E18" s="181"/>
      <c r="F18" s="125"/>
      <c r="G18" s="195"/>
      <c r="H18" s="195"/>
      <c r="I18" s="195"/>
      <c r="J18" s="195"/>
      <c r="K18" s="199"/>
      <c r="L18" s="195"/>
      <c r="M18" s="195"/>
      <c r="N18" s="198"/>
      <c r="O18" s="195"/>
      <c r="P18" s="200"/>
      <c r="Q18" s="220"/>
    </row>
    <row r="19" spans="1:17" s="126" customFormat="1" ht="23.25" customHeight="1">
      <c r="A19" s="157"/>
      <c r="B19" s="180"/>
      <c r="C19" s="181"/>
      <c r="D19" s="181"/>
      <c r="E19" s="181"/>
      <c r="F19" s="125"/>
      <c r="G19" s="195"/>
      <c r="H19" s="195"/>
      <c r="I19" s="195"/>
      <c r="J19" s="195"/>
      <c r="K19" s="199"/>
      <c r="L19" s="195"/>
      <c r="M19" s="195"/>
      <c r="N19" s="198"/>
      <c r="O19" s="195"/>
      <c r="P19" s="200"/>
      <c r="Q19" s="220"/>
    </row>
    <row r="20" spans="1:17" s="126" customFormat="1" ht="23.25" customHeight="1">
      <c r="A20" s="157"/>
      <c r="B20" s="180"/>
      <c r="C20" s="181"/>
      <c r="D20" s="181"/>
      <c r="E20" s="181"/>
      <c r="F20" s="125"/>
      <c r="G20" s="195"/>
      <c r="H20" s="195"/>
      <c r="I20" s="195"/>
      <c r="J20" s="195"/>
      <c r="K20" s="199"/>
      <c r="L20" s="195"/>
      <c r="M20" s="195"/>
      <c r="N20" s="198"/>
      <c r="O20" s="195"/>
      <c r="P20" s="200"/>
      <c r="Q20" s="220"/>
    </row>
    <row r="21" spans="1:17" s="126" customFormat="1" ht="23.25" customHeight="1">
      <c r="A21" s="157"/>
      <c r="B21" s="180"/>
      <c r="C21" s="181"/>
      <c r="D21" s="181"/>
      <c r="E21" s="181"/>
      <c r="F21" s="125"/>
      <c r="G21" s="195"/>
      <c r="H21" s="195"/>
      <c r="I21" s="195"/>
      <c r="J21" s="195"/>
      <c r="K21" s="199"/>
      <c r="L21" s="195"/>
      <c r="M21" s="195"/>
      <c r="N21" s="198"/>
      <c r="O21" s="195"/>
      <c r="P21" s="200"/>
      <c r="Q21" s="220"/>
    </row>
    <row r="22" spans="1:17" s="126" customFormat="1" ht="23.25" customHeight="1">
      <c r="A22" s="157"/>
      <c r="B22" s="180"/>
      <c r="C22" s="181"/>
      <c r="D22" s="181"/>
      <c r="E22" s="181"/>
      <c r="F22" s="125"/>
      <c r="G22" s="195"/>
      <c r="H22" s="195"/>
      <c r="I22" s="195"/>
      <c r="J22" s="195"/>
      <c r="K22" s="199"/>
      <c r="L22" s="195"/>
      <c r="M22" s="195"/>
      <c r="N22" s="198"/>
      <c r="O22" s="195"/>
      <c r="P22" s="200"/>
      <c r="Q22" s="220"/>
    </row>
    <row r="23" spans="1:17" s="126" customFormat="1" ht="23.25" customHeight="1">
      <c r="A23" s="157"/>
      <c r="B23" s="180"/>
      <c r="C23" s="181"/>
      <c r="D23" s="181"/>
      <c r="E23" s="181"/>
      <c r="F23" s="125"/>
      <c r="G23" s="195"/>
      <c r="H23" s="195"/>
      <c r="I23" s="195"/>
      <c r="J23" s="195"/>
      <c r="K23" s="199"/>
      <c r="L23" s="195"/>
      <c r="M23" s="195"/>
      <c r="N23" s="198"/>
      <c r="O23" s="195"/>
      <c r="P23" s="200"/>
      <c r="Q23" s="220"/>
    </row>
    <row r="24" spans="1:17" s="126" customFormat="1" ht="23.25" customHeight="1">
      <c r="A24" s="157"/>
      <c r="B24" s="180"/>
      <c r="C24" s="181"/>
      <c r="D24" s="181"/>
      <c r="E24" s="181"/>
      <c r="F24" s="125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20"/>
    </row>
    <row r="25" spans="1:17" s="126" customFormat="1" ht="23.25" customHeight="1">
      <c r="A25" s="157"/>
      <c r="B25" s="180"/>
      <c r="C25" s="181"/>
      <c r="D25" s="181"/>
      <c r="E25" s="181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220"/>
    </row>
    <row r="26" spans="1:17" s="132" customFormat="1" ht="23.25" customHeight="1">
      <c r="A26" s="157"/>
      <c r="B26" s="180"/>
      <c r="C26" s="181"/>
      <c r="D26" s="181"/>
      <c r="E26" s="181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221"/>
    </row>
    <row r="27" spans="1:17" s="126" customFormat="1" ht="23.25" customHeight="1">
      <c r="A27" s="157"/>
      <c r="B27" s="180"/>
      <c r="C27" s="181"/>
      <c r="D27" s="181"/>
      <c r="E27" s="181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20"/>
    </row>
    <row r="28" spans="1:17" s="132" customFormat="1" ht="23.25" customHeight="1">
      <c r="A28" s="157"/>
      <c r="B28" s="180"/>
      <c r="C28" s="181"/>
      <c r="D28" s="181"/>
      <c r="E28" s="181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21"/>
    </row>
    <row r="29" spans="1:17" s="132" customFormat="1" ht="23.25" customHeight="1">
      <c r="A29" s="157"/>
      <c r="B29" s="180"/>
      <c r="C29" s="181"/>
      <c r="D29" s="181"/>
      <c r="E29" s="181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221"/>
    </row>
    <row r="30" spans="1:17" s="126" customFormat="1" ht="23.25" customHeight="1">
      <c r="A30" s="157"/>
      <c r="B30" s="180"/>
      <c r="C30" s="181"/>
      <c r="D30" s="181"/>
      <c r="E30" s="181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20"/>
    </row>
    <row r="31" spans="1:17" s="126" customFormat="1" ht="23.25" customHeight="1">
      <c r="A31" s="157"/>
      <c r="B31" s="180"/>
      <c r="C31" s="181"/>
      <c r="D31" s="181"/>
      <c r="E31" s="181"/>
      <c r="F31" s="125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20"/>
    </row>
    <row r="32" spans="1:17" s="132" customFormat="1" ht="23.25" customHeight="1">
      <c r="A32" s="157"/>
      <c r="B32" s="180"/>
      <c r="C32" s="181"/>
      <c r="D32" s="181"/>
      <c r="E32" s="181"/>
      <c r="F32" s="128"/>
      <c r="G32" s="129"/>
      <c r="H32" s="129"/>
      <c r="I32" s="129"/>
      <c r="J32" s="129"/>
      <c r="K32" s="130"/>
      <c r="L32" s="129"/>
      <c r="M32" s="129"/>
      <c r="N32" s="129"/>
      <c r="O32" s="129"/>
      <c r="P32" s="131"/>
      <c r="Q32" s="221"/>
    </row>
    <row r="33" spans="1:17" s="133" customFormat="1" ht="23.25" customHeight="1">
      <c r="A33" s="183"/>
      <c r="B33" s="181"/>
      <c r="C33" s="181"/>
      <c r="D33" s="181"/>
      <c r="E33" s="181"/>
      <c r="F33" s="127"/>
      <c r="G33" s="119"/>
      <c r="H33" s="119"/>
      <c r="I33" s="119"/>
      <c r="J33" s="119"/>
      <c r="K33" s="121"/>
      <c r="L33" s="119"/>
      <c r="M33" s="119"/>
      <c r="N33" s="119"/>
      <c r="O33" s="119"/>
      <c r="P33" s="122"/>
      <c r="Q33" s="222"/>
    </row>
    <row r="34" spans="1:17" s="133" customFormat="1" ht="23.25" customHeight="1">
      <c r="A34" s="183"/>
      <c r="B34" s="181"/>
      <c r="C34" s="181"/>
      <c r="D34" s="181"/>
      <c r="E34" s="181"/>
      <c r="F34" s="127"/>
      <c r="G34" s="119"/>
      <c r="H34" s="119"/>
      <c r="I34" s="119"/>
      <c r="J34" s="119"/>
      <c r="K34" s="121"/>
      <c r="L34" s="119"/>
      <c r="M34" s="119"/>
      <c r="N34" s="119"/>
      <c r="O34" s="119"/>
      <c r="P34" s="122"/>
      <c r="Q34" s="222"/>
    </row>
    <row r="35" spans="1:17" s="133" customFormat="1" ht="6.75" customHeight="1">
      <c r="A35" s="183"/>
      <c r="B35" s="181"/>
      <c r="C35" s="181"/>
      <c r="D35" s="181"/>
      <c r="E35" s="181"/>
      <c r="F35" s="125"/>
      <c r="G35" s="119"/>
      <c r="H35" s="119"/>
      <c r="I35" s="119"/>
      <c r="J35" s="119"/>
      <c r="K35" s="121"/>
      <c r="L35" s="119"/>
      <c r="M35" s="119"/>
      <c r="N35" s="119"/>
      <c r="O35" s="119"/>
      <c r="P35" s="122"/>
      <c r="Q35" s="222"/>
    </row>
    <row r="36" spans="1:17" s="133" customFormat="1" ht="23.25" customHeight="1">
      <c r="A36" s="183"/>
      <c r="B36" s="181"/>
      <c r="C36" s="181"/>
      <c r="D36" s="181"/>
      <c r="E36" s="181"/>
      <c r="F36" s="125"/>
      <c r="G36" s="119"/>
      <c r="H36" s="119"/>
      <c r="I36" s="119"/>
      <c r="J36" s="119"/>
      <c r="K36" s="121"/>
      <c r="L36" s="119"/>
      <c r="M36" s="119"/>
      <c r="N36" s="119"/>
      <c r="O36" s="119"/>
      <c r="P36" s="122"/>
      <c r="Q36" s="222"/>
    </row>
    <row r="37" spans="1:17" s="110" customFormat="1" ht="24" customHeight="1" thickBot="1">
      <c r="A37" s="184"/>
      <c r="B37" s="185"/>
      <c r="C37" s="185"/>
      <c r="D37" s="186"/>
      <c r="E37" s="185"/>
      <c r="F37" s="134"/>
      <c r="G37" s="135"/>
      <c r="H37" s="135"/>
      <c r="I37" s="135"/>
      <c r="J37" s="135"/>
      <c r="K37" s="136"/>
      <c r="L37" s="135"/>
      <c r="M37" s="135"/>
      <c r="N37" s="135"/>
      <c r="O37" s="135"/>
      <c r="P37" s="137"/>
      <c r="Q37" s="21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workbookViewId="0" topLeftCell="A1">
      <selection activeCell="F18" sqref="F18"/>
    </sheetView>
  </sheetViews>
  <sheetFormatPr defaultColWidth="9.00390625" defaultRowHeight="16.5"/>
  <cols>
    <col min="1" max="1" width="3.00390625" style="183" customWidth="1"/>
    <col min="2" max="5" width="2.625" style="183" customWidth="1"/>
    <col min="6" max="6" width="20.625" style="138" customWidth="1"/>
    <col min="7" max="7" width="14.375" style="114" customWidth="1"/>
    <col min="8" max="8" width="15.125" style="114" customWidth="1"/>
    <col min="9" max="9" width="12.875" style="114" customWidth="1"/>
    <col min="10" max="10" width="14.125" style="114" customWidth="1"/>
    <col min="11" max="16" width="14.7539062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3"/>
      <c r="B1" s="154"/>
      <c r="C1" s="154"/>
      <c r="D1" s="154"/>
      <c r="E1" s="154"/>
      <c r="F1" s="102"/>
      <c r="G1" s="102"/>
      <c r="H1" s="102"/>
      <c r="I1" s="102"/>
      <c r="J1" s="103" t="s">
        <v>90</v>
      </c>
      <c r="K1" s="104" t="s">
        <v>16</v>
      </c>
      <c r="Q1" s="216"/>
    </row>
    <row r="2" spans="1:17" s="108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2" t="s">
        <v>147</v>
      </c>
      <c r="K2" s="34" t="s">
        <v>179</v>
      </c>
      <c r="Q2" s="217"/>
    </row>
    <row r="3" spans="1:17" s="108" customFormat="1" ht="25.5" customHeight="1">
      <c r="A3" s="153"/>
      <c r="B3" s="153"/>
      <c r="C3" s="153"/>
      <c r="D3" s="153"/>
      <c r="E3" s="153"/>
      <c r="F3" s="35"/>
      <c r="G3" s="35"/>
      <c r="H3" s="109"/>
      <c r="J3" s="106" t="s">
        <v>95</v>
      </c>
      <c r="K3" s="107" t="s">
        <v>96</v>
      </c>
      <c r="Q3" s="217"/>
    </row>
    <row r="4" spans="1:17" s="110" customFormat="1" ht="16.5" customHeight="1" thickBot="1">
      <c r="A4" s="335" t="s">
        <v>93</v>
      </c>
      <c r="B4" s="335"/>
      <c r="C4" s="335"/>
      <c r="D4" s="335"/>
      <c r="E4" s="335"/>
      <c r="G4" s="111"/>
      <c r="H4" s="111"/>
      <c r="I4" s="111"/>
      <c r="J4" s="112" t="s">
        <v>91</v>
      </c>
      <c r="K4" s="113" t="s">
        <v>191</v>
      </c>
      <c r="P4" s="112" t="s">
        <v>1</v>
      </c>
      <c r="Q4" s="218"/>
    </row>
    <row r="5" spans="1:16" ht="24" customHeight="1">
      <c r="A5" s="336" t="s">
        <v>0</v>
      </c>
      <c r="B5" s="340" t="s">
        <v>132</v>
      </c>
      <c r="C5" s="341"/>
      <c r="D5" s="341"/>
      <c r="E5" s="341"/>
      <c r="F5" s="310"/>
      <c r="G5" s="338" t="s">
        <v>2</v>
      </c>
      <c r="H5" s="342"/>
      <c r="I5" s="338" t="s">
        <v>23</v>
      </c>
      <c r="J5" s="342"/>
      <c r="K5" s="339" t="s">
        <v>3</v>
      </c>
      <c r="L5" s="342"/>
      <c r="M5" s="338" t="s">
        <v>9</v>
      </c>
      <c r="N5" s="342"/>
      <c r="O5" s="338" t="s">
        <v>4</v>
      </c>
      <c r="P5" s="339"/>
    </row>
    <row r="6" spans="1:16" ht="24" customHeight="1">
      <c r="A6" s="337"/>
      <c r="B6" s="178" t="s">
        <v>10</v>
      </c>
      <c r="C6" s="178" t="s">
        <v>11</v>
      </c>
      <c r="D6" s="178" t="s">
        <v>12</v>
      </c>
      <c r="E6" s="178" t="s">
        <v>13</v>
      </c>
      <c r="F6" s="41" t="s">
        <v>131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79">
        <v>99</v>
      </c>
      <c r="B7" s="225"/>
      <c r="C7" s="226"/>
      <c r="D7" s="226"/>
      <c r="E7" s="226"/>
      <c r="F7" s="177" t="s">
        <v>129</v>
      </c>
      <c r="G7" s="195">
        <f>G11</f>
        <v>0</v>
      </c>
      <c r="H7" s="195">
        <f aca="true" t="shared" si="0" ref="H7:P7">H11</f>
        <v>1620000</v>
      </c>
      <c r="I7" s="195">
        <f t="shared" si="0"/>
        <v>0</v>
      </c>
      <c r="J7" s="196">
        <f t="shared" si="0"/>
        <v>0</v>
      </c>
      <c r="K7" s="197">
        <f t="shared" si="0"/>
        <v>0</v>
      </c>
      <c r="L7" s="195">
        <f t="shared" si="0"/>
        <v>1620000</v>
      </c>
      <c r="M7" s="195">
        <f t="shared" si="0"/>
        <v>0</v>
      </c>
      <c r="N7" s="195">
        <f t="shared" si="0"/>
        <v>0</v>
      </c>
      <c r="O7" s="195">
        <f t="shared" si="0"/>
        <v>0</v>
      </c>
      <c r="P7" s="200">
        <f t="shared" si="0"/>
        <v>0</v>
      </c>
    </row>
    <row r="8" spans="1:17" s="123" customFormat="1" ht="23.25" customHeight="1" hidden="1">
      <c r="A8" s="157"/>
      <c r="B8" s="157">
        <v>1</v>
      </c>
      <c r="C8" s="182"/>
      <c r="D8" s="182"/>
      <c r="E8" s="182"/>
      <c r="F8" s="227" t="s">
        <v>123</v>
      </c>
      <c r="G8" s="195">
        <f>'歲出明細'!G13</f>
        <v>0</v>
      </c>
      <c r="H8" s="195">
        <f>'歲出明細'!H13</f>
        <v>0</v>
      </c>
      <c r="I8" s="195">
        <f>'歲出明細'!I13</f>
        <v>0</v>
      </c>
      <c r="J8" s="195">
        <f>'歲出明細'!J13</f>
        <v>0</v>
      </c>
      <c r="K8" s="199">
        <f>'歲出明細'!K13</f>
        <v>0</v>
      </c>
      <c r="L8" s="195">
        <f>'歲出明細'!L13</f>
        <v>0</v>
      </c>
      <c r="M8" s="195">
        <f>'歲出明細'!M13</f>
        <v>0</v>
      </c>
      <c r="N8" s="198">
        <f>'歲出明細'!N13</f>
        <v>0</v>
      </c>
      <c r="O8" s="195">
        <f>G8-I8-K8+M8</f>
        <v>0</v>
      </c>
      <c r="P8" s="200">
        <f>H8-J8-L8+N8</f>
        <v>0</v>
      </c>
      <c r="Q8" s="120"/>
    </row>
    <row r="9" spans="1:17" s="124" customFormat="1" ht="23.25" customHeight="1" hidden="1">
      <c r="A9" s="157"/>
      <c r="B9" s="157">
        <v>5</v>
      </c>
      <c r="C9" s="182"/>
      <c r="D9" s="182"/>
      <c r="E9" s="182"/>
      <c r="F9" s="227" t="s">
        <v>127</v>
      </c>
      <c r="G9" s="195">
        <f>'歲出明細'!G82</f>
        <v>0</v>
      </c>
      <c r="H9" s="195">
        <f>'歲出明細'!H82</f>
        <v>0</v>
      </c>
      <c r="I9" s="195">
        <f>'歲出明細'!I82</f>
        <v>0</v>
      </c>
      <c r="J9" s="195">
        <f>'歲出明細'!J82</f>
        <v>0</v>
      </c>
      <c r="K9" s="199">
        <f>'歲出明細'!K82</f>
        <v>0</v>
      </c>
      <c r="L9" s="195">
        <f>'歲出明細'!L82</f>
        <v>0</v>
      </c>
      <c r="M9" s="195">
        <f>'歲出明細'!M82</f>
        <v>0</v>
      </c>
      <c r="N9" s="198">
        <f>'歲出明細'!N82</f>
        <v>0</v>
      </c>
      <c r="O9" s="195">
        <f aca="true" t="shared" si="1" ref="O9:P12">G9-I9-K9+M9</f>
        <v>0</v>
      </c>
      <c r="P9" s="200">
        <f t="shared" si="1"/>
        <v>0</v>
      </c>
      <c r="Q9" s="219"/>
    </row>
    <row r="10" spans="1:17" s="132" customFormat="1" ht="23.25" customHeight="1" hidden="1">
      <c r="A10" s="157"/>
      <c r="B10" s="157">
        <v>6</v>
      </c>
      <c r="C10" s="182"/>
      <c r="D10" s="182"/>
      <c r="E10" s="182"/>
      <c r="F10" s="227" t="s">
        <v>141</v>
      </c>
      <c r="G10" s="195">
        <f>'歲出明細'!G118</f>
        <v>0</v>
      </c>
      <c r="H10" s="195">
        <f>'歲出明細'!H118</f>
        <v>0</v>
      </c>
      <c r="I10" s="195">
        <f>'歲出明細'!I118</f>
        <v>0</v>
      </c>
      <c r="J10" s="195">
        <f>'歲出明細'!J118</f>
        <v>0</v>
      </c>
      <c r="K10" s="199">
        <f>'歲出明細'!K118</f>
        <v>0</v>
      </c>
      <c r="L10" s="195">
        <f>'歲出明細'!L118</f>
        <v>0</v>
      </c>
      <c r="M10" s="195">
        <f>'歲出明細'!M118</f>
        <v>0</v>
      </c>
      <c r="N10" s="198">
        <f>'歲出明細'!N118</f>
        <v>0</v>
      </c>
      <c r="O10" s="195">
        <f t="shared" si="1"/>
        <v>0</v>
      </c>
      <c r="P10" s="200">
        <f t="shared" si="1"/>
        <v>0</v>
      </c>
      <c r="Q10" s="221"/>
    </row>
    <row r="11" spans="1:17" s="132" customFormat="1" ht="23.25" customHeight="1">
      <c r="A11" s="157"/>
      <c r="B11" s="157">
        <v>7</v>
      </c>
      <c r="C11" s="182"/>
      <c r="D11" s="182"/>
      <c r="E11" s="182"/>
      <c r="F11" s="227" t="s">
        <v>144</v>
      </c>
      <c r="G11" s="195">
        <f>'歲出明細'!G143</f>
        <v>0</v>
      </c>
      <c r="H11" s="195">
        <f>'歲出明細'!H143</f>
        <v>1620000</v>
      </c>
      <c r="I11" s="195">
        <f>'歲出明細'!I143</f>
        <v>0</v>
      </c>
      <c r="J11" s="195">
        <f>'歲出明細'!J143</f>
        <v>0</v>
      </c>
      <c r="K11" s="199">
        <f>'歲出明細'!K143</f>
        <v>0</v>
      </c>
      <c r="L11" s="195">
        <f>'歲出明細'!L143</f>
        <v>1620000</v>
      </c>
      <c r="M11" s="195">
        <f>'歲出明細'!M143</f>
        <v>0</v>
      </c>
      <c r="N11" s="195">
        <f>'歲出明細'!N143</f>
        <v>0</v>
      </c>
      <c r="O11" s="195">
        <f>'歲出明細'!O143</f>
        <v>0</v>
      </c>
      <c r="P11" s="200">
        <f>'歲出明細'!P143</f>
        <v>0</v>
      </c>
      <c r="Q11" s="221"/>
    </row>
    <row r="12" spans="1:17" s="132" customFormat="1" ht="23.25" customHeight="1" hidden="1">
      <c r="A12" s="157"/>
      <c r="B12" s="180">
        <v>8</v>
      </c>
      <c r="C12" s="181"/>
      <c r="D12" s="181"/>
      <c r="E12" s="181"/>
      <c r="F12" s="125" t="s">
        <v>146</v>
      </c>
      <c r="G12" s="195"/>
      <c r="H12" s="195"/>
      <c r="I12" s="195"/>
      <c r="J12" s="195"/>
      <c r="K12" s="199"/>
      <c r="L12" s="195"/>
      <c r="M12" s="195"/>
      <c r="N12" s="198"/>
      <c r="O12" s="195">
        <f t="shared" si="1"/>
        <v>0</v>
      </c>
      <c r="P12" s="200">
        <f t="shared" si="1"/>
        <v>0</v>
      </c>
      <c r="Q12" s="221"/>
    </row>
    <row r="13" spans="1:17" s="126" customFormat="1" ht="23.25" customHeight="1">
      <c r="A13" s="157"/>
      <c r="B13" s="180"/>
      <c r="C13" s="181"/>
      <c r="D13" s="181"/>
      <c r="E13" s="181"/>
      <c r="F13" s="125"/>
      <c r="G13" s="195"/>
      <c r="H13" s="195"/>
      <c r="I13" s="195"/>
      <c r="J13" s="195"/>
      <c r="K13" s="199"/>
      <c r="L13" s="195"/>
      <c r="M13" s="195"/>
      <c r="N13" s="198"/>
      <c r="O13" s="195"/>
      <c r="P13" s="200"/>
      <c r="Q13" s="220"/>
    </row>
    <row r="14" spans="1:17" s="126" customFormat="1" ht="23.25" customHeight="1">
      <c r="A14" s="157"/>
      <c r="B14" s="180"/>
      <c r="C14" s="181"/>
      <c r="D14" s="181"/>
      <c r="E14" s="181"/>
      <c r="F14" s="125"/>
      <c r="G14" s="195"/>
      <c r="H14" s="195"/>
      <c r="I14" s="195"/>
      <c r="J14" s="195"/>
      <c r="K14" s="199"/>
      <c r="L14" s="195"/>
      <c r="M14" s="195"/>
      <c r="N14" s="198"/>
      <c r="O14" s="195"/>
      <c r="P14" s="200"/>
      <c r="Q14" s="220"/>
    </row>
    <row r="15" spans="1:17" s="126" customFormat="1" ht="23.25" customHeight="1">
      <c r="A15" s="157"/>
      <c r="B15" s="180"/>
      <c r="C15" s="181"/>
      <c r="D15" s="181"/>
      <c r="E15" s="181"/>
      <c r="F15" s="125"/>
      <c r="G15" s="195"/>
      <c r="H15" s="195"/>
      <c r="I15" s="195"/>
      <c r="J15" s="195"/>
      <c r="K15" s="199"/>
      <c r="L15" s="195"/>
      <c r="M15" s="195"/>
      <c r="N15" s="198"/>
      <c r="O15" s="195"/>
      <c r="P15" s="200"/>
      <c r="Q15" s="220"/>
    </row>
    <row r="16" spans="1:17" s="126" customFormat="1" ht="23.25" customHeight="1">
      <c r="A16" s="157"/>
      <c r="B16" s="180"/>
      <c r="C16" s="181"/>
      <c r="D16" s="181"/>
      <c r="E16" s="181"/>
      <c r="F16" s="125"/>
      <c r="G16" s="195"/>
      <c r="H16" s="195"/>
      <c r="I16" s="195"/>
      <c r="J16" s="195"/>
      <c r="K16" s="199"/>
      <c r="L16" s="195"/>
      <c r="M16" s="195"/>
      <c r="N16" s="198"/>
      <c r="O16" s="195"/>
      <c r="P16" s="200"/>
      <c r="Q16" s="220"/>
    </row>
    <row r="17" spans="1:17" s="126" customFormat="1" ht="23.25" customHeight="1">
      <c r="A17" s="157"/>
      <c r="B17" s="180"/>
      <c r="C17" s="181"/>
      <c r="D17" s="181"/>
      <c r="E17" s="181"/>
      <c r="F17" s="125"/>
      <c r="G17" s="195"/>
      <c r="H17" s="195"/>
      <c r="I17" s="195"/>
      <c r="J17" s="195"/>
      <c r="K17" s="199"/>
      <c r="L17" s="195"/>
      <c r="M17" s="195"/>
      <c r="N17" s="198"/>
      <c r="O17" s="195"/>
      <c r="P17" s="200"/>
      <c r="Q17" s="220"/>
    </row>
    <row r="18" spans="1:17" s="126" customFormat="1" ht="23.25" customHeight="1">
      <c r="A18" s="157"/>
      <c r="B18" s="180"/>
      <c r="C18" s="181"/>
      <c r="D18" s="181"/>
      <c r="E18" s="181"/>
      <c r="F18" s="125"/>
      <c r="G18" s="195"/>
      <c r="H18" s="195"/>
      <c r="I18" s="195"/>
      <c r="J18" s="195"/>
      <c r="K18" s="199"/>
      <c r="L18" s="195"/>
      <c r="M18" s="195"/>
      <c r="N18" s="195"/>
      <c r="O18" s="195"/>
      <c r="P18" s="200"/>
      <c r="Q18" s="220"/>
    </row>
    <row r="19" spans="1:17" s="132" customFormat="1" ht="23.25" customHeight="1">
      <c r="A19" s="157"/>
      <c r="B19" s="180"/>
      <c r="C19" s="181"/>
      <c r="D19" s="181"/>
      <c r="E19" s="181"/>
      <c r="F19" s="128"/>
      <c r="G19" s="129"/>
      <c r="H19" s="129"/>
      <c r="I19" s="129"/>
      <c r="J19" s="129"/>
      <c r="K19" s="130"/>
      <c r="L19" s="129"/>
      <c r="M19" s="129"/>
      <c r="N19" s="129"/>
      <c r="O19" s="129"/>
      <c r="P19" s="131"/>
      <c r="Q19" s="221"/>
    </row>
    <row r="20" spans="1:17" s="126" customFormat="1" ht="23.25" customHeight="1">
      <c r="A20" s="157"/>
      <c r="B20" s="180"/>
      <c r="C20" s="181"/>
      <c r="D20" s="181"/>
      <c r="E20" s="181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220"/>
    </row>
    <row r="21" spans="1:17" s="132" customFormat="1" ht="23.25" customHeight="1">
      <c r="A21" s="157"/>
      <c r="B21" s="180"/>
      <c r="C21" s="181"/>
      <c r="D21" s="181"/>
      <c r="E21" s="181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221"/>
    </row>
    <row r="22" spans="1:17" s="132" customFormat="1" ht="23.25" customHeight="1">
      <c r="A22" s="157"/>
      <c r="B22" s="180"/>
      <c r="C22" s="181"/>
      <c r="D22" s="181"/>
      <c r="E22" s="181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221"/>
    </row>
    <row r="23" spans="1:17" s="126" customFormat="1" ht="23.25" customHeight="1">
      <c r="A23" s="157"/>
      <c r="B23" s="180"/>
      <c r="C23" s="181"/>
      <c r="D23" s="181"/>
      <c r="E23" s="181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220"/>
    </row>
    <row r="24" spans="1:17" s="126" customFormat="1" ht="23.25" customHeight="1">
      <c r="A24" s="157"/>
      <c r="B24" s="180"/>
      <c r="C24" s="181"/>
      <c r="D24" s="181"/>
      <c r="E24" s="181"/>
      <c r="F24" s="125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220"/>
    </row>
    <row r="25" spans="1:17" s="126" customFormat="1" ht="23.25" customHeight="1">
      <c r="A25" s="157"/>
      <c r="B25" s="180"/>
      <c r="C25" s="181"/>
      <c r="D25" s="181"/>
      <c r="E25" s="181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220"/>
    </row>
    <row r="26" spans="1:17" s="132" customFormat="1" ht="23.25" customHeight="1">
      <c r="A26" s="157"/>
      <c r="B26" s="180"/>
      <c r="C26" s="181"/>
      <c r="D26" s="181"/>
      <c r="E26" s="181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221"/>
    </row>
    <row r="27" spans="1:17" s="132" customFormat="1" ht="23.25" customHeight="1">
      <c r="A27" s="157"/>
      <c r="B27" s="180"/>
      <c r="C27" s="181"/>
      <c r="D27" s="181"/>
      <c r="E27" s="181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221"/>
    </row>
    <row r="28" spans="1:17" s="132" customFormat="1" ht="23.25" customHeight="1">
      <c r="A28" s="157"/>
      <c r="B28" s="180"/>
      <c r="C28" s="181"/>
      <c r="D28" s="181"/>
      <c r="E28" s="181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21"/>
    </row>
    <row r="29" spans="1:17" s="132" customFormat="1" ht="23.25" customHeight="1">
      <c r="A29" s="157"/>
      <c r="B29" s="180"/>
      <c r="C29" s="181"/>
      <c r="D29" s="181"/>
      <c r="E29" s="181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221"/>
    </row>
    <row r="30" spans="1:17" s="132" customFormat="1" ht="23.25" customHeight="1">
      <c r="A30" s="157"/>
      <c r="B30" s="180"/>
      <c r="C30" s="181"/>
      <c r="D30" s="181"/>
      <c r="E30" s="181"/>
      <c r="F30" s="128"/>
      <c r="G30" s="129"/>
      <c r="H30" s="129"/>
      <c r="I30" s="129"/>
      <c r="J30" s="129"/>
      <c r="K30" s="130"/>
      <c r="L30" s="129"/>
      <c r="M30" s="129"/>
      <c r="N30" s="129"/>
      <c r="O30" s="129"/>
      <c r="P30" s="131"/>
      <c r="Q30" s="221"/>
    </row>
    <row r="31" spans="1:17" s="132" customFormat="1" ht="23.25" customHeight="1">
      <c r="A31" s="157"/>
      <c r="B31" s="180"/>
      <c r="C31" s="181"/>
      <c r="D31" s="181"/>
      <c r="E31" s="181"/>
      <c r="F31" s="128"/>
      <c r="G31" s="129"/>
      <c r="H31" s="129"/>
      <c r="I31" s="129"/>
      <c r="J31" s="129"/>
      <c r="K31" s="130"/>
      <c r="L31" s="129"/>
      <c r="M31" s="129"/>
      <c r="N31" s="129"/>
      <c r="O31" s="129"/>
      <c r="P31" s="131"/>
      <c r="Q31" s="221"/>
    </row>
    <row r="32" spans="1:17" s="133" customFormat="1" ht="23.25" customHeight="1">
      <c r="A32" s="183"/>
      <c r="B32" s="181"/>
      <c r="C32" s="181"/>
      <c r="D32" s="181"/>
      <c r="E32" s="181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22"/>
    </row>
    <row r="33" spans="1:17" s="133" customFormat="1" ht="23.25" customHeight="1">
      <c r="A33" s="183"/>
      <c r="B33" s="181"/>
      <c r="C33" s="181"/>
      <c r="D33" s="181"/>
      <c r="E33" s="181"/>
      <c r="F33" s="127"/>
      <c r="G33" s="119"/>
      <c r="H33" s="119"/>
      <c r="I33" s="119"/>
      <c r="J33" s="119"/>
      <c r="K33" s="121"/>
      <c r="L33" s="119"/>
      <c r="M33" s="119"/>
      <c r="N33" s="119"/>
      <c r="O33" s="119"/>
      <c r="P33" s="122"/>
      <c r="Q33" s="222"/>
    </row>
    <row r="34" spans="1:17" s="133" customFormat="1" ht="23.25" customHeight="1">
      <c r="A34" s="183"/>
      <c r="B34" s="181"/>
      <c r="C34" s="181"/>
      <c r="D34" s="181"/>
      <c r="E34" s="181"/>
      <c r="F34" s="127"/>
      <c r="G34" s="119"/>
      <c r="H34" s="119"/>
      <c r="I34" s="119"/>
      <c r="J34" s="119"/>
      <c r="K34" s="121"/>
      <c r="L34" s="119"/>
      <c r="M34" s="119"/>
      <c r="N34" s="119"/>
      <c r="O34" s="119"/>
      <c r="P34" s="122"/>
      <c r="Q34" s="222"/>
    </row>
    <row r="35" spans="1:17" s="133" customFormat="1" ht="23.25" customHeight="1">
      <c r="A35" s="183"/>
      <c r="B35" s="181"/>
      <c r="C35" s="181"/>
      <c r="D35" s="181"/>
      <c r="E35" s="181"/>
      <c r="F35" s="127"/>
      <c r="G35" s="119"/>
      <c r="H35" s="119"/>
      <c r="I35" s="119"/>
      <c r="J35" s="119"/>
      <c r="K35" s="121"/>
      <c r="L35" s="119"/>
      <c r="M35" s="119"/>
      <c r="N35" s="119"/>
      <c r="O35" s="119"/>
      <c r="P35" s="122"/>
      <c r="Q35" s="222"/>
    </row>
    <row r="36" spans="1:17" s="133" customFormat="1" ht="23.25" customHeight="1">
      <c r="A36" s="183"/>
      <c r="B36" s="181"/>
      <c r="C36" s="181"/>
      <c r="D36" s="181"/>
      <c r="E36" s="181"/>
      <c r="F36" s="127"/>
      <c r="G36" s="119"/>
      <c r="H36" s="119"/>
      <c r="I36" s="119"/>
      <c r="J36" s="119"/>
      <c r="K36" s="121"/>
      <c r="L36" s="119"/>
      <c r="M36" s="119"/>
      <c r="N36" s="119"/>
      <c r="O36" s="119"/>
      <c r="P36" s="122"/>
      <c r="Q36" s="222"/>
    </row>
    <row r="37" spans="1:17" s="110" customFormat="1" ht="18" customHeight="1" thickBot="1">
      <c r="A37" s="184"/>
      <c r="B37" s="185"/>
      <c r="C37" s="185"/>
      <c r="D37" s="186"/>
      <c r="E37" s="185"/>
      <c r="F37" s="134"/>
      <c r="G37" s="135"/>
      <c r="H37" s="135"/>
      <c r="I37" s="135"/>
      <c r="J37" s="135"/>
      <c r="K37" s="136"/>
      <c r="L37" s="135"/>
      <c r="M37" s="135"/>
      <c r="N37" s="135"/>
      <c r="O37" s="135"/>
      <c r="P37" s="137"/>
      <c r="Q37" s="21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7" man="1"/>
  </colBreaks>
  <ignoredErrors>
    <ignoredError sqref="O11:P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workbookViewId="0" topLeftCell="A1">
      <selection activeCell="G30" sqref="G30"/>
    </sheetView>
  </sheetViews>
  <sheetFormatPr defaultColWidth="9.00390625" defaultRowHeight="16.5"/>
  <cols>
    <col min="1" max="1" width="2.625" style="183" customWidth="1"/>
    <col min="2" max="5" width="2.50390625" style="183" customWidth="1"/>
    <col min="6" max="6" width="20.25390625" style="138" customWidth="1"/>
    <col min="7" max="8" width="15.125" style="114" customWidth="1"/>
    <col min="9" max="9" width="14.25390625" style="114" customWidth="1"/>
    <col min="10" max="10" width="14.00390625" style="114" customWidth="1"/>
    <col min="11" max="11" width="14.75390625" style="114" customWidth="1"/>
    <col min="12" max="12" width="15.125" style="114" customWidth="1"/>
    <col min="13" max="16" width="14.75390625" style="114" customWidth="1"/>
    <col min="17" max="17" width="9.00390625" style="148" hidden="1" customWidth="1"/>
    <col min="18" max="18" width="9.00390625" style="148" customWidth="1"/>
    <col min="19" max="16384" width="9.00390625" style="114" customWidth="1"/>
  </cols>
  <sheetData>
    <row r="1" spans="1:18" s="105" customFormat="1" ht="15.75" customHeight="1">
      <c r="A1" s="153"/>
      <c r="B1" s="154"/>
      <c r="C1" s="154"/>
      <c r="D1" s="154"/>
      <c r="E1" s="154"/>
      <c r="F1" s="102"/>
      <c r="G1" s="102"/>
      <c r="H1" s="102"/>
      <c r="I1" s="102"/>
      <c r="J1" s="103" t="s">
        <v>90</v>
      </c>
      <c r="K1" s="104" t="s">
        <v>16</v>
      </c>
      <c r="Q1" s="216"/>
      <c r="R1" s="216"/>
    </row>
    <row r="2" spans="1:18" s="108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2" t="s">
        <v>147</v>
      </c>
      <c r="K2" s="34" t="s">
        <v>179</v>
      </c>
      <c r="Q2" s="217"/>
      <c r="R2" s="217"/>
    </row>
    <row r="3" spans="1:18" s="108" customFormat="1" ht="25.5" customHeight="1">
      <c r="A3" s="153"/>
      <c r="B3" s="153"/>
      <c r="C3" s="153"/>
      <c r="D3" s="153"/>
      <c r="E3" s="153"/>
      <c r="F3" s="35"/>
      <c r="G3" s="35"/>
      <c r="H3" s="109"/>
      <c r="J3" s="106" t="s">
        <v>95</v>
      </c>
      <c r="K3" s="107" t="s">
        <v>96</v>
      </c>
      <c r="Q3" s="217"/>
      <c r="R3" s="217"/>
    </row>
    <row r="4" spans="1:18" s="110" customFormat="1" ht="16.5" customHeight="1" thickBot="1">
      <c r="A4" s="335" t="s">
        <v>136</v>
      </c>
      <c r="B4" s="335"/>
      <c r="C4" s="335"/>
      <c r="D4" s="335"/>
      <c r="E4" s="335"/>
      <c r="G4" s="111"/>
      <c r="J4" s="139" t="s">
        <v>94</v>
      </c>
      <c r="K4" s="113" t="s">
        <v>191</v>
      </c>
      <c r="P4" s="112" t="s">
        <v>1</v>
      </c>
      <c r="Q4" s="218"/>
      <c r="R4" s="218"/>
    </row>
    <row r="5" spans="1:16" ht="24" customHeight="1">
      <c r="A5" s="336" t="s">
        <v>0</v>
      </c>
      <c r="B5" s="340" t="s">
        <v>130</v>
      </c>
      <c r="C5" s="341"/>
      <c r="D5" s="341"/>
      <c r="E5" s="341"/>
      <c r="F5" s="310"/>
      <c r="G5" s="338" t="s">
        <v>2</v>
      </c>
      <c r="H5" s="342"/>
      <c r="I5" s="338" t="s">
        <v>23</v>
      </c>
      <c r="J5" s="342"/>
      <c r="K5" s="339" t="s">
        <v>3</v>
      </c>
      <c r="L5" s="342"/>
      <c r="M5" s="338" t="s">
        <v>9</v>
      </c>
      <c r="N5" s="342"/>
      <c r="O5" s="338" t="s">
        <v>4</v>
      </c>
      <c r="P5" s="339"/>
    </row>
    <row r="6" spans="1:16" ht="24" customHeight="1">
      <c r="A6" s="337"/>
      <c r="B6" s="178" t="s">
        <v>10</v>
      </c>
      <c r="C6" s="178" t="s">
        <v>11</v>
      </c>
      <c r="D6" s="178" t="s">
        <v>12</v>
      </c>
      <c r="E6" s="178" t="s">
        <v>13</v>
      </c>
      <c r="F6" s="41" t="s">
        <v>131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7" s="120" customFormat="1" ht="23.25" customHeight="1">
      <c r="A7" s="179">
        <v>99</v>
      </c>
      <c r="B7" s="225"/>
      <c r="C7" s="226"/>
      <c r="D7" s="226"/>
      <c r="E7" s="226"/>
      <c r="F7" s="177" t="s">
        <v>129</v>
      </c>
      <c r="G7" s="195">
        <f>G8+G9+G10+G11+G12+G13+G14</f>
        <v>145030528</v>
      </c>
      <c r="H7" s="195">
        <f aca="true" t="shared" si="0" ref="H7:P7">H8+H9+H10+H11+H12+H13+H14</f>
        <v>491640199</v>
      </c>
      <c r="I7" s="195">
        <f t="shared" si="0"/>
        <v>13658931</v>
      </c>
      <c r="J7" s="196">
        <f t="shared" si="0"/>
        <v>854348</v>
      </c>
      <c r="K7" s="197">
        <f t="shared" si="0"/>
        <v>74288736</v>
      </c>
      <c r="L7" s="195">
        <f t="shared" si="0"/>
        <v>67845385</v>
      </c>
      <c r="M7" s="195">
        <f t="shared" si="0"/>
        <v>0</v>
      </c>
      <c r="N7" s="195">
        <f t="shared" si="0"/>
        <v>0</v>
      </c>
      <c r="O7" s="195">
        <f t="shared" si="0"/>
        <v>57082861</v>
      </c>
      <c r="P7" s="200">
        <f t="shared" si="0"/>
        <v>422940466</v>
      </c>
      <c r="Q7" s="223" t="e">
        <f>Q8+Q12+Q21+Q25+Q29</f>
        <v>#REF!</v>
      </c>
    </row>
    <row r="8" spans="1:18" s="123" customFormat="1" ht="23.25" customHeight="1" hidden="1">
      <c r="A8" s="157"/>
      <c r="B8" s="157">
        <v>1</v>
      </c>
      <c r="C8" s="182"/>
      <c r="D8" s="182"/>
      <c r="E8" s="182"/>
      <c r="F8" s="227" t="s">
        <v>123</v>
      </c>
      <c r="G8" s="195">
        <f>'歲出明細'!G19+'歲出明細'!G25</f>
        <v>0</v>
      </c>
      <c r="H8" s="195">
        <f>'歲出明細'!H19+'歲出明細'!H25</f>
        <v>0</v>
      </c>
      <c r="I8" s="195">
        <f>'歲出明細'!I19+'歲出明細'!I25</f>
        <v>0</v>
      </c>
      <c r="J8" s="195">
        <f>'歲出明細'!J19+'歲出明細'!J25</f>
        <v>0</v>
      </c>
      <c r="K8" s="199">
        <f>'歲出明細'!K19+'歲出明細'!K25</f>
        <v>0</v>
      </c>
      <c r="L8" s="195">
        <f>'歲出明細'!L19+'歲出明細'!L25</f>
        <v>0</v>
      </c>
      <c r="M8" s="195">
        <f>'歲出明細'!M19+'歲出明細'!M25</f>
        <v>0</v>
      </c>
      <c r="N8" s="195">
        <f>'歲出明細'!N19+'歲出明細'!N25</f>
        <v>0</v>
      </c>
      <c r="O8" s="195">
        <f>'歲出明細'!O19+'歲出明細'!O25</f>
        <v>0</v>
      </c>
      <c r="P8" s="200">
        <f>'歲出明細'!P19+'歲出明細'!P25</f>
        <v>0</v>
      </c>
      <c r="Q8" s="143" t="e">
        <f>歲出明細!#REF!</f>
        <v>#REF!</v>
      </c>
      <c r="R8" s="120"/>
    </row>
    <row r="9" spans="1:18" s="123" customFormat="1" ht="23.25" customHeight="1">
      <c r="A9" s="157"/>
      <c r="B9" s="157">
        <v>2</v>
      </c>
      <c r="C9" s="182"/>
      <c r="D9" s="182"/>
      <c r="E9" s="182"/>
      <c r="F9" s="227" t="s">
        <v>124</v>
      </c>
      <c r="G9" s="195">
        <f>'歲出明細'!G38+'歲出明細'!G43+'歲出明細'!G48</f>
        <v>3224056</v>
      </c>
      <c r="H9" s="195">
        <f>'歲出明細'!H38+'歲出明細'!H43+'歲出明細'!H48</f>
        <v>1662345</v>
      </c>
      <c r="I9" s="195">
        <f>'歲出明細'!I38+'歲出明細'!I43+'歲出明細'!I48</f>
        <v>0</v>
      </c>
      <c r="J9" s="195">
        <f>'歲出明細'!J38+'歲出明細'!J43+'歲出明細'!J48</f>
        <v>0</v>
      </c>
      <c r="K9" s="199">
        <f>'歲出明細'!K38+'歲出明細'!K43+'歲出明細'!K48</f>
        <v>0</v>
      </c>
      <c r="L9" s="195">
        <f>'歲出明細'!L38+'歲出明細'!L43+'歲出明細'!L48</f>
        <v>347110</v>
      </c>
      <c r="M9" s="195">
        <f>'歲出明細'!M38+'歲出明細'!M43+'歲出明細'!M48</f>
        <v>0</v>
      </c>
      <c r="N9" s="195">
        <f>'歲出明細'!N38+'歲出明細'!N43+'歲出明細'!N48</f>
        <v>0</v>
      </c>
      <c r="O9" s="195">
        <f>'歲出明細'!O38+'歲出明細'!O43+'歲出明細'!O48</f>
        <v>3224056</v>
      </c>
      <c r="P9" s="200">
        <f>'歲出明細'!P38+'歲出明細'!P43+'歲出明細'!P48</f>
        <v>1315235</v>
      </c>
      <c r="Q9" s="143" t="e">
        <f>歲出明細!#REF!</f>
        <v>#REF!</v>
      </c>
      <c r="R9" s="120"/>
    </row>
    <row r="10" spans="1:18" s="123" customFormat="1" ht="23.25" customHeight="1">
      <c r="A10" s="157"/>
      <c r="B10" s="157">
        <v>3</v>
      </c>
      <c r="C10" s="182"/>
      <c r="D10" s="182"/>
      <c r="E10" s="182"/>
      <c r="F10" s="227" t="s">
        <v>125</v>
      </c>
      <c r="G10" s="195">
        <f>'歲出明細'!G57</f>
        <v>35301920</v>
      </c>
      <c r="H10" s="195">
        <f>'歲出明細'!H57</f>
        <v>0</v>
      </c>
      <c r="I10" s="195">
        <f>'歲出明細'!I57</f>
        <v>8348380</v>
      </c>
      <c r="J10" s="195">
        <f>'歲出明細'!J57</f>
        <v>0</v>
      </c>
      <c r="K10" s="199">
        <f>'歲出明細'!K57</f>
        <v>26953540</v>
      </c>
      <c r="L10" s="195">
        <f>'歲出明細'!L57</f>
        <v>0</v>
      </c>
      <c r="M10" s="195">
        <f>'歲出明細'!M57</f>
        <v>0</v>
      </c>
      <c r="N10" s="195">
        <f>'歲出明細'!N57</f>
        <v>0</v>
      </c>
      <c r="O10" s="195">
        <f>'歲出明細'!O57</f>
        <v>0</v>
      </c>
      <c r="P10" s="200">
        <f>'歲出明細'!P57</f>
        <v>0</v>
      </c>
      <c r="Q10" s="143" t="e">
        <f>歲出明細!#REF!</f>
        <v>#REF!</v>
      </c>
      <c r="R10" s="120"/>
    </row>
    <row r="11" spans="1:18" s="124" customFormat="1" ht="23.25" customHeight="1">
      <c r="A11" s="157"/>
      <c r="B11" s="157">
        <v>4</v>
      </c>
      <c r="C11" s="182"/>
      <c r="D11" s="182"/>
      <c r="E11" s="182"/>
      <c r="F11" s="227" t="s">
        <v>126</v>
      </c>
      <c r="G11" s="195">
        <f>'歲出明細'!G66+'歲出明細'!G71+'歲出明細'!G76+'歲出明細'!G79</f>
        <v>31283926</v>
      </c>
      <c r="H11" s="195">
        <f>'歲出明細'!H66+'歲出明細'!H71+'歲出明細'!H76+'歲出明細'!H79</f>
        <v>41571679</v>
      </c>
      <c r="I11" s="195">
        <f>'歲出明細'!I66+'歲出明細'!I71+'歲出明細'!I76+'歲出明細'!I79</f>
        <v>1935672</v>
      </c>
      <c r="J11" s="195">
        <f>'歲出明細'!J66+'歲出明細'!J71+'歲出明細'!J76+'歲出明細'!J79</f>
        <v>0</v>
      </c>
      <c r="K11" s="199">
        <f>'歲出明細'!K66+'歲出明細'!K71+'歲出明細'!K76+'歲出明細'!K79</f>
        <v>5403776</v>
      </c>
      <c r="L11" s="195">
        <f>'歲出明細'!L66+'歲出明細'!L71+'歲出明細'!L76+'歲出明細'!L79</f>
        <v>41571679</v>
      </c>
      <c r="M11" s="195">
        <f>'歲出明細'!M66+'歲出明細'!M71+'歲出明細'!M76+'歲出明細'!M79</f>
        <v>0</v>
      </c>
      <c r="N11" s="195">
        <f>'歲出明細'!N66+'歲出明細'!N71+'歲出明細'!N76+'歲出明細'!N79</f>
        <v>0</v>
      </c>
      <c r="O11" s="195">
        <f>'歲出明細'!O66+'歲出明細'!O71+'歲出明細'!O76+'歲出明細'!O79</f>
        <v>23944478</v>
      </c>
      <c r="P11" s="200">
        <f>'歲出明細'!P66+'歲出明細'!P71+'歲出明細'!P76+'歲出明細'!P79</f>
        <v>0</v>
      </c>
      <c r="Q11" s="143" t="e">
        <f>歲出明細!#REF!</f>
        <v>#REF!</v>
      </c>
      <c r="R11" s="219"/>
    </row>
    <row r="12" spans="1:18" s="124" customFormat="1" ht="23.25" customHeight="1">
      <c r="A12" s="157"/>
      <c r="B12" s="157">
        <v>5</v>
      </c>
      <c r="C12" s="182"/>
      <c r="D12" s="182"/>
      <c r="E12" s="182"/>
      <c r="F12" s="227" t="s">
        <v>127</v>
      </c>
      <c r="G12" s="195">
        <f>'歲出明細'!G97+'歲出明細'!G100+'歲出明細'!G103+'歲出明細'!G106+'歲出明細'!G109+'歲出明細'!G115</f>
        <v>6090257</v>
      </c>
      <c r="H12" s="195">
        <f>'歲出明細'!H97+'歲出明細'!H100+'歲出明細'!H103+'歲出明細'!H106+'歲出明細'!H109+'歲出明細'!H115</f>
        <v>445046391</v>
      </c>
      <c r="I12" s="195">
        <f>'歲出明細'!I97+'歲出明細'!I100+'歲出明細'!I103+'歲出明細'!I106+'歲出明細'!I109+'歲出明細'!I115</f>
        <v>0</v>
      </c>
      <c r="J12" s="195">
        <f>'歲出明細'!J97+'歲出明細'!J100+'歲出明細'!J103+'歲出明細'!J106+'歲出明細'!J109+'歲出明細'!J115</f>
        <v>0</v>
      </c>
      <c r="K12" s="199">
        <f>'歲出明細'!K97+'歲出明細'!K100+'歲出明細'!K103+'歲出明細'!K106+'歲出明細'!K109+'歲出明細'!K115</f>
        <v>0</v>
      </c>
      <c r="L12" s="195">
        <f>'歲出明細'!L97+'歲出明細'!L100+'歲出明細'!L103+'歲出明細'!L106+'歲出明細'!L109+'歲出明細'!L115</f>
        <v>23594867</v>
      </c>
      <c r="M12" s="195">
        <f>'歲出明細'!M97+'歲出明細'!M100+'歲出明細'!M103+'歲出明細'!M106+'歲出明細'!M109+'歲出明細'!M115</f>
        <v>0</v>
      </c>
      <c r="N12" s="195">
        <f>'歲出明細'!N97+'歲出明細'!N100+'歲出明細'!N103+'歲出明細'!N106+'歲出明細'!N109+'歲出明細'!N115</f>
        <v>0</v>
      </c>
      <c r="O12" s="195">
        <f>'歲出明細'!O97+'歲出明細'!O100+'歲出明細'!O103+'歲出明細'!O106+'歲出明細'!O109+'歲出明細'!O115</f>
        <v>6090257</v>
      </c>
      <c r="P12" s="200">
        <f>'歲出明細'!P97+'歲出明細'!P100+'歲出明細'!P103+'歲出明細'!P106+'歲出明細'!P109+'歲出明細'!P115</f>
        <v>421451524</v>
      </c>
      <c r="Q12" s="143" t="e">
        <f>歲出明細!#REF!</f>
        <v>#REF!</v>
      </c>
      <c r="R12" s="219"/>
    </row>
    <row r="13" spans="1:18" s="126" customFormat="1" ht="23.25" customHeight="1" hidden="1">
      <c r="A13" s="157"/>
      <c r="B13" s="157">
        <v>6</v>
      </c>
      <c r="C13" s="182"/>
      <c r="D13" s="182"/>
      <c r="E13" s="182"/>
      <c r="F13" s="227" t="s">
        <v>141</v>
      </c>
      <c r="G13" s="195">
        <f>'歲出明細'!G125</f>
        <v>0</v>
      </c>
      <c r="H13" s="195">
        <f>'歲出明細'!H125</f>
        <v>0</v>
      </c>
      <c r="I13" s="195">
        <f>'歲出明細'!I125</f>
        <v>0</v>
      </c>
      <c r="J13" s="195">
        <f>'歲出明細'!J125</f>
        <v>0</v>
      </c>
      <c r="K13" s="199">
        <f>'歲出明細'!K125</f>
        <v>0</v>
      </c>
      <c r="L13" s="195">
        <f>'歲出明細'!L125</f>
        <v>0</v>
      </c>
      <c r="M13" s="195">
        <f>'歲出明細'!M125</f>
        <v>0</v>
      </c>
      <c r="N13" s="195">
        <f>'歲出明細'!N125</f>
        <v>0</v>
      </c>
      <c r="O13" s="195">
        <f>'歲出明細'!O125</f>
        <v>0</v>
      </c>
      <c r="P13" s="200">
        <f>'歲出明細'!P125</f>
        <v>0</v>
      </c>
      <c r="Q13" s="143" t="e">
        <f>歲出明細!#REF!</f>
        <v>#REF!</v>
      </c>
      <c r="R13" s="220"/>
    </row>
    <row r="14" spans="1:18" s="126" customFormat="1" ht="23.25" customHeight="1">
      <c r="A14" s="157"/>
      <c r="B14" s="157">
        <v>7</v>
      </c>
      <c r="C14" s="182"/>
      <c r="D14" s="182"/>
      <c r="E14" s="182"/>
      <c r="F14" s="227" t="s">
        <v>144</v>
      </c>
      <c r="G14" s="195">
        <f>'歲出明細'!G139+'歲出明細'!G144+'歲出明細'!G147</f>
        <v>69130369</v>
      </c>
      <c r="H14" s="195">
        <f>'歲出明細'!H139+'歲出明細'!H144+'歲出明細'!H147</f>
        <v>3359784</v>
      </c>
      <c r="I14" s="195">
        <f>'歲出明細'!I139+'歲出明細'!I144+'歲出明細'!I147</f>
        <v>3374879</v>
      </c>
      <c r="J14" s="195">
        <f>'歲出明細'!J139+'歲出明細'!J144+'歲出明細'!J147</f>
        <v>854348</v>
      </c>
      <c r="K14" s="199">
        <f>'歲出明細'!K139+'歲出明細'!K144+'歲出明細'!K147</f>
        <v>41931420</v>
      </c>
      <c r="L14" s="195">
        <f>'歲出明細'!L139+'歲出明細'!L144+'歲出明細'!L147</f>
        <v>2331729</v>
      </c>
      <c r="M14" s="195">
        <f>'歲出明細'!M139+'歲出明細'!M144+'歲出明細'!M147</f>
        <v>0</v>
      </c>
      <c r="N14" s="195">
        <f>'歲出明細'!N139+'歲出明細'!N144+'歲出明細'!N147</f>
        <v>0</v>
      </c>
      <c r="O14" s="195">
        <f>'歲出明細'!O139+'歲出明細'!O144+'歲出明細'!O147</f>
        <v>23824070</v>
      </c>
      <c r="P14" s="200">
        <f>'歲出明細'!P139+'歲出明細'!P144+'歲出明細'!P147</f>
        <v>173707</v>
      </c>
      <c r="Q14" s="143" t="e">
        <f>歲出明細!#REF!</f>
        <v>#REF!</v>
      </c>
      <c r="R14" s="220"/>
    </row>
    <row r="15" spans="1:18" s="132" customFormat="1" ht="23.25" customHeight="1" hidden="1">
      <c r="A15" s="157"/>
      <c r="B15" s="180">
        <v>8</v>
      </c>
      <c r="C15" s="181"/>
      <c r="D15" s="181"/>
      <c r="E15" s="181"/>
      <c r="F15" s="125" t="s">
        <v>146</v>
      </c>
      <c r="G15" s="195"/>
      <c r="H15" s="195"/>
      <c r="I15" s="195"/>
      <c r="J15" s="195"/>
      <c r="K15" s="199"/>
      <c r="L15" s="195"/>
      <c r="M15" s="195"/>
      <c r="N15" s="198"/>
      <c r="O15" s="195">
        <f>G15-I15-K15+M15</f>
        <v>0</v>
      </c>
      <c r="P15" s="200">
        <f>H15-J15-L15+N15</f>
        <v>0</v>
      </c>
      <c r="Q15" s="145" t="e">
        <f>歲出明細!#REF!</f>
        <v>#REF!</v>
      </c>
      <c r="R15" s="221"/>
    </row>
    <row r="16" spans="1:18" s="132" customFormat="1" ht="23.25" customHeight="1">
      <c r="A16" s="157"/>
      <c r="B16" s="180"/>
      <c r="C16" s="181"/>
      <c r="D16" s="181"/>
      <c r="E16" s="181"/>
      <c r="F16" s="125"/>
      <c r="G16" s="195"/>
      <c r="H16" s="195"/>
      <c r="I16" s="195"/>
      <c r="J16" s="195"/>
      <c r="K16" s="199"/>
      <c r="L16" s="195"/>
      <c r="M16" s="195"/>
      <c r="N16" s="198"/>
      <c r="O16" s="195"/>
      <c r="P16" s="200"/>
      <c r="Q16" s="145"/>
      <c r="R16" s="221"/>
    </row>
    <row r="17" spans="1:18" s="126" customFormat="1" ht="30" customHeight="1">
      <c r="A17" s="157"/>
      <c r="B17" s="180"/>
      <c r="C17" s="181"/>
      <c r="D17" s="181"/>
      <c r="E17" s="181"/>
      <c r="F17" s="125"/>
      <c r="G17" s="195"/>
      <c r="H17" s="195"/>
      <c r="I17" s="195"/>
      <c r="J17" s="195"/>
      <c r="K17" s="199"/>
      <c r="L17" s="195"/>
      <c r="M17" s="195"/>
      <c r="N17" s="198"/>
      <c r="O17" s="195"/>
      <c r="P17" s="200"/>
      <c r="Q17" s="143" t="e">
        <f>歲出明細!#REF!</f>
        <v>#REF!</v>
      </c>
      <c r="R17" s="220"/>
    </row>
    <row r="18" spans="1:18" s="126" customFormat="1" ht="23.25" customHeight="1">
      <c r="A18" s="157"/>
      <c r="B18" s="180"/>
      <c r="C18" s="181"/>
      <c r="D18" s="181"/>
      <c r="E18" s="181"/>
      <c r="F18" s="125"/>
      <c r="G18" s="195"/>
      <c r="H18" s="195"/>
      <c r="I18" s="195"/>
      <c r="J18" s="195"/>
      <c r="K18" s="199"/>
      <c r="L18" s="195"/>
      <c r="M18" s="195"/>
      <c r="N18" s="198"/>
      <c r="O18" s="195"/>
      <c r="P18" s="200"/>
      <c r="Q18" s="143"/>
      <c r="R18" s="220"/>
    </row>
    <row r="19" spans="1:18" s="126" customFormat="1" ht="23.25" customHeight="1">
      <c r="A19" s="157"/>
      <c r="B19" s="180"/>
      <c r="C19" s="181"/>
      <c r="D19" s="181"/>
      <c r="E19" s="181"/>
      <c r="F19" s="125"/>
      <c r="G19" s="195"/>
      <c r="H19" s="195"/>
      <c r="I19" s="195"/>
      <c r="J19" s="195"/>
      <c r="K19" s="199"/>
      <c r="L19" s="195"/>
      <c r="M19" s="195"/>
      <c r="N19" s="198"/>
      <c r="O19" s="195"/>
      <c r="P19" s="200"/>
      <c r="Q19" s="143"/>
      <c r="R19" s="220"/>
    </row>
    <row r="20" spans="1:18" s="126" customFormat="1" ht="23.25" customHeight="1">
      <c r="A20" s="157"/>
      <c r="B20" s="180"/>
      <c r="C20" s="181"/>
      <c r="D20" s="181"/>
      <c r="E20" s="181"/>
      <c r="F20" s="125"/>
      <c r="G20" s="195"/>
      <c r="H20" s="195"/>
      <c r="I20" s="195"/>
      <c r="J20" s="195"/>
      <c r="K20" s="199"/>
      <c r="L20" s="195"/>
      <c r="M20" s="195"/>
      <c r="N20" s="198"/>
      <c r="O20" s="195"/>
      <c r="P20" s="200"/>
      <c r="Q20" s="143"/>
      <c r="R20" s="220"/>
    </row>
    <row r="21" spans="1:18" s="126" customFormat="1" ht="23.25" customHeight="1">
      <c r="A21" s="157"/>
      <c r="B21" s="180"/>
      <c r="C21" s="181"/>
      <c r="D21" s="181"/>
      <c r="E21" s="181"/>
      <c r="F21" s="125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143">
        <f>Q22</f>
        <v>10</v>
      </c>
      <c r="R21" s="220"/>
    </row>
    <row r="22" spans="1:18" s="126" customFormat="1" ht="23.25" customHeight="1">
      <c r="A22" s="157"/>
      <c r="B22" s="180"/>
      <c r="C22" s="181"/>
      <c r="D22" s="181"/>
      <c r="E22" s="181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143">
        <f>Q23</f>
        <v>10</v>
      </c>
      <c r="R22" s="220"/>
    </row>
    <row r="23" spans="1:18" s="132" customFormat="1" ht="23.25" customHeight="1">
      <c r="A23" s="157"/>
      <c r="B23" s="180"/>
      <c r="C23" s="181"/>
      <c r="D23" s="181"/>
      <c r="E23" s="181"/>
      <c r="F23" s="128"/>
      <c r="G23" s="129"/>
      <c r="H23" s="129"/>
      <c r="I23" s="129"/>
      <c r="J23" s="129"/>
      <c r="K23" s="130"/>
      <c r="L23" s="129"/>
      <c r="M23" s="129"/>
      <c r="N23" s="129"/>
      <c r="O23" s="129"/>
      <c r="P23" s="131"/>
      <c r="Q23" s="145">
        <f>Q24</f>
        <v>10</v>
      </c>
      <c r="R23" s="221"/>
    </row>
    <row r="24" spans="1:18" s="126" customFormat="1" ht="23.25" customHeight="1">
      <c r="A24" s="157"/>
      <c r="B24" s="180"/>
      <c r="C24" s="181"/>
      <c r="D24" s="181"/>
      <c r="E24" s="181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143">
        <v>10</v>
      </c>
      <c r="R24" s="220"/>
    </row>
    <row r="25" spans="1:18" s="132" customFormat="1" ht="23.25" customHeight="1">
      <c r="A25" s="157"/>
      <c r="B25" s="180"/>
      <c r="C25" s="181"/>
      <c r="D25" s="181"/>
      <c r="E25" s="181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145"/>
      <c r="R25" s="221"/>
    </row>
    <row r="26" spans="1:18" s="132" customFormat="1" ht="23.25" customHeight="1">
      <c r="A26" s="157"/>
      <c r="B26" s="180"/>
      <c r="C26" s="181"/>
      <c r="D26" s="181"/>
      <c r="E26" s="181"/>
      <c r="F26" s="128"/>
      <c r="G26" s="129"/>
      <c r="H26" s="129"/>
      <c r="I26" s="129"/>
      <c r="J26" s="129"/>
      <c r="K26" s="130"/>
      <c r="L26" s="129"/>
      <c r="M26" s="129"/>
      <c r="N26" s="129"/>
      <c r="O26" s="129"/>
      <c r="P26" s="131"/>
      <c r="Q26" s="145"/>
      <c r="R26" s="221"/>
    </row>
    <row r="27" spans="1:18" s="126" customFormat="1" ht="23.25" customHeight="1">
      <c r="A27" s="157"/>
      <c r="B27" s="180"/>
      <c r="C27" s="181"/>
      <c r="D27" s="181"/>
      <c r="E27" s="181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143">
        <f>Q28</f>
        <v>0</v>
      </c>
      <c r="R27" s="220"/>
    </row>
    <row r="28" spans="1:18" s="126" customFormat="1" ht="23.25" customHeight="1">
      <c r="A28" s="157"/>
      <c r="B28" s="180"/>
      <c r="C28" s="181"/>
      <c r="D28" s="181"/>
      <c r="E28" s="181"/>
      <c r="F28" s="125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143"/>
      <c r="R28" s="220"/>
    </row>
    <row r="29" spans="1:18" s="126" customFormat="1" ht="23.25" customHeight="1">
      <c r="A29" s="157"/>
      <c r="B29" s="180"/>
      <c r="C29" s="181"/>
      <c r="D29" s="181"/>
      <c r="E29" s="181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143"/>
      <c r="R29" s="220"/>
    </row>
    <row r="30" spans="1:18" s="132" customFormat="1" ht="23.25" customHeight="1">
      <c r="A30" s="157"/>
      <c r="B30" s="180"/>
      <c r="C30" s="181"/>
      <c r="D30" s="181"/>
      <c r="E30" s="181"/>
      <c r="F30" s="128"/>
      <c r="G30" s="129"/>
      <c r="H30" s="129"/>
      <c r="I30" s="129"/>
      <c r="J30" s="129"/>
      <c r="K30" s="130"/>
      <c r="L30" s="129"/>
      <c r="M30" s="129"/>
      <c r="N30" s="129"/>
      <c r="O30" s="129"/>
      <c r="P30" s="131"/>
      <c r="Q30" s="145"/>
      <c r="R30" s="221"/>
    </row>
    <row r="31" spans="1:18" s="132" customFormat="1" ht="23.25" customHeight="1">
      <c r="A31" s="157"/>
      <c r="B31" s="180"/>
      <c r="C31" s="181"/>
      <c r="D31" s="181"/>
      <c r="E31" s="181"/>
      <c r="F31" s="128"/>
      <c r="G31" s="129"/>
      <c r="H31" s="129"/>
      <c r="I31" s="129"/>
      <c r="J31" s="129"/>
      <c r="K31" s="130"/>
      <c r="L31" s="129"/>
      <c r="M31" s="129"/>
      <c r="N31" s="129"/>
      <c r="O31" s="129"/>
      <c r="P31" s="131"/>
      <c r="Q31" s="145">
        <v>0</v>
      </c>
      <c r="R31" s="221"/>
    </row>
    <row r="32" spans="1:18" s="133" customFormat="1" ht="23.25" customHeight="1">
      <c r="A32" s="183"/>
      <c r="B32" s="181"/>
      <c r="C32" s="181"/>
      <c r="D32" s="181"/>
      <c r="E32" s="181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22"/>
      <c r="R32" s="222"/>
    </row>
    <row r="33" spans="1:18" s="133" customFormat="1" ht="23.25" customHeight="1">
      <c r="A33" s="183"/>
      <c r="B33" s="181"/>
      <c r="C33" s="181"/>
      <c r="D33" s="181"/>
      <c r="E33" s="181"/>
      <c r="F33" s="127"/>
      <c r="G33" s="119"/>
      <c r="H33" s="119"/>
      <c r="I33" s="119"/>
      <c r="J33" s="119"/>
      <c r="K33" s="121"/>
      <c r="L33" s="119"/>
      <c r="M33" s="119"/>
      <c r="N33" s="119"/>
      <c r="O33" s="119"/>
      <c r="P33" s="122"/>
      <c r="Q33" s="222"/>
      <c r="R33" s="222"/>
    </row>
    <row r="34" spans="1:18" s="133" customFormat="1" ht="23.25" customHeight="1">
      <c r="A34" s="183"/>
      <c r="B34" s="181"/>
      <c r="C34" s="181"/>
      <c r="D34" s="181"/>
      <c r="E34" s="181"/>
      <c r="F34" s="125"/>
      <c r="G34" s="119"/>
      <c r="H34" s="119"/>
      <c r="I34" s="119"/>
      <c r="J34" s="119"/>
      <c r="K34" s="121"/>
      <c r="L34" s="119"/>
      <c r="M34" s="119"/>
      <c r="N34" s="119"/>
      <c r="O34" s="119"/>
      <c r="P34" s="122"/>
      <c r="Q34" s="222"/>
      <c r="R34" s="222"/>
    </row>
    <row r="35" spans="1:18" s="110" customFormat="1" ht="24" customHeight="1" thickBot="1">
      <c r="A35" s="184"/>
      <c r="B35" s="185"/>
      <c r="C35" s="185"/>
      <c r="D35" s="186"/>
      <c r="E35" s="185"/>
      <c r="F35" s="134"/>
      <c r="G35" s="135"/>
      <c r="H35" s="135"/>
      <c r="I35" s="135"/>
      <c r="J35" s="135"/>
      <c r="K35" s="136"/>
      <c r="L35" s="135"/>
      <c r="M35" s="135"/>
      <c r="N35" s="135"/>
      <c r="O35" s="135"/>
      <c r="P35" s="137"/>
      <c r="Q35" s="145">
        <v>0</v>
      </c>
      <c r="R35" s="218"/>
    </row>
    <row r="36" spans="1:18" s="133" customFormat="1" ht="23.25" customHeight="1">
      <c r="A36" s="187"/>
      <c r="B36" s="188"/>
      <c r="C36" s="188"/>
      <c r="D36" s="188"/>
      <c r="E36" s="188"/>
      <c r="F36" s="140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222"/>
      <c r="R36" s="222"/>
    </row>
    <row r="37" spans="1:18" s="133" customFormat="1" ht="23.25" customHeight="1">
      <c r="A37" s="189"/>
      <c r="B37" s="190"/>
      <c r="C37" s="190"/>
      <c r="D37" s="190"/>
      <c r="E37" s="190"/>
      <c r="F37" s="142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222"/>
      <c r="R37" s="222"/>
    </row>
    <row r="38" spans="1:18" s="110" customFormat="1" ht="20.25" customHeight="1">
      <c r="A38" s="189"/>
      <c r="B38" s="190"/>
      <c r="C38" s="190"/>
      <c r="D38" s="190"/>
      <c r="E38" s="190"/>
      <c r="F38" s="144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218"/>
      <c r="R38" s="218"/>
    </row>
    <row r="39" spans="1:18" s="110" customFormat="1" ht="20.25" customHeight="1">
      <c r="A39" s="189"/>
      <c r="B39" s="190"/>
      <c r="C39" s="190"/>
      <c r="D39" s="190"/>
      <c r="E39" s="190"/>
      <c r="F39" s="144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218"/>
      <c r="R39" s="218"/>
    </row>
    <row r="40" spans="1:18" s="133" customFormat="1" ht="20.25" customHeight="1">
      <c r="A40" s="189"/>
      <c r="B40" s="190"/>
      <c r="C40" s="190"/>
      <c r="D40" s="190"/>
      <c r="E40" s="190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222"/>
      <c r="R40" s="222"/>
    </row>
    <row r="41" spans="1:18" s="133" customFormat="1" ht="20.25" customHeight="1">
      <c r="A41" s="189"/>
      <c r="B41" s="190"/>
      <c r="C41" s="190"/>
      <c r="D41" s="190"/>
      <c r="E41" s="190"/>
      <c r="F41" s="146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222"/>
      <c r="R41" s="222"/>
    </row>
    <row r="42" spans="1:18" s="133" customFormat="1" ht="20.25" customHeight="1">
      <c r="A42" s="189"/>
      <c r="B42" s="190"/>
      <c r="C42" s="190"/>
      <c r="D42" s="190"/>
      <c r="E42" s="190"/>
      <c r="F42" s="142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222"/>
      <c r="R42" s="222"/>
    </row>
    <row r="43" spans="1:18" s="110" customFormat="1" ht="36" customHeight="1">
      <c r="A43" s="189"/>
      <c r="B43" s="190"/>
      <c r="C43" s="190"/>
      <c r="D43" s="190"/>
      <c r="E43" s="190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18"/>
      <c r="R43" s="218"/>
    </row>
    <row r="44" spans="1:18" s="110" customFormat="1" ht="20.25" customHeight="1">
      <c r="A44" s="189"/>
      <c r="B44" s="190"/>
      <c r="C44" s="190"/>
      <c r="D44" s="190"/>
      <c r="E44" s="190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218"/>
      <c r="R44" s="218"/>
    </row>
    <row r="45" spans="1:18" s="110" customFormat="1" ht="20.25" customHeight="1">
      <c r="A45" s="189"/>
      <c r="B45" s="190"/>
      <c r="C45" s="190"/>
      <c r="D45" s="190"/>
      <c r="E45" s="190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18"/>
      <c r="R45" s="218"/>
    </row>
    <row r="46" spans="1:18" s="110" customFormat="1" ht="20.25" customHeight="1">
      <c r="A46" s="189"/>
      <c r="B46" s="190"/>
      <c r="C46" s="190"/>
      <c r="D46" s="190"/>
      <c r="E46" s="190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218"/>
      <c r="R46" s="218"/>
    </row>
    <row r="47" spans="1:18" s="110" customFormat="1" ht="20.25" customHeight="1">
      <c r="A47" s="189"/>
      <c r="B47" s="190"/>
      <c r="C47" s="190"/>
      <c r="D47" s="190"/>
      <c r="E47" s="190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218"/>
      <c r="R47" s="218"/>
    </row>
    <row r="48" spans="1:18" s="110" customFormat="1" ht="35.25" customHeight="1">
      <c r="A48" s="189"/>
      <c r="B48" s="190"/>
      <c r="C48" s="190"/>
      <c r="D48" s="190"/>
      <c r="E48" s="190"/>
      <c r="F48" s="144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>
        <v>0</v>
      </c>
      <c r="R48" s="218"/>
    </row>
    <row r="49" spans="1:18" s="110" customFormat="1" ht="20.25" customHeight="1">
      <c r="A49" s="189"/>
      <c r="B49" s="190"/>
      <c r="C49" s="190"/>
      <c r="D49" s="190"/>
      <c r="E49" s="190"/>
      <c r="F49" s="144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218"/>
      <c r="R49" s="218"/>
    </row>
    <row r="50" spans="1:18" s="110" customFormat="1" ht="20.25" customHeight="1">
      <c r="A50" s="189"/>
      <c r="B50" s="190"/>
      <c r="C50" s="190"/>
      <c r="D50" s="190"/>
      <c r="E50" s="190"/>
      <c r="F50" s="144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218"/>
      <c r="R50" s="218"/>
    </row>
    <row r="51" spans="1:18" s="133" customFormat="1" ht="20.25" customHeight="1">
      <c r="A51" s="189"/>
      <c r="B51" s="190"/>
      <c r="C51" s="190"/>
      <c r="D51" s="190"/>
      <c r="E51" s="190"/>
      <c r="F51" s="146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222"/>
      <c r="R51" s="222"/>
    </row>
    <row r="52" spans="1:18" s="133" customFormat="1" ht="20.25" customHeight="1">
      <c r="A52" s="189"/>
      <c r="B52" s="190"/>
      <c r="C52" s="190"/>
      <c r="D52" s="190"/>
      <c r="E52" s="190"/>
      <c r="F52" s="142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>
        <f>Q53</f>
        <v>0</v>
      </c>
      <c r="R52" s="222"/>
    </row>
    <row r="53" spans="1:18" s="110" customFormat="1" ht="20.25" customHeight="1">
      <c r="A53" s="189"/>
      <c r="B53" s="190"/>
      <c r="C53" s="190"/>
      <c r="D53" s="190"/>
      <c r="E53" s="190"/>
      <c r="F53" s="144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218"/>
      <c r="R53" s="218"/>
    </row>
    <row r="54" spans="1:18" s="110" customFormat="1" ht="22.5" customHeight="1">
      <c r="A54" s="189"/>
      <c r="B54" s="190"/>
      <c r="C54" s="190"/>
      <c r="D54" s="190"/>
      <c r="E54" s="190"/>
      <c r="F54" s="144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218"/>
      <c r="R54" s="218"/>
    </row>
    <row r="55" spans="1:16" ht="23.25" customHeight="1">
      <c r="A55" s="189"/>
      <c r="B55" s="190"/>
      <c r="C55" s="190"/>
      <c r="D55" s="190"/>
      <c r="E55" s="190"/>
      <c r="F55" s="147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22.5" customHeight="1">
      <c r="A56" s="189"/>
      <c r="B56" s="190"/>
      <c r="C56" s="190"/>
      <c r="D56" s="190"/>
      <c r="E56" s="190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22.5" customHeight="1">
      <c r="A57" s="189"/>
      <c r="B57" s="189"/>
      <c r="C57" s="189"/>
      <c r="D57" s="189"/>
      <c r="E57" s="189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189"/>
      <c r="B58" s="189"/>
      <c r="C58" s="189"/>
      <c r="D58" s="189"/>
      <c r="E58" s="189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22.5" customHeight="1">
      <c r="A59" s="189"/>
      <c r="B59" s="189"/>
      <c r="C59" s="189"/>
      <c r="D59" s="189"/>
      <c r="E59" s="189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22.5" customHeight="1">
      <c r="A60" s="189"/>
      <c r="B60" s="189"/>
      <c r="C60" s="189"/>
      <c r="D60" s="189"/>
      <c r="E60" s="189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22.5" customHeight="1">
      <c r="A61" s="189"/>
      <c r="B61" s="189"/>
      <c r="C61" s="189"/>
      <c r="D61" s="189"/>
      <c r="E61" s="189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  <row r="62" spans="1:16" ht="34.5" customHeight="1">
      <c r="A62" s="189"/>
      <c r="B62" s="189"/>
      <c r="C62" s="189"/>
      <c r="D62" s="189"/>
      <c r="E62" s="189"/>
      <c r="F62" s="149"/>
      <c r="G62" s="148"/>
      <c r="H62" s="148"/>
      <c r="I62" s="148"/>
      <c r="J62" s="148"/>
      <c r="K62" s="148"/>
      <c r="L62" s="148"/>
      <c r="M62" s="148"/>
      <c r="N62" s="148"/>
      <c r="O62" s="148"/>
      <c r="P62" s="148"/>
    </row>
    <row r="63" spans="1:16" ht="15.75">
      <c r="A63" s="189"/>
      <c r="B63" s="189"/>
      <c r="C63" s="189"/>
      <c r="D63" s="189"/>
      <c r="E63" s="189"/>
      <c r="F63" s="149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56" t="s">
        <v>73</v>
      </c>
      <c r="I2" s="357"/>
      <c r="J2" s="357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51" t="s">
        <v>79</v>
      </c>
      <c r="C5" s="351"/>
      <c r="D5" s="351"/>
      <c r="E5" s="351"/>
      <c r="F5" s="351"/>
      <c r="G5" s="354" t="s">
        <v>2</v>
      </c>
      <c r="H5" s="355"/>
      <c r="I5" s="349" t="s">
        <v>80</v>
      </c>
      <c r="J5" s="352"/>
      <c r="K5" s="350" t="s">
        <v>3</v>
      </c>
      <c r="L5" s="353"/>
      <c r="M5" s="349" t="s">
        <v>9</v>
      </c>
      <c r="N5" s="352"/>
      <c r="O5" s="349" t="s">
        <v>4</v>
      </c>
      <c r="P5" s="350"/>
    </row>
    <row r="6" spans="1:16" s="51" customFormat="1" ht="19.5" customHeight="1">
      <c r="A6" s="50" t="s">
        <v>81</v>
      </c>
      <c r="B6" s="358" t="s">
        <v>10</v>
      </c>
      <c r="C6" s="358" t="s">
        <v>11</v>
      </c>
      <c r="D6" s="358" t="s">
        <v>12</v>
      </c>
      <c r="E6" s="358" t="s">
        <v>13</v>
      </c>
      <c r="F6" s="345" t="s">
        <v>82</v>
      </c>
      <c r="G6" s="345" t="s">
        <v>83</v>
      </c>
      <c r="H6" s="345" t="s">
        <v>84</v>
      </c>
      <c r="I6" s="345" t="s">
        <v>85</v>
      </c>
      <c r="J6" s="345" t="s">
        <v>84</v>
      </c>
      <c r="K6" s="347" t="s">
        <v>83</v>
      </c>
      <c r="L6" s="345" t="s">
        <v>86</v>
      </c>
      <c r="M6" s="345" t="s">
        <v>85</v>
      </c>
      <c r="N6" s="345" t="s">
        <v>84</v>
      </c>
      <c r="O6" s="345" t="s">
        <v>83</v>
      </c>
      <c r="P6" s="343" t="s">
        <v>86</v>
      </c>
    </row>
    <row r="7" spans="1:16" ht="21" customHeight="1">
      <c r="A7" s="52" t="s">
        <v>87</v>
      </c>
      <c r="B7" s="359"/>
      <c r="C7" s="359"/>
      <c r="D7" s="359"/>
      <c r="E7" s="359"/>
      <c r="F7" s="346"/>
      <c r="G7" s="346"/>
      <c r="H7" s="346"/>
      <c r="I7" s="346"/>
      <c r="J7" s="346"/>
      <c r="K7" s="348"/>
      <c r="L7" s="346"/>
      <c r="M7" s="346"/>
      <c r="N7" s="346"/>
      <c r="O7" s="346"/>
      <c r="P7" s="344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5.7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5.7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5.7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56" t="s">
        <v>37</v>
      </c>
      <c r="I2" s="357"/>
      <c r="J2" s="357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51" t="s">
        <v>22</v>
      </c>
      <c r="C5" s="351"/>
      <c r="D5" s="351"/>
      <c r="E5" s="351"/>
      <c r="F5" s="351"/>
      <c r="G5" s="354" t="s">
        <v>2</v>
      </c>
      <c r="H5" s="355"/>
      <c r="I5" s="349" t="s">
        <v>23</v>
      </c>
      <c r="J5" s="352"/>
      <c r="K5" s="350" t="s">
        <v>3</v>
      </c>
      <c r="L5" s="353"/>
      <c r="M5" s="349" t="s">
        <v>9</v>
      </c>
      <c r="N5" s="352"/>
      <c r="O5" s="349" t="s">
        <v>4</v>
      </c>
      <c r="P5" s="350"/>
    </row>
    <row r="6" spans="1:16" s="51" customFormat="1" ht="19.5" customHeight="1">
      <c r="A6" s="50" t="s">
        <v>24</v>
      </c>
      <c r="B6" s="358" t="s">
        <v>10</v>
      </c>
      <c r="C6" s="358" t="s">
        <v>11</v>
      </c>
      <c r="D6" s="358" t="s">
        <v>12</v>
      </c>
      <c r="E6" s="358" t="s">
        <v>13</v>
      </c>
      <c r="F6" s="345" t="s">
        <v>25</v>
      </c>
      <c r="G6" s="345" t="s">
        <v>26</v>
      </c>
      <c r="H6" s="345" t="s">
        <v>27</v>
      </c>
      <c r="I6" s="345" t="s">
        <v>28</v>
      </c>
      <c r="J6" s="345" t="s">
        <v>27</v>
      </c>
      <c r="K6" s="347" t="s">
        <v>26</v>
      </c>
      <c r="L6" s="345" t="s">
        <v>29</v>
      </c>
      <c r="M6" s="345" t="s">
        <v>28</v>
      </c>
      <c r="N6" s="345" t="s">
        <v>27</v>
      </c>
      <c r="O6" s="345" t="s">
        <v>26</v>
      </c>
      <c r="P6" s="343" t="s">
        <v>29</v>
      </c>
    </row>
    <row r="7" spans="1:16" ht="21" customHeight="1">
      <c r="A7" s="52" t="s">
        <v>30</v>
      </c>
      <c r="B7" s="359"/>
      <c r="C7" s="359"/>
      <c r="D7" s="359"/>
      <c r="E7" s="359"/>
      <c r="F7" s="346"/>
      <c r="G7" s="346"/>
      <c r="H7" s="346"/>
      <c r="I7" s="346"/>
      <c r="J7" s="346"/>
      <c r="K7" s="348"/>
      <c r="L7" s="346"/>
      <c r="M7" s="346"/>
      <c r="N7" s="346"/>
      <c r="O7" s="346"/>
      <c r="P7" s="344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6.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1"/>
  <sheetViews>
    <sheetView zoomScaleSheetLayoutView="100" workbookViewId="0" topLeftCell="A1">
      <pane xSplit="6" ySplit="6" topLeftCell="G6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85" sqref="M85"/>
    </sheetView>
  </sheetViews>
  <sheetFormatPr defaultColWidth="9.00390625" defaultRowHeight="16.5"/>
  <cols>
    <col min="1" max="1" width="2.875" style="183" customWidth="1"/>
    <col min="2" max="3" width="2.375" style="215" customWidth="1"/>
    <col min="4" max="4" width="2.50390625" style="215" customWidth="1"/>
    <col min="5" max="5" width="2.375" style="215" customWidth="1"/>
    <col min="6" max="6" width="21.625" style="138" customWidth="1"/>
    <col min="7" max="7" width="15.125" style="110" customWidth="1"/>
    <col min="8" max="8" width="15.625" style="110" customWidth="1"/>
    <col min="9" max="9" width="13.50390625" style="110" customWidth="1"/>
    <col min="10" max="10" width="13.75390625" style="110" customWidth="1"/>
    <col min="11" max="11" width="15.25390625" style="110" customWidth="1"/>
    <col min="12" max="12" width="15.125" style="110" customWidth="1"/>
    <col min="13" max="15" width="14.75390625" style="110" customWidth="1"/>
    <col min="16" max="16" width="15.75390625" style="110" customWidth="1"/>
    <col min="17" max="16384" width="9.00390625" style="110" customWidth="1"/>
  </cols>
  <sheetData>
    <row r="1" spans="1:11" s="105" customFormat="1" ht="15.75" customHeight="1">
      <c r="A1" s="153"/>
      <c r="B1" s="154"/>
      <c r="C1" s="154"/>
      <c r="D1" s="154"/>
      <c r="E1" s="154"/>
      <c r="F1" s="102"/>
      <c r="G1" s="102"/>
      <c r="H1" s="102"/>
      <c r="I1" s="102"/>
      <c r="J1" s="103" t="s">
        <v>101</v>
      </c>
      <c r="K1" s="104" t="s">
        <v>102</v>
      </c>
    </row>
    <row r="2" spans="1:11" s="108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106" t="s">
        <v>147</v>
      </c>
      <c r="K2" s="107" t="s">
        <v>178</v>
      </c>
    </row>
    <row r="3" spans="1:11" s="108" customFormat="1" ht="25.5" customHeight="1">
      <c r="A3" s="153"/>
      <c r="B3" s="153"/>
      <c r="C3" s="153"/>
      <c r="D3" s="153"/>
      <c r="E3" s="153"/>
      <c r="F3" s="35"/>
      <c r="G3" s="35"/>
      <c r="H3" s="109"/>
      <c r="J3" s="106" t="s">
        <v>103</v>
      </c>
      <c r="K3" s="107" t="s">
        <v>104</v>
      </c>
    </row>
    <row r="4" spans="1:16" ht="16.5" customHeight="1" thickBot="1">
      <c r="A4" s="335"/>
      <c r="B4" s="335"/>
      <c r="C4" s="335"/>
      <c r="D4" s="335"/>
      <c r="E4" s="335"/>
      <c r="F4" s="110"/>
      <c r="G4" s="111"/>
      <c r="J4" s="139" t="s">
        <v>105</v>
      </c>
      <c r="K4" s="113" t="s">
        <v>190</v>
      </c>
      <c r="M4" s="213"/>
      <c r="P4" s="112" t="s">
        <v>1</v>
      </c>
    </row>
    <row r="5" spans="1:16" ht="24" customHeight="1">
      <c r="A5" s="336" t="s">
        <v>0</v>
      </c>
      <c r="B5" s="361" t="s">
        <v>122</v>
      </c>
      <c r="C5" s="362"/>
      <c r="D5" s="362"/>
      <c r="E5" s="362"/>
      <c r="F5" s="363"/>
      <c r="G5" s="338" t="s">
        <v>2</v>
      </c>
      <c r="H5" s="342"/>
      <c r="I5" s="338" t="s">
        <v>106</v>
      </c>
      <c r="J5" s="342"/>
      <c r="K5" s="339" t="s">
        <v>3</v>
      </c>
      <c r="L5" s="342"/>
      <c r="M5" s="338" t="s">
        <v>9</v>
      </c>
      <c r="N5" s="342"/>
      <c r="O5" s="338" t="s">
        <v>4</v>
      </c>
      <c r="P5" s="339"/>
    </row>
    <row r="6" spans="1:16" ht="24" customHeight="1">
      <c r="A6" s="360"/>
      <c r="B6" s="214" t="s">
        <v>10</v>
      </c>
      <c r="C6" s="214" t="s">
        <v>11</v>
      </c>
      <c r="D6" s="214" t="s">
        <v>12</v>
      </c>
      <c r="E6" s="214" t="s">
        <v>13</v>
      </c>
      <c r="F6" s="115" t="s">
        <v>133</v>
      </c>
      <c r="G6" s="115" t="s">
        <v>107</v>
      </c>
      <c r="H6" s="115" t="s">
        <v>14</v>
      </c>
      <c r="I6" s="115" t="s">
        <v>107</v>
      </c>
      <c r="J6" s="116" t="s">
        <v>14</v>
      </c>
      <c r="K6" s="117" t="s">
        <v>107</v>
      </c>
      <c r="L6" s="115" t="s">
        <v>14</v>
      </c>
      <c r="M6" s="115" t="s">
        <v>107</v>
      </c>
      <c r="N6" s="115" t="s">
        <v>14</v>
      </c>
      <c r="O6" s="115" t="s">
        <v>107</v>
      </c>
      <c r="P6" s="118" t="s">
        <v>14</v>
      </c>
    </row>
    <row r="7" spans="1:16" s="120" customFormat="1" ht="24" customHeight="1">
      <c r="A7" s="273">
        <v>99</v>
      </c>
      <c r="B7" s="226"/>
      <c r="C7" s="226"/>
      <c r="D7" s="226"/>
      <c r="E7" s="226"/>
      <c r="F7" s="274" t="s">
        <v>134</v>
      </c>
      <c r="G7" s="195">
        <f aca="true" t="shared" si="0" ref="G7:P7">G11+G26+G49+G58+G80+G116+G126</f>
        <v>145030528</v>
      </c>
      <c r="H7" s="195">
        <f t="shared" si="0"/>
        <v>493260199</v>
      </c>
      <c r="I7" s="195">
        <f t="shared" si="0"/>
        <v>13658931</v>
      </c>
      <c r="J7" s="196">
        <f t="shared" si="0"/>
        <v>854348</v>
      </c>
      <c r="K7" s="197">
        <f t="shared" si="0"/>
        <v>74288736</v>
      </c>
      <c r="L7" s="195">
        <f t="shared" si="0"/>
        <v>69465385</v>
      </c>
      <c r="M7" s="195">
        <f t="shared" si="0"/>
        <v>0</v>
      </c>
      <c r="N7" s="195">
        <f t="shared" si="0"/>
        <v>0</v>
      </c>
      <c r="O7" s="195">
        <f t="shared" si="0"/>
        <v>57082861</v>
      </c>
      <c r="P7" s="275">
        <f t="shared" si="0"/>
        <v>422940466</v>
      </c>
    </row>
    <row r="8" spans="1:16" s="282" customFormat="1" ht="21" customHeight="1" hidden="1">
      <c r="A8" s="276"/>
      <c r="B8" s="277"/>
      <c r="C8" s="277"/>
      <c r="D8" s="277"/>
      <c r="E8" s="277"/>
      <c r="F8" s="278" t="s">
        <v>108</v>
      </c>
      <c r="G8" s="279">
        <f aca="true" t="shared" si="1" ref="G8:P8">SUM(G9:G10)</f>
        <v>145030528</v>
      </c>
      <c r="H8" s="279">
        <f t="shared" si="1"/>
        <v>493260199</v>
      </c>
      <c r="I8" s="279">
        <f t="shared" si="1"/>
        <v>13658931</v>
      </c>
      <c r="J8" s="279">
        <f t="shared" si="1"/>
        <v>854348</v>
      </c>
      <c r="K8" s="280">
        <f t="shared" si="1"/>
        <v>74288736</v>
      </c>
      <c r="L8" s="279">
        <f t="shared" si="1"/>
        <v>69465385</v>
      </c>
      <c r="M8" s="279">
        <f t="shared" si="1"/>
        <v>0</v>
      </c>
      <c r="N8" s="279">
        <f t="shared" si="1"/>
        <v>0</v>
      </c>
      <c r="O8" s="279">
        <f t="shared" si="1"/>
        <v>57082861</v>
      </c>
      <c r="P8" s="281">
        <f t="shared" si="1"/>
        <v>422940466</v>
      </c>
    </row>
    <row r="9" spans="1:16" s="285" customFormat="1" ht="21.75" customHeight="1" hidden="1">
      <c r="A9" s="283"/>
      <c r="B9" s="277"/>
      <c r="C9" s="277"/>
      <c r="D9" s="277"/>
      <c r="E9" s="277"/>
      <c r="F9" s="284" t="s">
        <v>109</v>
      </c>
      <c r="G9" s="279">
        <f>G28+G51+G60+G82+G128</f>
        <v>0</v>
      </c>
      <c r="H9" s="279">
        <f aca="true" t="shared" si="2" ref="H9:N9">H28+H51+H60+H82+H128</f>
        <v>1620000</v>
      </c>
      <c r="I9" s="279">
        <f t="shared" si="2"/>
        <v>0</v>
      </c>
      <c r="J9" s="279">
        <f t="shared" si="2"/>
        <v>0</v>
      </c>
      <c r="K9" s="279">
        <f t="shared" si="2"/>
        <v>0</v>
      </c>
      <c r="L9" s="279">
        <f t="shared" si="2"/>
        <v>1620000</v>
      </c>
      <c r="M9" s="279">
        <f t="shared" si="2"/>
        <v>0</v>
      </c>
      <c r="N9" s="279">
        <f t="shared" si="2"/>
        <v>0</v>
      </c>
      <c r="O9" s="279">
        <f>G9-I9-K9+M9</f>
        <v>0</v>
      </c>
      <c r="P9" s="281">
        <f>H9-J9-L9+N9</f>
        <v>0</v>
      </c>
    </row>
    <row r="10" spans="1:16" s="285" customFormat="1" ht="21.75" customHeight="1" hidden="1">
      <c r="A10" s="283"/>
      <c r="B10" s="277"/>
      <c r="C10" s="277"/>
      <c r="D10" s="277"/>
      <c r="E10" s="277"/>
      <c r="F10" s="284" t="s">
        <v>110</v>
      </c>
      <c r="G10" s="279">
        <f>G29+G52+G61+G83+G129</f>
        <v>145030528</v>
      </c>
      <c r="H10" s="279">
        <f aca="true" t="shared" si="3" ref="H10:N10">H29+H52+H61+H83+H129</f>
        <v>491640199</v>
      </c>
      <c r="I10" s="279">
        <f t="shared" si="3"/>
        <v>13658931</v>
      </c>
      <c r="J10" s="279">
        <f t="shared" si="3"/>
        <v>854348</v>
      </c>
      <c r="K10" s="279">
        <f t="shared" si="3"/>
        <v>74288736</v>
      </c>
      <c r="L10" s="279">
        <f t="shared" si="3"/>
        <v>67845385</v>
      </c>
      <c r="M10" s="279">
        <f t="shared" si="3"/>
        <v>0</v>
      </c>
      <c r="N10" s="279">
        <f t="shared" si="3"/>
        <v>0</v>
      </c>
      <c r="O10" s="279">
        <f>G10-I10-K10+M10</f>
        <v>57082861</v>
      </c>
      <c r="P10" s="281">
        <f>H10-J10-L10+N10</f>
        <v>422940466</v>
      </c>
    </row>
    <row r="11" spans="1:16" s="123" customFormat="1" ht="23.25" customHeight="1" hidden="1">
      <c r="A11" s="157"/>
      <c r="B11" s="182">
        <v>1</v>
      </c>
      <c r="C11" s="182"/>
      <c r="D11" s="182"/>
      <c r="E11" s="182"/>
      <c r="F11" s="224" t="s">
        <v>38</v>
      </c>
      <c r="G11" s="195">
        <f>G15+G20</f>
        <v>0</v>
      </c>
      <c r="H11" s="195">
        <f aca="true" t="shared" si="4" ref="H11:P11">H15+H20</f>
        <v>0</v>
      </c>
      <c r="I11" s="195">
        <f t="shared" si="4"/>
        <v>0</v>
      </c>
      <c r="J11" s="195">
        <f t="shared" si="4"/>
        <v>0</v>
      </c>
      <c r="K11" s="199">
        <f t="shared" si="4"/>
        <v>0</v>
      </c>
      <c r="L11" s="195">
        <f t="shared" si="4"/>
        <v>0</v>
      </c>
      <c r="M11" s="195">
        <f t="shared" si="4"/>
        <v>0</v>
      </c>
      <c r="N11" s="195">
        <f t="shared" si="4"/>
        <v>0</v>
      </c>
      <c r="O11" s="195">
        <f t="shared" si="4"/>
        <v>0</v>
      </c>
      <c r="P11" s="200">
        <f t="shared" si="4"/>
        <v>0</v>
      </c>
    </row>
    <row r="12" spans="1:16" s="234" customFormat="1" ht="21" customHeight="1" hidden="1">
      <c r="A12" s="228"/>
      <c r="B12" s="229"/>
      <c r="C12" s="229"/>
      <c r="D12" s="229"/>
      <c r="E12" s="229"/>
      <c r="F12" s="230" t="s">
        <v>111</v>
      </c>
      <c r="G12" s="231">
        <f aca="true" t="shared" si="5" ref="G12:P12">SUM(G13:G14)</f>
        <v>0</v>
      </c>
      <c r="H12" s="231">
        <f t="shared" si="5"/>
        <v>0</v>
      </c>
      <c r="I12" s="231">
        <f t="shared" si="5"/>
        <v>0</v>
      </c>
      <c r="J12" s="231">
        <f t="shared" si="5"/>
        <v>0</v>
      </c>
      <c r="K12" s="232">
        <f t="shared" si="5"/>
        <v>0</v>
      </c>
      <c r="L12" s="231">
        <f t="shared" si="5"/>
        <v>0</v>
      </c>
      <c r="M12" s="231">
        <f t="shared" si="5"/>
        <v>0</v>
      </c>
      <c r="N12" s="231">
        <f t="shared" si="5"/>
        <v>0</v>
      </c>
      <c r="O12" s="231">
        <f t="shared" si="5"/>
        <v>0</v>
      </c>
      <c r="P12" s="233">
        <f t="shared" si="5"/>
        <v>0</v>
      </c>
    </row>
    <row r="13" spans="1:16" s="237" customFormat="1" ht="21.75" customHeight="1" hidden="1">
      <c r="A13" s="235"/>
      <c r="B13" s="229"/>
      <c r="C13" s="229"/>
      <c r="D13" s="229"/>
      <c r="E13" s="229"/>
      <c r="F13" s="236" t="s">
        <v>93</v>
      </c>
      <c r="G13" s="231">
        <v>0</v>
      </c>
      <c r="H13" s="231">
        <v>0</v>
      </c>
      <c r="I13" s="231">
        <f aca="true" t="shared" si="6" ref="I13:N13">I18+I24</f>
        <v>0</v>
      </c>
      <c r="J13" s="231">
        <f t="shared" si="6"/>
        <v>0</v>
      </c>
      <c r="K13" s="232">
        <f t="shared" si="6"/>
        <v>0</v>
      </c>
      <c r="L13" s="231">
        <f t="shared" si="6"/>
        <v>0</v>
      </c>
      <c r="M13" s="231">
        <f t="shared" si="6"/>
        <v>0</v>
      </c>
      <c r="N13" s="231">
        <f t="shared" si="6"/>
        <v>0</v>
      </c>
      <c r="O13" s="231">
        <f>G13-I13-K13+M13</f>
        <v>0</v>
      </c>
      <c r="P13" s="233">
        <f>H13-J13-L13+N13</f>
        <v>0</v>
      </c>
    </row>
    <row r="14" spans="1:16" s="237" customFormat="1" ht="21.75" customHeight="1" hidden="1">
      <c r="A14" s="235"/>
      <c r="B14" s="229"/>
      <c r="C14" s="229"/>
      <c r="D14" s="229"/>
      <c r="E14" s="229"/>
      <c r="F14" s="236" t="s">
        <v>98</v>
      </c>
      <c r="G14" s="231">
        <v>0</v>
      </c>
      <c r="H14" s="231">
        <v>0</v>
      </c>
      <c r="I14" s="231">
        <f aca="true" t="shared" si="7" ref="I14:N14">I19+I25</f>
        <v>0</v>
      </c>
      <c r="J14" s="231">
        <f t="shared" si="7"/>
        <v>0</v>
      </c>
      <c r="K14" s="232">
        <f t="shared" si="7"/>
        <v>0</v>
      </c>
      <c r="L14" s="231">
        <f t="shared" si="7"/>
        <v>0</v>
      </c>
      <c r="M14" s="231">
        <f t="shared" si="7"/>
        <v>0</v>
      </c>
      <c r="N14" s="231">
        <f t="shared" si="7"/>
        <v>0</v>
      </c>
      <c r="O14" s="231">
        <f>G14-I14-K14+M14</f>
        <v>0</v>
      </c>
      <c r="P14" s="233">
        <f>H14-J14-L14+N14</f>
        <v>0</v>
      </c>
    </row>
    <row r="15" spans="1:16" s="123" customFormat="1" ht="23.25" customHeight="1" hidden="1">
      <c r="A15" s="157"/>
      <c r="B15" s="182"/>
      <c r="C15" s="182">
        <v>1</v>
      </c>
      <c r="D15" s="182"/>
      <c r="E15" s="182"/>
      <c r="F15" s="238" t="s">
        <v>183</v>
      </c>
      <c r="G15" s="195">
        <f>G16</f>
        <v>0</v>
      </c>
      <c r="H15" s="195">
        <f aca="true" t="shared" si="8" ref="H15:P15">H16</f>
        <v>0</v>
      </c>
      <c r="I15" s="195">
        <f t="shared" si="8"/>
        <v>0</v>
      </c>
      <c r="J15" s="195">
        <f t="shared" si="8"/>
        <v>0</v>
      </c>
      <c r="K15" s="199">
        <f t="shared" si="8"/>
        <v>0</v>
      </c>
      <c r="L15" s="195">
        <f t="shared" si="8"/>
        <v>0</v>
      </c>
      <c r="M15" s="195">
        <f t="shared" si="8"/>
        <v>0</v>
      </c>
      <c r="N15" s="195">
        <f t="shared" si="8"/>
        <v>0</v>
      </c>
      <c r="O15" s="195">
        <f t="shared" si="8"/>
        <v>0</v>
      </c>
      <c r="P15" s="200">
        <f t="shared" si="8"/>
        <v>0</v>
      </c>
    </row>
    <row r="16" spans="1:16" s="123" customFormat="1" ht="23.25" customHeight="1" hidden="1">
      <c r="A16" s="157"/>
      <c r="B16" s="182"/>
      <c r="C16" s="182"/>
      <c r="D16" s="182"/>
      <c r="E16" s="182"/>
      <c r="F16" s="239" t="s">
        <v>138</v>
      </c>
      <c r="G16" s="195">
        <f>G17</f>
        <v>0</v>
      </c>
      <c r="H16" s="195">
        <f>H17</f>
        <v>0</v>
      </c>
      <c r="I16" s="195">
        <f aca="true" t="shared" si="9" ref="I16:P16">I17</f>
        <v>0</v>
      </c>
      <c r="J16" s="195">
        <f t="shared" si="9"/>
        <v>0</v>
      </c>
      <c r="K16" s="199">
        <f t="shared" si="9"/>
        <v>0</v>
      </c>
      <c r="L16" s="195">
        <f t="shared" si="9"/>
        <v>0</v>
      </c>
      <c r="M16" s="195">
        <f t="shared" si="9"/>
        <v>0</v>
      </c>
      <c r="N16" s="195">
        <f t="shared" si="9"/>
        <v>0</v>
      </c>
      <c r="O16" s="195">
        <f t="shared" si="9"/>
        <v>0</v>
      </c>
      <c r="P16" s="200">
        <f t="shared" si="9"/>
        <v>0</v>
      </c>
    </row>
    <row r="17" spans="1:16" s="124" customFormat="1" ht="23.25" customHeight="1" hidden="1">
      <c r="A17" s="157"/>
      <c r="B17" s="182"/>
      <c r="C17" s="182"/>
      <c r="D17" s="182">
        <v>1</v>
      </c>
      <c r="E17" s="182"/>
      <c r="F17" s="240" t="s">
        <v>177</v>
      </c>
      <c r="G17" s="241">
        <v>0</v>
      </c>
      <c r="H17" s="241">
        <v>0</v>
      </c>
      <c r="I17" s="241">
        <f aca="true" t="shared" si="10" ref="I17:N17">I18+I19</f>
        <v>0</v>
      </c>
      <c r="J17" s="241">
        <f t="shared" si="10"/>
        <v>0</v>
      </c>
      <c r="K17" s="242">
        <f t="shared" si="10"/>
        <v>0</v>
      </c>
      <c r="L17" s="241">
        <f t="shared" si="10"/>
        <v>0</v>
      </c>
      <c r="M17" s="243">
        <f t="shared" si="10"/>
        <v>0</v>
      </c>
      <c r="N17" s="244">
        <f t="shared" si="10"/>
        <v>0</v>
      </c>
      <c r="O17" s="241">
        <f aca="true" t="shared" si="11" ref="O17:P19">G17-I17-K17+M17</f>
        <v>0</v>
      </c>
      <c r="P17" s="245">
        <f t="shared" si="11"/>
        <v>0</v>
      </c>
    </row>
    <row r="18" spans="1:16" s="237" customFormat="1" ht="21.75" customHeight="1" hidden="1">
      <c r="A18" s="235"/>
      <c r="B18" s="229"/>
      <c r="C18" s="229"/>
      <c r="D18" s="229"/>
      <c r="E18" s="229"/>
      <c r="F18" s="236" t="s">
        <v>99</v>
      </c>
      <c r="G18" s="246">
        <v>0</v>
      </c>
      <c r="H18" s="246">
        <v>0</v>
      </c>
      <c r="I18" s="246"/>
      <c r="J18" s="246"/>
      <c r="K18" s="247"/>
      <c r="L18" s="246"/>
      <c r="M18" s="246"/>
      <c r="N18" s="246">
        <f>-M18</f>
        <v>0</v>
      </c>
      <c r="O18" s="246">
        <f t="shared" si="11"/>
        <v>0</v>
      </c>
      <c r="P18" s="248">
        <f t="shared" si="11"/>
        <v>0</v>
      </c>
    </row>
    <row r="19" spans="1:16" s="237" customFormat="1" ht="21.75" customHeight="1" hidden="1">
      <c r="A19" s="235"/>
      <c r="B19" s="229"/>
      <c r="C19" s="229"/>
      <c r="D19" s="229"/>
      <c r="E19" s="229"/>
      <c r="F19" s="236" t="s">
        <v>98</v>
      </c>
      <c r="G19" s="241">
        <v>0</v>
      </c>
      <c r="H19" s="241">
        <v>0</v>
      </c>
      <c r="I19" s="246">
        <v>0</v>
      </c>
      <c r="J19" s="246">
        <v>0</v>
      </c>
      <c r="K19" s="247">
        <v>0</v>
      </c>
      <c r="L19" s="246">
        <v>0</v>
      </c>
      <c r="M19" s="246">
        <v>0</v>
      </c>
      <c r="N19" s="246">
        <f>-M19</f>
        <v>0</v>
      </c>
      <c r="O19" s="246">
        <f t="shared" si="11"/>
        <v>0</v>
      </c>
      <c r="P19" s="248">
        <f t="shared" si="11"/>
        <v>0</v>
      </c>
    </row>
    <row r="20" spans="1:16" s="126" customFormat="1" ht="23.25" customHeight="1" hidden="1">
      <c r="A20" s="157"/>
      <c r="B20" s="182"/>
      <c r="C20" s="182">
        <v>2</v>
      </c>
      <c r="D20" s="182"/>
      <c r="E20" s="182"/>
      <c r="F20" s="238" t="s">
        <v>139</v>
      </c>
      <c r="G20" s="195">
        <f>G21</f>
        <v>0</v>
      </c>
      <c r="H20" s="195">
        <f aca="true" t="shared" si="12" ref="H20:P20">H21</f>
        <v>0</v>
      </c>
      <c r="I20" s="195">
        <f t="shared" si="12"/>
        <v>0</v>
      </c>
      <c r="J20" s="195">
        <f t="shared" si="12"/>
        <v>0</v>
      </c>
      <c r="K20" s="199">
        <f t="shared" si="12"/>
        <v>0</v>
      </c>
      <c r="L20" s="195">
        <f t="shared" si="12"/>
        <v>0</v>
      </c>
      <c r="M20" s="195">
        <f t="shared" si="12"/>
        <v>0</v>
      </c>
      <c r="N20" s="195">
        <f t="shared" si="12"/>
        <v>0</v>
      </c>
      <c r="O20" s="195">
        <f t="shared" si="12"/>
        <v>0</v>
      </c>
      <c r="P20" s="200">
        <f t="shared" si="12"/>
        <v>0</v>
      </c>
    </row>
    <row r="21" spans="1:16" s="126" customFormat="1" ht="23.25" customHeight="1" hidden="1">
      <c r="A21" s="157"/>
      <c r="B21" s="182"/>
      <c r="C21" s="182"/>
      <c r="D21" s="182"/>
      <c r="E21" s="182"/>
      <c r="F21" s="239" t="s">
        <v>40</v>
      </c>
      <c r="G21" s="195">
        <f>G22</f>
        <v>0</v>
      </c>
      <c r="H21" s="195">
        <f>H22</f>
        <v>0</v>
      </c>
      <c r="I21" s="195">
        <f aca="true" t="shared" si="13" ref="I21:P21">I22</f>
        <v>0</v>
      </c>
      <c r="J21" s="195">
        <f t="shared" si="13"/>
        <v>0</v>
      </c>
      <c r="K21" s="199">
        <f t="shared" si="13"/>
        <v>0</v>
      </c>
      <c r="L21" s="195">
        <f t="shared" si="13"/>
        <v>0</v>
      </c>
      <c r="M21" s="195">
        <f t="shared" si="13"/>
        <v>0</v>
      </c>
      <c r="N21" s="195">
        <f t="shared" si="13"/>
        <v>0</v>
      </c>
      <c r="O21" s="195">
        <f t="shared" si="13"/>
        <v>0</v>
      </c>
      <c r="P21" s="200">
        <f t="shared" si="13"/>
        <v>0</v>
      </c>
    </row>
    <row r="22" spans="1:16" s="132" customFormat="1" ht="23.25" customHeight="1" hidden="1">
      <c r="A22" s="157"/>
      <c r="B22" s="182"/>
      <c r="C22" s="182"/>
      <c r="D22" s="182">
        <v>1</v>
      </c>
      <c r="E22" s="182"/>
      <c r="F22" s="240" t="s">
        <v>148</v>
      </c>
      <c r="G22" s="241">
        <f>G23</f>
        <v>0</v>
      </c>
      <c r="H22" s="241">
        <f>H23</f>
        <v>0</v>
      </c>
      <c r="I22" s="241">
        <f aca="true" t="shared" si="14" ref="I22:P22">I23</f>
        <v>0</v>
      </c>
      <c r="J22" s="241">
        <f t="shared" si="14"/>
        <v>0</v>
      </c>
      <c r="K22" s="242">
        <f t="shared" si="14"/>
        <v>0</v>
      </c>
      <c r="L22" s="241">
        <f t="shared" si="14"/>
        <v>0</v>
      </c>
      <c r="M22" s="241">
        <f t="shared" si="14"/>
        <v>0</v>
      </c>
      <c r="N22" s="241">
        <f t="shared" si="14"/>
        <v>0</v>
      </c>
      <c r="O22" s="241">
        <f t="shared" si="14"/>
        <v>0</v>
      </c>
      <c r="P22" s="245">
        <f t="shared" si="14"/>
        <v>0</v>
      </c>
    </row>
    <row r="23" spans="1:16" s="221" customFormat="1" ht="23.25" customHeight="1" hidden="1">
      <c r="A23" s="157"/>
      <c r="B23" s="182"/>
      <c r="C23" s="182"/>
      <c r="D23" s="182"/>
      <c r="E23" s="182">
        <v>1</v>
      </c>
      <c r="F23" s="249" t="s">
        <v>150</v>
      </c>
      <c r="G23" s="241">
        <v>0</v>
      </c>
      <c r="H23" s="241">
        <v>0</v>
      </c>
      <c r="I23" s="241">
        <f aca="true" t="shared" si="15" ref="I23:N23">I24+I25</f>
        <v>0</v>
      </c>
      <c r="J23" s="241">
        <f t="shared" si="15"/>
        <v>0</v>
      </c>
      <c r="K23" s="242">
        <f t="shared" si="15"/>
        <v>0</v>
      </c>
      <c r="L23" s="241">
        <f t="shared" si="15"/>
        <v>0</v>
      </c>
      <c r="M23" s="243">
        <f t="shared" si="15"/>
        <v>0</v>
      </c>
      <c r="N23" s="244">
        <f t="shared" si="15"/>
        <v>0</v>
      </c>
      <c r="O23" s="241">
        <f aca="true" t="shared" si="16" ref="O23:P25">G23-I23-K23+M23</f>
        <v>0</v>
      </c>
      <c r="P23" s="245">
        <f t="shared" si="16"/>
        <v>0</v>
      </c>
    </row>
    <row r="24" spans="1:16" s="250" customFormat="1" ht="21.75" customHeight="1" hidden="1">
      <c r="A24" s="235"/>
      <c r="B24" s="229"/>
      <c r="C24" s="229"/>
      <c r="D24" s="229"/>
      <c r="E24" s="229"/>
      <c r="F24" s="236" t="s">
        <v>99</v>
      </c>
      <c r="G24" s="246">
        <v>0</v>
      </c>
      <c r="H24" s="246">
        <v>0</v>
      </c>
      <c r="I24" s="246"/>
      <c r="J24" s="246"/>
      <c r="K24" s="247"/>
      <c r="L24" s="246"/>
      <c r="M24" s="246"/>
      <c r="N24" s="246">
        <f>-M24</f>
        <v>0</v>
      </c>
      <c r="O24" s="246">
        <f t="shared" si="16"/>
        <v>0</v>
      </c>
      <c r="P24" s="248">
        <f t="shared" si="16"/>
        <v>0</v>
      </c>
    </row>
    <row r="25" spans="1:16" s="250" customFormat="1" ht="21.75" customHeight="1" hidden="1">
      <c r="A25" s="235"/>
      <c r="B25" s="229"/>
      <c r="C25" s="229"/>
      <c r="D25" s="229"/>
      <c r="E25" s="229"/>
      <c r="F25" s="236" t="s">
        <v>98</v>
      </c>
      <c r="G25" s="246">
        <v>0</v>
      </c>
      <c r="H25" s="246">
        <v>0</v>
      </c>
      <c r="I25" s="246">
        <v>0</v>
      </c>
      <c r="J25" s="246">
        <v>0</v>
      </c>
      <c r="K25" s="247">
        <v>0</v>
      </c>
      <c r="L25" s="246">
        <v>0</v>
      </c>
      <c r="M25" s="246">
        <v>0</v>
      </c>
      <c r="N25" s="246">
        <f>-M25</f>
        <v>0</v>
      </c>
      <c r="O25" s="246">
        <f t="shared" si="16"/>
        <v>0</v>
      </c>
      <c r="P25" s="248">
        <f t="shared" si="16"/>
        <v>0</v>
      </c>
    </row>
    <row r="26" spans="1:16" s="220" customFormat="1" ht="23.25" customHeight="1">
      <c r="A26" s="157"/>
      <c r="B26" s="182">
        <v>2</v>
      </c>
      <c r="C26" s="182"/>
      <c r="D26" s="182"/>
      <c r="E26" s="182"/>
      <c r="F26" s="224" t="s">
        <v>112</v>
      </c>
      <c r="G26" s="195">
        <f>G30</f>
        <v>3224056</v>
      </c>
      <c r="H26" s="195">
        <f aca="true" t="shared" si="17" ref="H26:P26">H30</f>
        <v>1662345</v>
      </c>
      <c r="I26" s="195">
        <f t="shared" si="17"/>
        <v>0</v>
      </c>
      <c r="J26" s="195">
        <f t="shared" si="17"/>
        <v>0</v>
      </c>
      <c r="K26" s="199">
        <f t="shared" si="17"/>
        <v>0</v>
      </c>
      <c r="L26" s="195">
        <f t="shared" si="17"/>
        <v>347110</v>
      </c>
      <c r="M26" s="195">
        <f t="shared" si="17"/>
        <v>0</v>
      </c>
      <c r="N26" s="195">
        <f t="shared" si="17"/>
        <v>0</v>
      </c>
      <c r="O26" s="195">
        <f t="shared" si="17"/>
        <v>3224056</v>
      </c>
      <c r="P26" s="200">
        <f t="shared" si="17"/>
        <v>1315235</v>
      </c>
    </row>
    <row r="27" spans="1:16" s="252" customFormat="1" ht="21" customHeight="1" hidden="1">
      <c r="A27" s="228"/>
      <c r="B27" s="229"/>
      <c r="C27" s="229"/>
      <c r="D27" s="229"/>
      <c r="E27" s="229"/>
      <c r="F27" s="251" t="s">
        <v>113</v>
      </c>
      <c r="G27" s="231">
        <f aca="true" t="shared" si="18" ref="G27:P27">SUM(G28:G29)</f>
        <v>3224056</v>
      </c>
      <c r="H27" s="231">
        <f t="shared" si="18"/>
        <v>1662345</v>
      </c>
      <c r="I27" s="231">
        <f t="shared" si="18"/>
        <v>0</v>
      </c>
      <c r="J27" s="231">
        <f t="shared" si="18"/>
        <v>0</v>
      </c>
      <c r="K27" s="232">
        <f t="shared" si="18"/>
        <v>0</v>
      </c>
      <c r="L27" s="231">
        <f t="shared" si="18"/>
        <v>347110</v>
      </c>
      <c r="M27" s="231">
        <f t="shared" si="18"/>
        <v>0</v>
      </c>
      <c r="N27" s="231">
        <f t="shared" si="18"/>
        <v>0</v>
      </c>
      <c r="O27" s="231">
        <f t="shared" si="18"/>
        <v>3224056</v>
      </c>
      <c r="P27" s="233">
        <f t="shared" si="18"/>
        <v>1315235</v>
      </c>
    </row>
    <row r="28" spans="1:16" s="250" customFormat="1" ht="21.75" customHeight="1" hidden="1">
      <c r="A28" s="235"/>
      <c r="B28" s="229"/>
      <c r="C28" s="229"/>
      <c r="D28" s="229"/>
      <c r="E28" s="229"/>
      <c r="F28" s="236" t="s">
        <v>114</v>
      </c>
      <c r="G28" s="231">
        <f>G34+G37</f>
        <v>0</v>
      </c>
      <c r="H28" s="231">
        <f aca="true" t="shared" si="19" ref="H28:N28">H34+H37</f>
        <v>0</v>
      </c>
      <c r="I28" s="231">
        <f t="shared" si="19"/>
        <v>0</v>
      </c>
      <c r="J28" s="231">
        <f t="shared" si="19"/>
        <v>0</v>
      </c>
      <c r="K28" s="231">
        <f t="shared" si="19"/>
        <v>0</v>
      </c>
      <c r="L28" s="231">
        <f t="shared" si="19"/>
        <v>0</v>
      </c>
      <c r="M28" s="231">
        <f t="shared" si="19"/>
        <v>0</v>
      </c>
      <c r="N28" s="231">
        <f t="shared" si="19"/>
        <v>0</v>
      </c>
      <c r="O28" s="231">
        <f>G28-I28-K28+M28</f>
        <v>0</v>
      </c>
      <c r="P28" s="233">
        <f>H28-J28-L28+N28</f>
        <v>0</v>
      </c>
    </row>
    <row r="29" spans="1:16" s="250" customFormat="1" ht="21.75" customHeight="1" hidden="1">
      <c r="A29" s="235"/>
      <c r="B29" s="229"/>
      <c r="C29" s="229"/>
      <c r="D29" s="229"/>
      <c r="E29" s="229"/>
      <c r="F29" s="236" t="s">
        <v>115</v>
      </c>
      <c r="G29" s="231">
        <f>G35+G38</f>
        <v>3224056</v>
      </c>
      <c r="H29" s="231">
        <f aca="true" t="shared" si="20" ref="H29:N29">H35+H38</f>
        <v>1662345</v>
      </c>
      <c r="I29" s="231">
        <f t="shared" si="20"/>
        <v>0</v>
      </c>
      <c r="J29" s="231">
        <f t="shared" si="20"/>
        <v>0</v>
      </c>
      <c r="K29" s="231">
        <f t="shared" si="20"/>
        <v>0</v>
      </c>
      <c r="L29" s="231">
        <f t="shared" si="20"/>
        <v>347110</v>
      </c>
      <c r="M29" s="231">
        <f t="shared" si="20"/>
        <v>0</v>
      </c>
      <c r="N29" s="231">
        <f t="shared" si="20"/>
        <v>0</v>
      </c>
      <c r="O29" s="231">
        <f>G29-I29-K29+M29</f>
        <v>3224056</v>
      </c>
      <c r="P29" s="233">
        <f>H29-J29-L29+N29</f>
        <v>1315235</v>
      </c>
    </row>
    <row r="30" spans="1:16" s="220" customFormat="1" ht="23.25" customHeight="1">
      <c r="A30" s="157"/>
      <c r="B30" s="182"/>
      <c r="C30" s="182">
        <v>2</v>
      </c>
      <c r="D30" s="182"/>
      <c r="E30" s="182"/>
      <c r="F30" s="238" t="s">
        <v>33</v>
      </c>
      <c r="G30" s="195">
        <f>G31+G39+G44</f>
        <v>3224056</v>
      </c>
      <c r="H30" s="195">
        <f aca="true" t="shared" si="21" ref="H30:P30">H31+H39+H44</f>
        <v>1662345</v>
      </c>
      <c r="I30" s="195">
        <f t="shared" si="21"/>
        <v>0</v>
      </c>
      <c r="J30" s="195">
        <f t="shared" si="21"/>
        <v>0</v>
      </c>
      <c r="K30" s="199">
        <f t="shared" si="21"/>
        <v>0</v>
      </c>
      <c r="L30" s="195">
        <f t="shared" si="21"/>
        <v>347110</v>
      </c>
      <c r="M30" s="195">
        <f t="shared" si="21"/>
        <v>0</v>
      </c>
      <c r="N30" s="195">
        <f t="shared" si="21"/>
        <v>0</v>
      </c>
      <c r="O30" s="195">
        <f t="shared" si="21"/>
        <v>3224056</v>
      </c>
      <c r="P30" s="200">
        <f t="shared" si="21"/>
        <v>1315235</v>
      </c>
    </row>
    <row r="31" spans="1:16" s="220" customFormat="1" ht="23.25" customHeight="1">
      <c r="A31" s="157"/>
      <c r="B31" s="182"/>
      <c r="C31" s="182"/>
      <c r="D31" s="182"/>
      <c r="E31" s="182"/>
      <c r="F31" s="239" t="s">
        <v>151</v>
      </c>
      <c r="G31" s="195">
        <f>G32</f>
        <v>3224056</v>
      </c>
      <c r="H31" s="195">
        <f aca="true" t="shared" si="22" ref="H31:P31">H32</f>
        <v>1662345</v>
      </c>
      <c r="I31" s="195">
        <f t="shared" si="22"/>
        <v>0</v>
      </c>
      <c r="J31" s="195">
        <f t="shared" si="22"/>
        <v>0</v>
      </c>
      <c r="K31" s="199">
        <f t="shared" si="22"/>
        <v>0</v>
      </c>
      <c r="L31" s="195">
        <f t="shared" si="22"/>
        <v>347110</v>
      </c>
      <c r="M31" s="195">
        <f t="shared" si="22"/>
        <v>0</v>
      </c>
      <c r="N31" s="195">
        <f t="shared" si="22"/>
        <v>0</v>
      </c>
      <c r="O31" s="195">
        <f t="shared" si="22"/>
        <v>3224056</v>
      </c>
      <c r="P31" s="200">
        <f t="shared" si="22"/>
        <v>1315235</v>
      </c>
    </row>
    <row r="32" spans="1:16" s="221" customFormat="1" ht="23.25" customHeight="1">
      <c r="A32" s="157"/>
      <c r="B32" s="182"/>
      <c r="C32" s="182"/>
      <c r="D32" s="182">
        <v>1</v>
      </c>
      <c r="E32" s="182"/>
      <c r="F32" s="286" t="s">
        <v>152</v>
      </c>
      <c r="G32" s="241">
        <f>G36</f>
        <v>3224056</v>
      </c>
      <c r="H32" s="241">
        <f aca="true" t="shared" si="23" ref="H32:P32">H36</f>
        <v>1662345</v>
      </c>
      <c r="I32" s="241">
        <f t="shared" si="23"/>
        <v>0</v>
      </c>
      <c r="J32" s="241">
        <f t="shared" si="23"/>
        <v>0</v>
      </c>
      <c r="K32" s="242">
        <f t="shared" si="23"/>
        <v>0</v>
      </c>
      <c r="L32" s="241">
        <f t="shared" si="23"/>
        <v>347110</v>
      </c>
      <c r="M32" s="241">
        <f t="shared" si="23"/>
        <v>0</v>
      </c>
      <c r="N32" s="241">
        <f t="shared" si="23"/>
        <v>0</v>
      </c>
      <c r="O32" s="241">
        <f t="shared" si="23"/>
        <v>3224056</v>
      </c>
      <c r="P32" s="245">
        <f t="shared" si="23"/>
        <v>1315235</v>
      </c>
    </row>
    <row r="33" spans="1:16" s="221" customFormat="1" ht="23.25" customHeight="1" hidden="1">
      <c r="A33" s="157"/>
      <c r="B33" s="182"/>
      <c r="C33" s="182"/>
      <c r="D33" s="182"/>
      <c r="E33" s="182">
        <v>1</v>
      </c>
      <c r="F33" s="240" t="s">
        <v>149</v>
      </c>
      <c r="G33" s="241">
        <v>0</v>
      </c>
      <c r="H33" s="241">
        <v>0</v>
      </c>
      <c r="I33" s="241">
        <f aca="true" t="shared" si="24" ref="I33:N33">SUM(I34:I35)</f>
        <v>0</v>
      </c>
      <c r="J33" s="241">
        <f t="shared" si="24"/>
        <v>0</v>
      </c>
      <c r="K33" s="242">
        <f t="shared" si="24"/>
        <v>0</v>
      </c>
      <c r="L33" s="241">
        <f t="shared" si="24"/>
        <v>0</v>
      </c>
      <c r="M33" s="243">
        <f t="shared" si="24"/>
        <v>0</v>
      </c>
      <c r="N33" s="244">
        <f t="shared" si="24"/>
        <v>0</v>
      </c>
      <c r="O33" s="245">
        <f aca="true" t="shared" si="25" ref="O33:P38">G33-I33-K33+M33</f>
        <v>0</v>
      </c>
      <c r="P33" s="245">
        <f t="shared" si="25"/>
        <v>0</v>
      </c>
    </row>
    <row r="34" spans="1:16" s="250" customFormat="1" ht="21.75" customHeight="1" hidden="1">
      <c r="A34" s="235"/>
      <c r="B34" s="229"/>
      <c r="C34" s="229"/>
      <c r="D34" s="229"/>
      <c r="E34" s="229"/>
      <c r="F34" s="236" t="s">
        <v>99</v>
      </c>
      <c r="G34" s="246">
        <v>0</v>
      </c>
      <c r="H34" s="246">
        <v>0</v>
      </c>
      <c r="I34" s="246"/>
      <c r="J34" s="246"/>
      <c r="K34" s="247"/>
      <c r="L34" s="246">
        <v>0</v>
      </c>
      <c r="M34" s="246"/>
      <c r="N34" s="246">
        <f>-M34</f>
        <v>0</v>
      </c>
      <c r="O34" s="246">
        <f t="shared" si="25"/>
        <v>0</v>
      </c>
      <c r="P34" s="248">
        <f t="shared" si="25"/>
        <v>0</v>
      </c>
    </row>
    <row r="35" spans="1:16" s="250" customFormat="1" ht="21.75" customHeight="1" hidden="1">
      <c r="A35" s="235"/>
      <c r="B35" s="229"/>
      <c r="C35" s="229"/>
      <c r="D35" s="229"/>
      <c r="E35" s="229"/>
      <c r="F35" s="236" t="s">
        <v>98</v>
      </c>
      <c r="G35" s="246">
        <v>0</v>
      </c>
      <c r="H35" s="246">
        <v>0</v>
      </c>
      <c r="I35" s="246"/>
      <c r="J35" s="246">
        <v>0</v>
      </c>
      <c r="K35" s="247"/>
      <c r="L35" s="246">
        <v>0</v>
      </c>
      <c r="M35" s="246"/>
      <c r="N35" s="246">
        <f>-M35</f>
        <v>0</v>
      </c>
      <c r="O35" s="246">
        <f t="shared" si="25"/>
        <v>0</v>
      </c>
      <c r="P35" s="248">
        <f t="shared" si="25"/>
        <v>0</v>
      </c>
    </row>
    <row r="36" spans="1:16" s="221" customFormat="1" ht="23.25" customHeight="1">
      <c r="A36" s="157"/>
      <c r="B36" s="182"/>
      <c r="C36" s="182"/>
      <c r="D36" s="182"/>
      <c r="E36" s="182">
        <v>2</v>
      </c>
      <c r="F36" s="293" t="s">
        <v>153</v>
      </c>
      <c r="G36" s="241">
        <v>3224056</v>
      </c>
      <c r="H36" s="241">
        <v>1662345</v>
      </c>
      <c r="I36" s="241">
        <f aca="true" t="shared" si="26" ref="I36:N36">SUM(I37:I38)</f>
        <v>0</v>
      </c>
      <c r="J36" s="241">
        <f t="shared" si="26"/>
        <v>0</v>
      </c>
      <c r="K36" s="242">
        <f t="shared" si="26"/>
        <v>0</v>
      </c>
      <c r="L36" s="241">
        <f t="shared" si="26"/>
        <v>347110</v>
      </c>
      <c r="M36" s="243">
        <f t="shared" si="26"/>
        <v>0</v>
      </c>
      <c r="N36" s="244">
        <f t="shared" si="26"/>
        <v>0</v>
      </c>
      <c r="O36" s="245">
        <f t="shared" si="25"/>
        <v>3224056</v>
      </c>
      <c r="P36" s="245">
        <f t="shared" si="25"/>
        <v>1315235</v>
      </c>
    </row>
    <row r="37" spans="1:16" s="250" customFormat="1" ht="21.75" customHeight="1" hidden="1">
      <c r="A37" s="235"/>
      <c r="B37" s="229"/>
      <c r="C37" s="229"/>
      <c r="D37" s="229"/>
      <c r="E37" s="229"/>
      <c r="F37" s="236" t="s">
        <v>99</v>
      </c>
      <c r="G37" s="246">
        <v>0</v>
      </c>
      <c r="H37" s="246">
        <v>0</v>
      </c>
      <c r="I37" s="246"/>
      <c r="J37" s="246"/>
      <c r="K37" s="247"/>
      <c r="L37" s="246"/>
      <c r="M37" s="246"/>
      <c r="N37" s="246">
        <f>-M37</f>
        <v>0</v>
      </c>
      <c r="O37" s="246">
        <f t="shared" si="25"/>
        <v>0</v>
      </c>
      <c r="P37" s="248">
        <f t="shared" si="25"/>
        <v>0</v>
      </c>
    </row>
    <row r="38" spans="1:16" s="250" customFormat="1" ht="21.75" customHeight="1" hidden="1">
      <c r="A38" s="235"/>
      <c r="B38" s="229"/>
      <c r="C38" s="229"/>
      <c r="D38" s="229"/>
      <c r="E38" s="229"/>
      <c r="F38" s="236" t="s">
        <v>98</v>
      </c>
      <c r="G38" s="246">
        <v>3224056</v>
      </c>
      <c r="H38" s="246">
        <v>1662345</v>
      </c>
      <c r="I38" s="246">
        <v>0</v>
      </c>
      <c r="J38" s="246">
        <v>0</v>
      </c>
      <c r="K38" s="247">
        <v>0</v>
      </c>
      <c r="L38" s="246">
        <v>347110</v>
      </c>
      <c r="M38" s="246">
        <v>0</v>
      </c>
      <c r="N38" s="246">
        <f>-M38</f>
        <v>0</v>
      </c>
      <c r="O38" s="246">
        <f t="shared" si="25"/>
        <v>3224056</v>
      </c>
      <c r="P38" s="248">
        <f t="shared" si="25"/>
        <v>1315235</v>
      </c>
    </row>
    <row r="39" spans="1:16" s="220" customFormat="1" ht="23.25" customHeight="1" hidden="1">
      <c r="A39" s="157"/>
      <c r="B39" s="182"/>
      <c r="C39" s="182"/>
      <c r="D39" s="182"/>
      <c r="E39" s="182"/>
      <c r="F39" s="239" t="s">
        <v>45</v>
      </c>
      <c r="G39" s="195">
        <f>G40</f>
        <v>0</v>
      </c>
      <c r="H39" s="195">
        <f aca="true" t="shared" si="27" ref="H39:P39">H40</f>
        <v>0</v>
      </c>
      <c r="I39" s="195">
        <f t="shared" si="27"/>
        <v>0</v>
      </c>
      <c r="J39" s="195">
        <f t="shared" si="27"/>
        <v>0</v>
      </c>
      <c r="K39" s="199">
        <f t="shared" si="27"/>
        <v>0</v>
      </c>
      <c r="L39" s="195">
        <f t="shared" si="27"/>
        <v>0</v>
      </c>
      <c r="M39" s="195">
        <f t="shared" si="27"/>
        <v>0</v>
      </c>
      <c r="N39" s="195">
        <f t="shared" si="27"/>
        <v>0</v>
      </c>
      <c r="O39" s="195">
        <f t="shared" si="27"/>
        <v>0</v>
      </c>
      <c r="P39" s="200">
        <f t="shared" si="27"/>
        <v>0</v>
      </c>
    </row>
    <row r="40" spans="1:16" s="221" customFormat="1" ht="23.25" customHeight="1" hidden="1">
      <c r="A40" s="157"/>
      <c r="B40" s="182"/>
      <c r="C40" s="182"/>
      <c r="D40" s="182">
        <v>2</v>
      </c>
      <c r="E40" s="182"/>
      <c r="F40" s="240" t="s">
        <v>154</v>
      </c>
      <c r="G40" s="241">
        <f>G41</f>
        <v>0</v>
      </c>
      <c r="H40" s="241">
        <f>H41</f>
        <v>0</v>
      </c>
      <c r="I40" s="241">
        <f aca="true" t="shared" si="28" ref="I40:P40">I41</f>
        <v>0</v>
      </c>
      <c r="J40" s="241">
        <f t="shared" si="28"/>
        <v>0</v>
      </c>
      <c r="K40" s="242">
        <f t="shared" si="28"/>
        <v>0</v>
      </c>
      <c r="L40" s="241">
        <f t="shared" si="28"/>
        <v>0</v>
      </c>
      <c r="M40" s="241">
        <f t="shared" si="28"/>
        <v>0</v>
      </c>
      <c r="N40" s="241">
        <f t="shared" si="28"/>
        <v>0</v>
      </c>
      <c r="O40" s="241">
        <f t="shared" si="28"/>
        <v>0</v>
      </c>
      <c r="P40" s="245">
        <f t="shared" si="28"/>
        <v>0</v>
      </c>
    </row>
    <row r="41" spans="1:16" s="221" customFormat="1" ht="23.25" customHeight="1" hidden="1">
      <c r="A41" s="157"/>
      <c r="B41" s="182"/>
      <c r="C41" s="182"/>
      <c r="D41" s="182"/>
      <c r="E41" s="182">
        <v>1</v>
      </c>
      <c r="F41" s="249" t="s">
        <v>149</v>
      </c>
      <c r="G41" s="241">
        <v>0</v>
      </c>
      <c r="H41" s="241">
        <v>0</v>
      </c>
      <c r="I41" s="241">
        <f aca="true" t="shared" si="29" ref="I41:N41">I42+I43</f>
        <v>0</v>
      </c>
      <c r="J41" s="241">
        <f t="shared" si="29"/>
        <v>0</v>
      </c>
      <c r="K41" s="242">
        <f t="shared" si="29"/>
        <v>0</v>
      </c>
      <c r="L41" s="241">
        <f t="shared" si="29"/>
        <v>0</v>
      </c>
      <c r="M41" s="243">
        <f t="shared" si="29"/>
        <v>0</v>
      </c>
      <c r="N41" s="244">
        <f t="shared" si="29"/>
        <v>0</v>
      </c>
      <c r="O41" s="241">
        <f aca="true" t="shared" si="30" ref="O41:P43">G41-I41-K41+M41</f>
        <v>0</v>
      </c>
      <c r="P41" s="245">
        <f t="shared" si="30"/>
        <v>0</v>
      </c>
    </row>
    <row r="42" spans="1:16" s="250" customFormat="1" ht="21.75" customHeight="1" hidden="1">
      <c r="A42" s="235"/>
      <c r="B42" s="229"/>
      <c r="C42" s="229"/>
      <c r="D42" s="229"/>
      <c r="E42" s="229"/>
      <c r="F42" s="236" t="s">
        <v>99</v>
      </c>
      <c r="G42" s="246">
        <v>0</v>
      </c>
      <c r="H42" s="246">
        <v>0</v>
      </c>
      <c r="I42" s="246"/>
      <c r="J42" s="246">
        <v>0</v>
      </c>
      <c r="K42" s="247"/>
      <c r="L42" s="246">
        <v>0</v>
      </c>
      <c r="M42" s="246"/>
      <c r="N42" s="246">
        <f>-M42</f>
        <v>0</v>
      </c>
      <c r="O42" s="246">
        <f t="shared" si="30"/>
        <v>0</v>
      </c>
      <c r="P42" s="248">
        <f t="shared" si="30"/>
        <v>0</v>
      </c>
    </row>
    <row r="43" spans="1:16" s="250" customFormat="1" ht="21.75" customHeight="1" hidden="1">
      <c r="A43" s="235"/>
      <c r="B43" s="229"/>
      <c r="C43" s="229"/>
      <c r="D43" s="229"/>
      <c r="E43" s="229"/>
      <c r="F43" s="236" t="s">
        <v>98</v>
      </c>
      <c r="G43" s="246">
        <v>0</v>
      </c>
      <c r="H43" s="246">
        <v>0</v>
      </c>
      <c r="I43" s="246">
        <v>0</v>
      </c>
      <c r="J43" s="246">
        <v>0</v>
      </c>
      <c r="K43" s="247">
        <v>0</v>
      </c>
      <c r="L43" s="246">
        <v>0</v>
      </c>
      <c r="M43" s="246">
        <v>0</v>
      </c>
      <c r="N43" s="246">
        <f>-M43</f>
        <v>0</v>
      </c>
      <c r="O43" s="246">
        <f t="shared" si="30"/>
        <v>0</v>
      </c>
      <c r="P43" s="248">
        <f t="shared" si="30"/>
        <v>0</v>
      </c>
    </row>
    <row r="44" spans="1:16" s="220" customFormat="1" ht="23.25" customHeight="1" hidden="1">
      <c r="A44" s="157"/>
      <c r="B44" s="182"/>
      <c r="C44" s="182"/>
      <c r="D44" s="182"/>
      <c r="E44" s="182"/>
      <c r="F44" s="239" t="s">
        <v>47</v>
      </c>
      <c r="G44" s="195">
        <f>G45</f>
        <v>0</v>
      </c>
      <c r="H44" s="195">
        <f aca="true" t="shared" si="31" ref="H44:P44">H45</f>
        <v>0</v>
      </c>
      <c r="I44" s="195">
        <f t="shared" si="31"/>
        <v>0</v>
      </c>
      <c r="J44" s="195">
        <f t="shared" si="31"/>
        <v>0</v>
      </c>
      <c r="K44" s="199">
        <f t="shared" si="31"/>
        <v>0</v>
      </c>
      <c r="L44" s="195">
        <f t="shared" si="31"/>
        <v>0</v>
      </c>
      <c r="M44" s="195">
        <f t="shared" si="31"/>
        <v>0</v>
      </c>
      <c r="N44" s="195">
        <f t="shared" si="31"/>
        <v>0</v>
      </c>
      <c r="O44" s="195">
        <f t="shared" si="31"/>
        <v>0</v>
      </c>
      <c r="P44" s="200">
        <f t="shared" si="31"/>
        <v>0</v>
      </c>
    </row>
    <row r="45" spans="1:16" s="221" customFormat="1" ht="23.25" customHeight="1" hidden="1">
      <c r="A45" s="157"/>
      <c r="B45" s="182"/>
      <c r="C45" s="182"/>
      <c r="D45" s="182">
        <v>3</v>
      </c>
      <c r="E45" s="182"/>
      <c r="F45" s="240" t="s">
        <v>155</v>
      </c>
      <c r="G45" s="241">
        <f>G46</f>
        <v>0</v>
      </c>
      <c r="H45" s="241">
        <f>H46</f>
        <v>0</v>
      </c>
      <c r="I45" s="241">
        <f aca="true" t="shared" si="32" ref="I45:P45">I46</f>
        <v>0</v>
      </c>
      <c r="J45" s="241">
        <f t="shared" si="32"/>
        <v>0</v>
      </c>
      <c r="K45" s="242">
        <f t="shared" si="32"/>
        <v>0</v>
      </c>
      <c r="L45" s="241">
        <f t="shared" si="32"/>
        <v>0</v>
      </c>
      <c r="M45" s="241">
        <f t="shared" si="32"/>
        <v>0</v>
      </c>
      <c r="N45" s="241">
        <f t="shared" si="32"/>
        <v>0</v>
      </c>
      <c r="O45" s="241">
        <f t="shared" si="32"/>
        <v>0</v>
      </c>
      <c r="P45" s="245">
        <f t="shared" si="32"/>
        <v>0</v>
      </c>
    </row>
    <row r="46" spans="1:16" s="221" customFormat="1" ht="23.25" customHeight="1" hidden="1">
      <c r="A46" s="157"/>
      <c r="B46" s="182"/>
      <c r="C46" s="182"/>
      <c r="D46" s="182"/>
      <c r="E46" s="182">
        <v>2</v>
      </c>
      <c r="F46" s="249" t="s">
        <v>156</v>
      </c>
      <c r="G46" s="241">
        <v>0</v>
      </c>
      <c r="H46" s="241">
        <v>0</v>
      </c>
      <c r="I46" s="241">
        <f aca="true" t="shared" si="33" ref="I46:N46">I47+I48</f>
        <v>0</v>
      </c>
      <c r="J46" s="241">
        <f t="shared" si="33"/>
        <v>0</v>
      </c>
      <c r="K46" s="242">
        <f t="shared" si="33"/>
        <v>0</v>
      </c>
      <c r="L46" s="241">
        <f t="shared" si="33"/>
        <v>0</v>
      </c>
      <c r="M46" s="243">
        <f t="shared" si="33"/>
        <v>0</v>
      </c>
      <c r="N46" s="244">
        <f t="shared" si="33"/>
        <v>0</v>
      </c>
      <c r="O46" s="245">
        <f aca="true" t="shared" si="34" ref="O46:P48">G46-I46-K46+M46</f>
        <v>0</v>
      </c>
      <c r="P46" s="245">
        <f t="shared" si="34"/>
        <v>0</v>
      </c>
    </row>
    <row r="47" spans="1:16" s="250" customFormat="1" ht="21.75" customHeight="1" hidden="1">
      <c r="A47" s="235"/>
      <c r="B47" s="229"/>
      <c r="C47" s="229"/>
      <c r="D47" s="229"/>
      <c r="E47" s="229"/>
      <c r="F47" s="236" t="s">
        <v>99</v>
      </c>
      <c r="G47" s="246">
        <v>0</v>
      </c>
      <c r="H47" s="246">
        <v>0</v>
      </c>
      <c r="I47" s="246"/>
      <c r="J47" s="246">
        <v>0</v>
      </c>
      <c r="K47" s="247"/>
      <c r="L47" s="246">
        <v>0</v>
      </c>
      <c r="M47" s="246"/>
      <c r="N47" s="246">
        <f>-M47</f>
        <v>0</v>
      </c>
      <c r="O47" s="246">
        <f t="shared" si="34"/>
        <v>0</v>
      </c>
      <c r="P47" s="248">
        <f t="shared" si="34"/>
        <v>0</v>
      </c>
    </row>
    <row r="48" spans="1:16" s="250" customFormat="1" ht="21.75" customHeight="1" hidden="1">
      <c r="A48" s="235"/>
      <c r="B48" s="229"/>
      <c r="C48" s="229"/>
      <c r="D48" s="229"/>
      <c r="E48" s="229"/>
      <c r="F48" s="236" t="s">
        <v>98</v>
      </c>
      <c r="G48" s="246">
        <v>0</v>
      </c>
      <c r="H48" s="246">
        <v>0</v>
      </c>
      <c r="I48" s="246">
        <v>0</v>
      </c>
      <c r="J48" s="246">
        <v>0</v>
      </c>
      <c r="K48" s="247">
        <v>0</v>
      </c>
      <c r="L48" s="246">
        <v>0</v>
      </c>
      <c r="M48" s="246">
        <v>0</v>
      </c>
      <c r="N48" s="246">
        <f>-M48</f>
        <v>0</v>
      </c>
      <c r="O48" s="246">
        <f t="shared" si="34"/>
        <v>0</v>
      </c>
      <c r="P48" s="248">
        <f t="shared" si="34"/>
        <v>0</v>
      </c>
    </row>
    <row r="49" spans="1:16" s="220" customFormat="1" ht="22.5" customHeight="1">
      <c r="A49" s="157"/>
      <c r="B49" s="182">
        <v>3</v>
      </c>
      <c r="C49" s="182"/>
      <c r="D49" s="182"/>
      <c r="E49" s="182"/>
      <c r="F49" s="224" t="s">
        <v>116</v>
      </c>
      <c r="G49" s="195">
        <f>G53</f>
        <v>35301920</v>
      </c>
      <c r="H49" s="195">
        <f aca="true" t="shared" si="35" ref="H49:P49">H53</f>
        <v>0</v>
      </c>
      <c r="I49" s="195">
        <f t="shared" si="35"/>
        <v>8348380</v>
      </c>
      <c r="J49" s="195">
        <f t="shared" si="35"/>
        <v>0</v>
      </c>
      <c r="K49" s="199">
        <f t="shared" si="35"/>
        <v>26953540</v>
      </c>
      <c r="L49" s="195">
        <f t="shared" si="35"/>
        <v>0</v>
      </c>
      <c r="M49" s="195">
        <f t="shared" si="35"/>
        <v>0</v>
      </c>
      <c r="N49" s="195">
        <f t="shared" si="35"/>
        <v>0</v>
      </c>
      <c r="O49" s="195">
        <f t="shared" si="35"/>
        <v>0</v>
      </c>
      <c r="P49" s="200">
        <f t="shared" si="35"/>
        <v>0</v>
      </c>
    </row>
    <row r="50" spans="1:16" s="252" customFormat="1" ht="21.75" customHeight="1" hidden="1">
      <c r="A50" s="228"/>
      <c r="B50" s="229"/>
      <c r="C50" s="229"/>
      <c r="D50" s="229"/>
      <c r="E50" s="229"/>
      <c r="F50" s="251" t="s">
        <v>100</v>
      </c>
      <c r="G50" s="231">
        <f aca="true" t="shared" si="36" ref="G50:N50">SUM(G51:G52)</f>
        <v>35301920</v>
      </c>
      <c r="H50" s="231">
        <f t="shared" si="36"/>
        <v>0</v>
      </c>
      <c r="I50" s="231">
        <f t="shared" si="36"/>
        <v>8348380</v>
      </c>
      <c r="J50" s="231">
        <f t="shared" si="36"/>
        <v>0</v>
      </c>
      <c r="K50" s="232">
        <f t="shared" si="36"/>
        <v>26953540</v>
      </c>
      <c r="L50" s="231">
        <f t="shared" si="36"/>
        <v>0</v>
      </c>
      <c r="M50" s="231">
        <f t="shared" si="36"/>
        <v>0</v>
      </c>
      <c r="N50" s="231">
        <f t="shared" si="36"/>
        <v>0</v>
      </c>
      <c r="O50" s="231">
        <f>SUM(O51:O52)</f>
        <v>0</v>
      </c>
      <c r="P50" s="233">
        <f>SUM(P51:P52)</f>
        <v>0</v>
      </c>
    </row>
    <row r="51" spans="1:16" s="250" customFormat="1" ht="21.75" customHeight="1" hidden="1">
      <c r="A51" s="235"/>
      <c r="B51" s="229"/>
      <c r="C51" s="229"/>
      <c r="D51" s="229"/>
      <c r="E51" s="229"/>
      <c r="F51" s="236" t="s">
        <v>99</v>
      </c>
      <c r="G51" s="231">
        <f>G56</f>
        <v>0</v>
      </c>
      <c r="H51" s="231">
        <f aca="true" t="shared" si="37" ref="H51:N51">H56</f>
        <v>0</v>
      </c>
      <c r="I51" s="231">
        <f t="shared" si="37"/>
        <v>0</v>
      </c>
      <c r="J51" s="231">
        <f t="shared" si="37"/>
        <v>0</v>
      </c>
      <c r="K51" s="231">
        <f t="shared" si="37"/>
        <v>0</v>
      </c>
      <c r="L51" s="231">
        <f t="shared" si="37"/>
        <v>0</v>
      </c>
      <c r="M51" s="231">
        <f t="shared" si="37"/>
        <v>0</v>
      </c>
      <c r="N51" s="231">
        <f t="shared" si="37"/>
        <v>0</v>
      </c>
      <c r="O51" s="231">
        <f>G51-I51-K51+M51</f>
        <v>0</v>
      </c>
      <c r="P51" s="233">
        <f>H51-J51-L51+N51</f>
        <v>0</v>
      </c>
    </row>
    <row r="52" spans="1:16" s="250" customFormat="1" ht="21.75" customHeight="1" hidden="1">
      <c r="A52" s="235"/>
      <c r="B52" s="229"/>
      <c r="C52" s="229"/>
      <c r="D52" s="229"/>
      <c r="E52" s="229"/>
      <c r="F52" s="236" t="s">
        <v>98</v>
      </c>
      <c r="G52" s="231">
        <f>G57</f>
        <v>35301920</v>
      </c>
      <c r="H52" s="231">
        <f aca="true" t="shared" si="38" ref="H52:N52">H57</f>
        <v>0</v>
      </c>
      <c r="I52" s="231">
        <f t="shared" si="38"/>
        <v>8348380</v>
      </c>
      <c r="J52" s="231">
        <f t="shared" si="38"/>
        <v>0</v>
      </c>
      <c r="K52" s="231">
        <f t="shared" si="38"/>
        <v>26953540</v>
      </c>
      <c r="L52" s="231">
        <f t="shared" si="38"/>
        <v>0</v>
      </c>
      <c r="M52" s="231">
        <f t="shared" si="38"/>
        <v>0</v>
      </c>
      <c r="N52" s="231">
        <f t="shared" si="38"/>
        <v>0</v>
      </c>
      <c r="O52" s="231">
        <f>G52-I52-K52+M52</f>
        <v>0</v>
      </c>
      <c r="P52" s="233">
        <f>H52-J52-L52+N52</f>
        <v>0</v>
      </c>
    </row>
    <row r="53" spans="1:16" s="220" customFormat="1" ht="22.5" customHeight="1">
      <c r="A53" s="157"/>
      <c r="B53" s="182"/>
      <c r="C53" s="182">
        <v>1</v>
      </c>
      <c r="D53" s="182"/>
      <c r="E53" s="182"/>
      <c r="F53" s="238" t="s">
        <v>51</v>
      </c>
      <c r="G53" s="195">
        <f>G54</f>
        <v>35301920</v>
      </c>
      <c r="H53" s="195">
        <f aca="true" t="shared" si="39" ref="H53:P53">H54</f>
        <v>0</v>
      </c>
      <c r="I53" s="195">
        <f t="shared" si="39"/>
        <v>8348380</v>
      </c>
      <c r="J53" s="195">
        <f t="shared" si="39"/>
        <v>0</v>
      </c>
      <c r="K53" s="199">
        <f t="shared" si="39"/>
        <v>26953540</v>
      </c>
      <c r="L53" s="195">
        <f t="shared" si="39"/>
        <v>0</v>
      </c>
      <c r="M53" s="195">
        <f t="shared" si="39"/>
        <v>0</v>
      </c>
      <c r="N53" s="195">
        <f t="shared" si="39"/>
        <v>0</v>
      </c>
      <c r="O53" s="195">
        <f t="shared" si="39"/>
        <v>0</v>
      </c>
      <c r="P53" s="200">
        <f t="shared" si="39"/>
        <v>0</v>
      </c>
    </row>
    <row r="54" spans="1:16" s="220" customFormat="1" ht="22.5" customHeight="1">
      <c r="A54" s="157"/>
      <c r="B54" s="182"/>
      <c r="C54" s="182"/>
      <c r="D54" s="182"/>
      <c r="E54" s="182"/>
      <c r="F54" s="239" t="s">
        <v>117</v>
      </c>
      <c r="G54" s="195">
        <f>G55</f>
        <v>35301920</v>
      </c>
      <c r="H54" s="195">
        <f>H55</f>
        <v>0</v>
      </c>
      <c r="I54" s="195">
        <f aca="true" t="shared" si="40" ref="I54:P54">I55</f>
        <v>8348380</v>
      </c>
      <c r="J54" s="195">
        <f t="shared" si="40"/>
        <v>0</v>
      </c>
      <c r="K54" s="199">
        <f t="shared" si="40"/>
        <v>26953540</v>
      </c>
      <c r="L54" s="195">
        <f t="shared" si="40"/>
        <v>0</v>
      </c>
      <c r="M54" s="195">
        <f t="shared" si="40"/>
        <v>0</v>
      </c>
      <c r="N54" s="195">
        <f t="shared" si="40"/>
        <v>0</v>
      </c>
      <c r="O54" s="195">
        <f t="shared" si="40"/>
        <v>0</v>
      </c>
      <c r="P54" s="200">
        <f t="shared" si="40"/>
        <v>0</v>
      </c>
    </row>
    <row r="55" spans="1:16" s="221" customFormat="1" ht="22.5" customHeight="1">
      <c r="A55" s="157"/>
      <c r="B55" s="182"/>
      <c r="C55" s="182"/>
      <c r="D55" s="182">
        <v>1</v>
      </c>
      <c r="E55" s="182"/>
      <c r="F55" s="286" t="s">
        <v>157</v>
      </c>
      <c r="G55" s="241">
        <v>35301920</v>
      </c>
      <c r="H55" s="241">
        <v>0</v>
      </c>
      <c r="I55" s="241">
        <f aca="true" t="shared" si="41" ref="I55:N55">SUM(I56:I57)</f>
        <v>8348380</v>
      </c>
      <c r="J55" s="241">
        <f t="shared" si="41"/>
        <v>0</v>
      </c>
      <c r="K55" s="242">
        <f t="shared" si="41"/>
        <v>26953540</v>
      </c>
      <c r="L55" s="241">
        <f t="shared" si="41"/>
        <v>0</v>
      </c>
      <c r="M55" s="241">
        <f t="shared" si="41"/>
        <v>0</v>
      </c>
      <c r="N55" s="244">
        <f t="shared" si="41"/>
        <v>0</v>
      </c>
      <c r="O55" s="241">
        <f aca="true" t="shared" si="42" ref="O55:P57">G55-I55-K55+M55</f>
        <v>0</v>
      </c>
      <c r="P55" s="245">
        <f t="shared" si="42"/>
        <v>0</v>
      </c>
    </row>
    <row r="56" spans="1:16" s="250" customFormat="1" ht="21.75" customHeight="1" hidden="1">
      <c r="A56" s="235"/>
      <c r="B56" s="229"/>
      <c r="C56" s="229"/>
      <c r="D56" s="229"/>
      <c r="E56" s="229"/>
      <c r="F56" s="236" t="s">
        <v>93</v>
      </c>
      <c r="G56" s="246">
        <v>0</v>
      </c>
      <c r="H56" s="246">
        <v>0</v>
      </c>
      <c r="I56" s="246"/>
      <c r="J56" s="246"/>
      <c r="K56" s="247"/>
      <c r="L56" s="246"/>
      <c r="M56" s="246"/>
      <c r="N56" s="246">
        <f>-M56</f>
        <v>0</v>
      </c>
      <c r="O56" s="248">
        <f t="shared" si="42"/>
        <v>0</v>
      </c>
      <c r="P56" s="248">
        <f t="shared" si="42"/>
        <v>0</v>
      </c>
    </row>
    <row r="57" spans="1:16" s="250" customFormat="1" ht="21.75" customHeight="1" hidden="1">
      <c r="A57" s="235"/>
      <c r="B57" s="229"/>
      <c r="C57" s="229"/>
      <c r="D57" s="229"/>
      <c r="E57" s="229"/>
      <c r="F57" s="236" t="s">
        <v>184</v>
      </c>
      <c r="G57" s="246">
        <v>35301920</v>
      </c>
      <c r="H57" s="246">
        <v>0</v>
      </c>
      <c r="I57" s="246">
        <v>8348380</v>
      </c>
      <c r="J57" s="246">
        <v>0</v>
      </c>
      <c r="K57" s="247">
        <v>26953540</v>
      </c>
      <c r="L57" s="246">
        <v>0</v>
      </c>
      <c r="M57" s="246">
        <v>0</v>
      </c>
      <c r="N57" s="253">
        <f>-M57</f>
        <v>0</v>
      </c>
      <c r="O57" s="248">
        <f t="shared" si="42"/>
        <v>0</v>
      </c>
      <c r="P57" s="248">
        <f t="shared" si="42"/>
        <v>0</v>
      </c>
    </row>
    <row r="58" spans="1:16" s="220" customFormat="1" ht="22.5" customHeight="1">
      <c r="A58" s="254"/>
      <c r="B58" s="255">
        <v>4</v>
      </c>
      <c r="C58" s="255"/>
      <c r="D58" s="255"/>
      <c r="E58" s="255"/>
      <c r="F58" s="224" t="s">
        <v>118</v>
      </c>
      <c r="G58" s="195">
        <f>G62+G67+G72</f>
        <v>31283926</v>
      </c>
      <c r="H58" s="195">
        <f aca="true" t="shared" si="43" ref="H58:P58">H62+H67+H72</f>
        <v>41571679</v>
      </c>
      <c r="I58" s="195">
        <f t="shared" si="43"/>
        <v>1935672</v>
      </c>
      <c r="J58" s="195">
        <f>J62+J67+J72</f>
        <v>0</v>
      </c>
      <c r="K58" s="199">
        <f t="shared" si="43"/>
        <v>5403776</v>
      </c>
      <c r="L58" s="195">
        <f t="shared" si="43"/>
        <v>41571679</v>
      </c>
      <c r="M58" s="195">
        <f t="shared" si="43"/>
        <v>0</v>
      </c>
      <c r="N58" s="195">
        <f t="shared" si="43"/>
        <v>0</v>
      </c>
      <c r="O58" s="195">
        <f t="shared" si="43"/>
        <v>23944478</v>
      </c>
      <c r="P58" s="200">
        <f t="shared" si="43"/>
        <v>0</v>
      </c>
    </row>
    <row r="59" spans="1:16" s="252" customFormat="1" ht="21.75" customHeight="1" hidden="1">
      <c r="A59" s="228"/>
      <c r="B59" s="229"/>
      <c r="C59" s="229"/>
      <c r="D59" s="229"/>
      <c r="E59" s="229"/>
      <c r="F59" s="251" t="s">
        <v>100</v>
      </c>
      <c r="G59" s="231">
        <f aca="true" t="shared" si="44" ref="G59:P59">SUM(G60:G61)</f>
        <v>31283926</v>
      </c>
      <c r="H59" s="231">
        <f t="shared" si="44"/>
        <v>41571679</v>
      </c>
      <c r="I59" s="231">
        <f t="shared" si="44"/>
        <v>1935672</v>
      </c>
      <c r="J59" s="231">
        <f t="shared" si="44"/>
        <v>0</v>
      </c>
      <c r="K59" s="232">
        <f t="shared" si="44"/>
        <v>5403776</v>
      </c>
      <c r="L59" s="231">
        <f t="shared" si="44"/>
        <v>41571679</v>
      </c>
      <c r="M59" s="231">
        <f t="shared" si="44"/>
        <v>0</v>
      </c>
      <c r="N59" s="231">
        <f t="shared" si="44"/>
        <v>0</v>
      </c>
      <c r="O59" s="231">
        <f t="shared" si="44"/>
        <v>23944478</v>
      </c>
      <c r="P59" s="233">
        <f t="shared" si="44"/>
        <v>0</v>
      </c>
    </row>
    <row r="60" spans="1:16" s="250" customFormat="1" ht="21.75" customHeight="1" hidden="1">
      <c r="A60" s="235"/>
      <c r="B60" s="229"/>
      <c r="C60" s="229"/>
      <c r="D60" s="229"/>
      <c r="E60" s="229"/>
      <c r="F60" s="236" t="s">
        <v>99</v>
      </c>
      <c r="G60" s="231">
        <f>G70+G78</f>
        <v>0</v>
      </c>
      <c r="H60" s="231">
        <f aca="true" t="shared" si="45" ref="H60:N60">H70+H78</f>
        <v>0</v>
      </c>
      <c r="I60" s="231">
        <f t="shared" si="45"/>
        <v>0</v>
      </c>
      <c r="J60" s="231">
        <f t="shared" si="45"/>
        <v>0</v>
      </c>
      <c r="K60" s="231">
        <f t="shared" si="45"/>
        <v>0</v>
      </c>
      <c r="L60" s="231">
        <f t="shared" si="45"/>
        <v>0</v>
      </c>
      <c r="M60" s="231">
        <f t="shared" si="45"/>
        <v>0</v>
      </c>
      <c r="N60" s="231">
        <f t="shared" si="45"/>
        <v>0</v>
      </c>
      <c r="O60" s="231">
        <f>G60-I60-K60+M60</f>
        <v>0</v>
      </c>
      <c r="P60" s="233">
        <f>H60-J60-L60+N60</f>
        <v>0</v>
      </c>
    </row>
    <row r="61" spans="1:16" s="250" customFormat="1" ht="21.75" customHeight="1" hidden="1">
      <c r="A61" s="235"/>
      <c r="B61" s="229"/>
      <c r="C61" s="229"/>
      <c r="D61" s="229"/>
      <c r="E61" s="229"/>
      <c r="F61" s="236" t="s">
        <v>98</v>
      </c>
      <c r="G61" s="231">
        <f>G71+G79</f>
        <v>31283926</v>
      </c>
      <c r="H61" s="231">
        <f aca="true" t="shared" si="46" ref="H61:N61">H71+H79</f>
        <v>41571679</v>
      </c>
      <c r="I61" s="231">
        <f t="shared" si="46"/>
        <v>1935672</v>
      </c>
      <c r="J61" s="231">
        <f t="shared" si="46"/>
        <v>0</v>
      </c>
      <c r="K61" s="231">
        <f t="shared" si="46"/>
        <v>5403776</v>
      </c>
      <c r="L61" s="231">
        <f t="shared" si="46"/>
        <v>41571679</v>
      </c>
      <c r="M61" s="231">
        <f t="shared" si="46"/>
        <v>0</v>
      </c>
      <c r="N61" s="231">
        <f t="shared" si="46"/>
        <v>0</v>
      </c>
      <c r="O61" s="231">
        <f>G61-I61-K61+M61</f>
        <v>23944478</v>
      </c>
      <c r="P61" s="233">
        <f>H61-J61-L61+N61</f>
        <v>0</v>
      </c>
    </row>
    <row r="62" spans="1:16" s="250" customFormat="1" ht="22.5" customHeight="1" hidden="1">
      <c r="A62" s="256"/>
      <c r="B62" s="255"/>
      <c r="C62" s="255">
        <v>1</v>
      </c>
      <c r="D62" s="255"/>
      <c r="E62" s="255"/>
      <c r="F62" s="238" t="s">
        <v>140</v>
      </c>
      <c r="G62" s="195">
        <f>G63</f>
        <v>0</v>
      </c>
      <c r="H62" s="195">
        <f aca="true" t="shared" si="47" ref="H62:P62">H63</f>
        <v>0</v>
      </c>
      <c r="I62" s="195">
        <f t="shared" si="47"/>
        <v>0</v>
      </c>
      <c r="J62" s="195">
        <f t="shared" si="47"/>
        <v>0</v>
      </c>
      <c r="K62" s="199">
        <f t="shared" si="47"/>
        <v>0</v>
      </c>
      <c r="L62" s="195">
        <f t="shared" si="47"/>
        <v>0</v>
      </c>
      <c r="M62" s="195">
        <f t="shared" si="47"/>
        <v>0</v>
      </c>
      <c r="N62" s="195">
        <f t="shared" si="47"/>
        <v>0</v>
      </c>
      <c r="O62" s="195">
        <f t="shared" si="47"/>
        <v>0</v>
      </c>
      <c r="P62" s="200">
        <f t="shared" si="47"/>
        <v>0</v>
      </c>
    </row>
    <row r="63" spans="1:16" s="250" customFormat="1" ht="22.5" customHeight="1" hidden="1" thickBot="1">
      <c r="A63" s="257"/>
      <c r="B63" s="258"/>
      <c r="C63" s="258"/>
      <c r="D63" s="258"/>
      <c r="E63" s="258"/>
      <c r="F63" s="259" t="s">
        <v>137</v>
      </c>
      <c r="G63" s="260">
        <f>G64</f>
        <v>0</v>
      </c>
      <c r="H63" s="260">
        <f>H64</f>
        <v>0</v>
      </c>
      <c r="I63" s="260">
        <f aca="true" t="shared" si="48" ref="I63:P63">I64</f>
        <v>0</v>
      </c>
      <c r="J63" s="260">
        <f t="shared" si="48"/>
        <v>0</v>
      </c>
      <c r="K63" s="261">
        <f t="shared" si="48"/>
        <v>0</v>
      </c>
      <c r="L63" s="260">
        <f t="shared" si="48"/>
        <v>0</v>
      </c>
      <c r="M63" s="260">
        <f t="shared" si="48"/>
        <v>0</v>
      </c>
      <c r="N63" s="260">
        <f t="shared" si="48"/>
        <v>0</v>
      </c>
      <c r="O63" s="260">
        <f t="shared" si="48"/>
        <v>0</v>
      </c>
      <c r="P63" s="262">
        <f t="shared" si="48"/>
        <v>0</v>
      </c>
    </row>
    <row r="64" spans="1:16" s="250" customFormat="1" ht="22.5" customHeight="1" hidden="1">
      <c r="A64" s="256"/>
      <c r="B64" s="255"/>
      <c r="C64" s="255"/>
      <c r="D64" s="255">
        <v>1</v>
      </c>
      <c r="E64" s="255"/>
      <c r="F64" s="240" t="s">
        <v>149</v>
      </c>
      <c r="G64" s="241">
        <v>0</v>
      </c>
      <c r="H64" s="241">
        <v>0</v>
      </c>
      <c r="I64" s="241">
        <f aca="true" t="shared" si="49" ref="I64:N64">SUM(I65:I66)</f>
        <v>0</v>
      </c>
      <c r="J64" s="241">
        <f t="shared" si="49"/>
        <v>0</v>
      </c>
      <c r="K64" s="242">
        <f t="shared" si="49"/>
        <v>0</v>
      </c>
      <c r="L64" s="241">
        <f t="shared" si="49"/>
        <v>0</v>
      </c>
      <c r="M64" s="241">
        <f t="shared" si="49"/>
        <v>0</v>
      </c>
      <c r="N64" s="244">
        <f t="shared" si="49"/>
        <v>0</v>
      </c>
      <c r="O64" s="241">
        <f aca="true" t="shared" si="50" ref="O64:P66">G64-I64-K64+M64</f>
        <v>0</v>
      </c>
      <c r="P64" s="245">
        <f t="shared" si="50"/>
        <v>0</v>
      </c>
    </row>
    <row r="65" spans="1:16" s="250" customFormat="1" ht="21.75" customHeight="1" hidden="1">
      <c r="A65" s="256"/>
      <c r="B65" s="255"/>
      <c r="C65" s="255"/>
      <c r="D65" s="255"/>
      <c r="E65" s="255"/>
      <c r="F65" s="236" t="s">
        <v>99</v>
      </c>
      <c r="G65" s="246">
        <v>0</v>
      </c>
      <c r="H65" s="246">
        <v>0</v>
      </c>
      <c r="I65" s="246">
        <v>0</v>
      </c>
      <c r="J65" s="246">
        <v>0</v>
      </c>
      <c r="K65" s="247">
        <v>0</v>
      </c>
      <c r="L65" s="246">
        <v>0</v>
      </c>
      <c r="M65" s="246"/>
      <c r="N65" s="246">
        <f>-M65</f>
        <v>0</v>
      </c>
      <c r="O65" s="246">
        <f t="shared" si="50"/>
        <v>0</v>
      </c>
      <c r="P65" s="248">
        <f t="shared" si="50"/>
        <v>0</v>
      </c>
    </row>
    <row r="66" spans="1:16" s="250" customFormat="1" ht="21.75" customHeight="1" hidden="1">
      <c r="A66" s="256"/>
      <c r="B66" s="255"/>
      <c r="C66" s="255"/>
      <c r="D66" s="255"/>
      <c r="E66" s="255"/>
      <c r="F66" s="236" t="s">
        <v>98</v>
      </c>
      <c r="G66" s="246">
        <v>0</v>
      </c>
      <c r="H66" s="246">
        <v>0</v>
      </c>
      <c r="I66" s="246">
        <v>0</v>
      </c>
      <c r="J66" s="246">
        <v>0</v>
      </c>
      <c r="K66" s="247">
        <v>0</v>
      </c>
      <c r="L66" s="246">
        <v>0</v>
      </c>
      <c r="M66" s="246">
        <v>0</v>
      </c>
      <c r="N66" s="246">
        <f>-M66</f>
        <v>0</v>
      </c>
      <c r="O66" s="246">
        <f t="shared" si="50"/>
        <v>0</v>
      </c>
      <c r="P66" s="248">
        <f t="shared" si="50"/>
        <v>0</v>
      </c>
    </row>
    <row r="67" spans="1:16" s="220" customFormat="1" ht="22.5" customHeight="1">
      <c r="A67" s="179"/>
      <c r="B67" s="182"/>
      <c r="C67" s="182">
        <v>2</v>
      </c>
      <c r="D67" s="182"/>
      <c r="E67" s="182"/>
      <c r="F67" s="238" t="s">
        <v>119</v>
      </c>
      <c r="G67" s="195">
        <f>G68</f>
        <v>24935967</v>
      </c>
      <c r="H67" s="195">
        <f aca="true" t="shared" si="51" ref="H67:P67">H68</f>
        <v>41571679</v>
      </c>
      <c r="I67" s="195">
        <f t="shared" si="51"/>
        <v>499713</v>
      </c>
      <c r="J67" s="195">
        <v>0</v>
      </c>
      <c r="K67" s="199">
        <f t="shared" si="51"/>
        <v>491776</v>
      </c>
      <c r="L67" s="195">
        <f t="shared" si="51"/>
        <v>41571679</v>
      </c>
      <c r="M67" s="195">
        <f t="shared" si="51"/>
        <v>0</v>
      </c>
      <c r="N67" s="195">
        <f t="shared" si="51"/>
        <v>0</v>
      </c>
      <c r="O67" s="195">
        <f t="shared" si="51"/>
        <v>23944478</v>
      </c>
      <c r="P67" s="200">
        <f t="shared" si="51"/>
        <v>0</v>
      </c>
    </row>
    <row r="68" spans="1:16" s="220" customFormat="1" ht="22.5" customHeight="1">
      <c r="A68" s="179"/>
      <c r="B68" s="182"/>
      <c r="C68" s="182"/>
      <c r="D68" s="182"/>
      <c r="E68" s="182"/>
      <c r="F68" s="239" t="s">
        <v>151</v>
      </c>
      <c r="G68" s="195">
        <f>G69</f>
        <v>24935967</v>
      </c>
      <c r="H68" s="195">
        <f>H69</f>
        <v>41571679</v>
      </c>
      <c r="I68" s="195">
        <f aca="true" t="shared" si="52" ref="I68:P68">I69</f>
        <v>499713</v>
      </c>
      <c r="J68" s="195">
        <f t="shared" si="52"/>
        <v>0</v>
      </c>
      <c r="K68" s="199">
        <f t="shared" si="52"/>
        <v>491776</v>
      </c>
      <c r="L68" s="195">
        <f t="shared" si="52"/>
        <v>41571679</v>
      </c>
      <c r="M68" s="195">
        <f t="shared" si="52"/>
        <v>0</v>
      </c>
      <c r="N68" s="195">
        <f t="shared" si="52"/>
        <v>0</v>
      </c>
      <c r="O68" s="195">
        <f t="shared" si="52"/>
        <v>23944478</v>
      </c>
      <c r="P68" s="200">
        <f t="shared" si="52"/>
        <v>0</v>
      </c>
    </row>
    <row r="69" spans="1:16" s="221" customFormat="1" ht="22.5" customHeight="1">
      <c r="A69" s="179"/>
      <c r="B69" s="182"/>
      <c r="C69" s="182"/>
      <c r="D69" s="182">
        <v>1</v>
      </c>
      <c r="E69" s="182"/>
      <c r="F69" s="286" t="s">
        <v>153</v>
      </c>
      <c r="G69" s="241">
        <v>24935967</v>
      </c>
      <c r="H69" s="241">
        <v>41571679</v>
      </c>
      <c r="I69" s="241">
        <f aca="true" t="shared" si="53" ref="I69:N69">SUM(I70:I71)</f>
        <v>499713</v>
      </c>
      <c r="J69" s="241">
        <f t="shared" si="53"/>
        <v>0</v>
      </c>
      <c r="K69" s="242">
        <f t="shared" si="53"/>
        <v>491776</v>
      </c>
      <c r="L69" s="241">
        <f t="shared" si="53"/>
        <v>41571679</v>
      </c>
      <c r="M69" s="243">
        <f t="shared" si="53"/>
        <v>0</v>
      </c>
      <c r="N69" s="244">
        <f t="shared" si="53"/>
        <v>0</v>
      </c>
      <c r="O69" s="241">
        <f aca="true" t="shared" si="54" ref="O69:P71">G69-I69-K69+M69</f>
        <v>23944478</v>
      </c>
      <c r="P69" s="245">
        <f t="shared" si="54"/>
        <v>0</v>
      </c>
    </row>
    <row r="70" spans="1:16" s="250" customFormat="1" ht="21.75" customHeight="1" hidden="1">
      <c r="A70" s="235"/>
      <c r="B70" s="229"/>
      <c r="C70" s="229"/>
      <c r="D70" s="229"/>
      <c r="E70" s="229"/>
      <c r="F70" s="236" t="s">
        <v>99</v>
      </c>
      <c r="G70" s="246">
        <v>0</v>
      </c>
      <c r="H70" s="246">
        <v>0</v>
      </c>
      <c r="I70" s="246">
        <v>0</v>
      </c>
      <c r="J70" s="246">
        <v>0</v>
      </c>
      <c r="K70" s="247">
        <v>0</v>
      </c>
      <c r="L70" s="246">
        <v>0</v>
      </c>
      <c r="M70" s="246"/>
      <c r="N70" s="246">
        <f>-M70</f>
        <v>0</v>
      </c>
      <c r="O70" s="248">
        <f t="shared" si="54"/>
        <v>0</v>
      </c>
      <c r="P70" s="248">
        <f t="shared" si="54"/>
        <v>0</v>
      </c>
    </row>
    <row r="71" spans="1:16" s="250" customFormat="1" ht="21.75" customHeight="1" hidden="1">
      <c r="A71" s="235"/>
      <c r="B71" s="229"/>
      <c r="C71" s="229"/>
      <c r="D71" s="229"/>
      <c r="E71" s="229"/>
      <c r="F71" s="236" t="s">
        <v>98</v>
      </c>
      <c r="G71" s="246">
        <v>24935967</v>
      </c>
      <c r="H71" s="246">
        <v>41571679</v>
      </c>
      <c r="I71" s="246">
        <v>499713</v>
      </c>
      <c r="J71" s="246">
        <v>0</v>
      </c>
      <c r="K71" s="247">
        <v>491776</v>
      </c>
      <c r="L71" s="246">
        <v>41571679</v>
      </c>
      <c r="M71" s="246">
        <v>0</v>
      </c>
      <c r="N71" s="246">
        <v>0</v>
      </c>
      <c r="O71" s="248">
        <f t="shared" si="54"/>
        <v>23944478</v>
      </c>
      <c r="P71" s="248">
        <f t="shared" si="54"/>
        <v>0</v>
      </c>
    </row>
    <row r="72" spans="1:16" s="220" customFormat="1" ht="22.5" customHeight="1">
      <c r="A72" s="179"/>
      <c r="B72" s="182"/>
      <c r="C72" s="182">
        <v>3</v>
      </c>
      <c r="D72" s="182"/>
      <c r="E72" s="182"/>
      <c r="F72" s="238" t="s">
        <v>35</v>
      </c>
      <c r="G72" s="195">
        <f>G73</f>
        <v>6347959</v>
      </c>
      <c r="H72" s="195">
        <f aca="true" t="shared" si="55" ref="H72:P72">H73</f>
        <v>0</v>
      </c>
      <c r="I72" s="195">
        <f t="shared" si="55"/>
        <v>1435959</v>
      </c>
      <c r="J72" s="195">
        <f t="shared" si="55"/>
        <v>0</v>
      </c>
      <c r="K72" s="199">
        <f t="shared" si="55"/>
        <v>4912000</v>
      </c>
      <c r="L72" s="195">
        <f t="shared" si="55"/>
        <v>0</v>
      </c>
      <c r="M72" s="195">
        <f t="shared" si="55"/>
        <v>0</v>
      </c>
      <c r="N72" s="195">
        <f t="shared" si="55"/>
        <v>0</v>
      </c>
      <c r="O72" s="195">
        <f t="shared" si="55"/>
        <v>0</v>
      </c>
      <c r="P72" s="200">
        <f t="shared" si="55"/>
        <v>0</v>
      </c>
    </row>
    <row r="73" spans="1:16" s="220" customFormat="1" ht="22.5" customHeight="1">
      <c r="A73" s="179"/>
      <c r="B73" s="182"/>
      <c r="C73" s="182"/>
      <c r="D73" s="182"/>
      <c r="E73" s="182"/>
      <c r="F73" s="239" t="s">
        <v>120</v>
      </c>
      <c r="G73" s="195">
        <f>G74+G77</f>
        <v>6347959</v>
      </c>
      <c r="H73" s="195">
        <f aca="true" t="shared" si="56" ref="H73:P73">H74+H77</f>
        <v>0</v>
      </c>
      <c r="I73" s="195">
        <f t="shared" si="56"/>
        <v>1435959</v>
      </c>
      <c r="J73" s="195">
        <f t="shared" si="56"/>
        <v>0</v>
      </c>
      <c r="K73" s="199">
        <f t="shared" si="56"/>
        <v>4912000</v>
      </c>
      <c r="L73" s="195">
        <f t="shared" si="56"/>
        <v>0</v>
      </c>
      <c r="M73" s="195">
        <f t="shared" si="56"/>
        <v>0</v>
      </c>
      <c r="N73" s="195">
        <f t="shared" si="56"/>
        <v>0</v>
      </c>
      <c r="O73" s="195">
        <f t="shared" si="56"/>
        <v>0</v>
      </c>
      <c r="P73" s="200">
        <f t="shared" si="56"/>
        <v>0</v>
      </c>
    </row>
    <row r="74" spans="1:16" s="221" customFormat="1" ht="36.75" customHeight="1" hidden="1">
      <c r="A74" s="179"/>
      <c r="B74" s="182"/>
      <c r="C74" s="182"/>
      <c r="D74" s="182">
        <v>1</v>
      </c>
      <c r="E74" s="182"/>
      <c r="F74" s="240" t="s">
        <v>159</v>
      </c>
      <c r="G74" s="241">
        <v>0</v>
      </c>
      <c r="H74" s="241">
        <v>0</v>
      </c>
      <c r="I74" s="241">
        <f aca="true" t="shared" si="57" ref="I74:N74">SUM(I75:I76)</f>
        <v>0</v>
      </c>
      <c r="J74" s="241">
        <f t="shared" si="57"/>
        <v>0</v>
      </c>
      <c r="K74" s="242">
        <f t="shared" si="57"/>
        <v>0</v>
      </c>
      <c r="L74" s="241">
        <f t="shared" si="57"/>
        <v>0</v>
      </c>
      <c r="M74" s="243">
        <f t="shared" si="57"/>
        <v>0</v>
      </c>
      <c r="N74" s="244">
        <f t="shared" si="57"/>
        <v>0</v>
      </c>
      <c r="O74" s="241">
        <f aca="true" t="shared" si="58" ref="O74:O79">G74-I74-K74+M74</f>
        <v>0</v>
      </c>
      <c r="P74" s="245">
        <f aca="true" t="shared" si="59" ref="P74:P79">H74-J74-L74+N74</f>
        <v>0</v>
      </c>
    </row>
    <row r="75" spans="1:16" s="250" customFormat="1" ht="21.75" customHeight="1" hidden="1">
      <c r="A75" s="235"/>
      <c r="B75" s="229"/>
      <c r="C75" s="229"/>
      <c r="D75" s="229"/>
      <c r="E75" s="229"/>
      <c r="F75" s="236" t="s">
        <v>99</v>
      </c>
      <c r="G75" s="246">
        <v>0</v>
      </c>
      <c r="H75" s="246">
        <v>0</v>
      </c>
      <c r="I75" s="246"/>
      <c r="J75" s="246"/>
      <c r="K75" s="247"/>
      <c r="L75" s="246"/>
      <c r="M75" s="246"/>
      <c r="N75" s="246">
        <f>-M75</f>
        <v>0</v>
      </c>
      <c r="O75" s="248">
        <f t="shared" si="58"/>
        <v>0</v>
      </c>
      <c r="P75" s="248">
        <f t="shared" si="59"/>
        <v>0</v>
      </c>
    </row>
    <row r="76" spans="1:16" s="250" customFormat="1" ht="21.75" customHeight="1" hidden="1">
      <c r="A76" s="235"/>
      <c r="B76" s="229"/>
      <c r="C76" s="229"/>
      <c r="D76" s="229"/>
      <c r="E76" s="229"/>
      <c r="F76" s="236" t="s">
        <v>98</v>
      </c>
      <c r="G76" s="246">
        <v>0</v>
      </c>
      <c r="H76" s="246">
        <v>0</v>
      </c>
      <c r="I76" s="246">
        <v>0</v>
      </c>
      <c r="J76" s="246">
        <v>0</v>
      </c>
      <c r="K76" s="247">
        <v>0</v>
      </c>
      <c r="L76" s="246">
        <v>0</v>
      </c>
      <c r="M76" s="246">
        <v>0</v>
      </c>
      <c r="N76" s="246">
        <f>-M76</f>
        <v>0</v>
      </c>
      <c r="O76" s="248">
        <f t="shared" si="58"/>
        <v>0</v>
      </c>
      <c r="P76" s="248">
        <f t="shared" si="59"/>
        <v>0</v>
      </c>
    </row>
    <row r="77" spans="1:16" s="221" customFormat="1" ht="36.75" customHeight="1">
      <c r="A77" s="179"/>
      <c r="B77" s="182"/>
      <c r="C77" s="182"/>
      <c r="D77" s="191">
        <v>2</v>
      </c>
      <c r="E77" s="182"/>
      <c r="F77" s="294" t="s">
        <v>185</v>
      </c>
      <c r="G77" s="295">
        <v>6347959</v>
      </c>
      <c r="H77" s="295">
        <v>0</v>
      </c>
      <c r="I77" s="295">
        <f aca="true" t="shared" si="60" ref="I77:N77">SUM(I78:I79)</f>
        <v>1435959</v>
      </c>
      <c r="J77" s="295">
        <f t="shared" si="60"/>
        <v>0</v>
      </c>
      <c r="K77" s="296">
        <f t="shared" si="60"/>
        <v>4912000</v>
      </c>
      <c r="L77" s="295">
        <f t="shared" si="60"/>
        <v>0</v>
      </c>
      <c r="M77" s="297">
        <f t="shared" si="60"/>
        <v>0</v>
      </c>
      <c r="N77" s="295">
        <f t="shared" si="60"/>
        <v>0</v>
      </c>
      <c r="O77" s="295">
        <f t="shared" si="58"/>
        <v>0</v>
      </c>
      <c r="P77" s="298">
        <f t="shared" si="59"/>
        <v>0</v>
      </c>
    </row>
    <row r="78" spans="1:16" s="250" customFormat="1" ht="21.75" customHeight="1" hidden="1">
      <c r="A78" s="235"/>
      <c r="B78" s="229"/>
      <c r="C78" s="229"/>
      <c r="D78" s="229"/>
      <c r="E78" s="229"/>
      <c r="F78" s="236" t="s">
        <v>99</v>
      </c>
      <c r="G78" s="246">
        <v>0</v>
      </c>
      <c r="H78" s="246">
        <v>0</v>
      </c>
      <c r="I78" s="246">
        <v>0</v>
      </c>
      <c r="J78" s="246">
        <v>0</v>
      </c>
      <c r="K78" s="247"/>
      <c r="L78" s="246"/>
      <c r="M78" s="246">
        <v>0</v>
      </c>
      <c r="N78" s="246">
        <f>-M78</f>
        <v>0</v>
      </c>
      <c r="O78" s="248">
        <f t="shared" si="58"/>
        <v>0</v>
      </c>
      <c r="P78" s="248">
        <f t="shared" si="59"/>
        <v>0</v>
      </c>
    </row>
    <row r="79" spans="1:16" s="250" customFormat="1" ht="21.75" customHeight="1" hidden="1">
      <c r="A79" s="235"/>
      <c r="B79" s="229"/>
      <c r="C79" s="229"/>
      <c r="D79" s="229"/>
      <c r="E79" s="229"/>
      <c r="F79" s="236" t="s">
        <v>184</v>
      </c>
      <c r="G79" s="246">
        <v>6347959</v>
      </c>
      <c r="H79" s="246">
        <v>0</v>
      </c>
      <c r="I79" s="246">
        <v>1435959</v>
      </c>
      <c r="J79" s="246">
        <v>0</v>
      </c>
      <c r="K79" s="247">
        <v>4912000</v>
      </c>
      <c r="L79" s="246">
        <v>0</v>
      </c>
      <c r="M79" s="246">
        <v>0</v>
      </c>
      <c r="N79" s="246">
        <v>0</v>
      </c>
      <c r="O79" s="248">
        <f t="shared" si="58"/>
        <v>0</v>
      </c>
      <c r="P79" s="248">
        <f t="shared" si="59"/>
        <v>0</v>
      </c>
    </row>
    <row r="80" spans="1:16" s="220" customFormat="1" ht="22.5" customHeight="1">
      <c r="A80" s="179"/>
      <c r="B80" s="182">
        <v>5</v>
      </c>
      <c r="C80" s="182"/>
      <c r="D80" s="182"/>
      <c r="E80" s="182"/>
      <c r="F80" s="224" t="s">
        <v>59</v>
      </c>
      <c r="G80" s="195">
        <f aca="true" t="shared" si="61" ref="G80:P80">G84+G110</f>
        <v>6090257</v>
      </c>
      <c r="H80" s="195">
        <f t="shared" si="61"/>
        <v>445046391</v>
      </c>
      <c r="I80" s="195">
        <f t="shared" si="61"/>
        <v>0</v>
      </c>
      <c r="J80" s="195">
        <f t="shared" si="61"/>
        <v>0</v>
      </c>
      <c r="K80" s="199">
        <f t="shared" si="61"/>
        <v>0</v>
      </c>
      <c r="L80" s="195">
        <f t="shared" si="61"/>
        <v>23594867</v>
      </c>
      <c r="M80" s="195">
        <f t="shared" si="61"/>
        <v>0</v>
      </c>
      <c r="N80" s="195">
        <f t="shared" si="61"/>
        <v>0</v>
      </c>
      <c r="O80" s="195">
        <f t="shared" si="61"/>
        <v>6090257</v>
      </c>
      <c r="P80" s="200">
        <f t="shared" si="61"/>
        <v>421451524</v>
      </c>
    </row>
    <row r="81" spans="1:16" s="252" customFormat="1" ht="21.75" customHeight="1" hidden="1">
      <c r="A81" s="228"/>
      <c r="B81" s="229"/>
      <c r="C81" s="229"/>
      <c r="D81" s="229"/>
      <c r="E81" s="229"/>
      <c r="F81" s="251" t="s">
        <v>100</v>
      </c>
      <c r="G81" s="231">
        <f aca="true" t="shared" si="62" ref="G81:P81">SUM(G82:G83)</f>
        <v>6090257</v>
      </c>
      <c r="H81" s="231">
        <f t="shared" si="62"/>
        <v>445046391</v>
      </c>
      <c r="I81" s="231">
        <f t="shared" si="62"/>
        <v>0</v>
      </c>
      <c r="J81" s="231">
        <f t="shared" si="62"/>
        <v>0</v>
      </c>
      <c r="K81" s="232">
        <f t="shared" si="62"/>
        <v>0</v>
      </c>
      <c r="L81" s="231">
        <f t="shared" si="62"/>
        <v>23594867</v>
      </c>
      <c r="M81" s="231">
        <f t="shared" si="62"/>
        <v>0</v>
      </c>
      <c r="N81" s="231">
        <f t="shared" si="62"/>
        <v>0</v>
      </c>
      <c r="O81" s="231">
        <f t="shared" si="62"/>
        <v>6090257</v>
      </c>
      <c r="P81" s="233">
        <f t="shared" si="62"/>
        <v>421451524</v>
      </c>
    </row>
    <row r="82" spans="1:16" s="250" customFormat="1" ht="21.75" customHeight="1" hidden="1">
      <c r="A82" s="235"/>
      <c r="B82" s="229"/>
      <c r="C82" s="229"/>
      <c r="D82" s="229"/>
      <c r="E82" s="229"/>
      <c r="F82" s="236" t="s">
        <v>99</v>
      </c>
      <c r="G82" s="231">
        <f>G96+G102+G105+G108</f>
        <v>0</v>
      </c>
      <c r="H82" s="231">
        <f aca="true" t="shared" si="63" ref="H82:N82">H96+H102+H105+H108</f>
        <v>0</v>
      </c>
      <c r="I82" s="231">
        <f t="shared" si="63"/>
        <v>0</v>
      </c>
      <c r="J82" s="231">
        <f t="shared" si="63"/>
        <v>0</v>
      </c>
      <c r="K82" s="231">
        <f t="shared" si="63"/>
        <v>0</v>
      </c>
      <c r="L82" s="231">
        <f t="shared" si="63"/>
        <v>0</v>
      </c>
      <c r="M82" s="231">
        <f t="shared" si="63"/>
        <v>0</v>
      </c>
      <c r="N82" s="231">
        <f t="shared" si="63"/>
        <v>0</v>
      </c>
      <c r="O82" s="231">
        <f>G82-I82-K82+M82</f>
        <v>0</v>
      </c>
      <c r="P82" s="233">
        <f>H82-J82-L82+N82</f>
        <v>0</v>
      </c>
    </row>
    <row r="83" spans="1:16" s="250" customFormat="1" ht="21.75" customHeight="1" hidden="1">
      <c r="A83" s="235"/>
      <c r="B83" s="229"/>
      <c r="C83" s="229"/>
      <c r="D83" s="229"/>
      <c r="E83" s="229"/>
      <c r="F83" s="236" t="s">
        <v>98</v>
      </c>
      <c r="G83" s="231">
        <f>G97+G103+G106+G109</f>
        <v>6090257</v>
      </c>
      <c r="H83" s="231">
        <f aca="true" t="shared" si="64" ref="H83:N83">H97+H103+H106+H109</f>
        <v>445046391</v>
      </c>
      <c r="I83" s="231">
        <f t="shared" si="64"/>
        <v>0</v>
      </c>
      <c r="J83" s="231">
        <f t="shared" si="64"/>
        <v>0</v>
      </c>
      <c r="K83" s="231">
        <f t="shared" si="64"/>
        <v>0</v>
      </c>
      <c r="L83" s="231">
        <f t="shared" si="64"/>
        <v>23594867</v>
      </c>
      <c r="M83" s="231">
        <f t="shared" si="64"/>
        <v>0</v>
      </c>
      <c r="N83" s="231">
        <f t="shared" si="64"/>
        <v>0</v>
      </c>
      <c r="O83" s="231">
        <f>G83-I83-K83+M83</f>
        <v>6090257</v>
      </c>
      <c r="P83" s="233">
        <f>H83-J83-L83+N83</f>
        <v>421451524</v>
      </c>
    </row>
    <row r="84" spans="1:16" s="220" customFormat="1" ht="22.5" customHeight="1">
      <c r="A84" s="179"/>
      <c r="B84" s="182"/>
      <c r="C84" s="182">
        <v>1</v>
      </c>
      <c r="D84" s="182"/>
      <c r="E84" s="182"/>
      <c r="F84" s="238" t="s">
        <v>121</v>
      </c>
      <c r="G84" s="195">
        <f>G85</f>
        <v>6090257</v>
      </c>
      <c r="H84" s="195">
        <f aca="true" t="shared" si="65" ref="H84:P84">H85</f>
        <v>445046391</v>
      </c>
      <c r="I84" s="195">
        <f t="shared" si="65"/>
        <v>0</v>
      </c>
      <c r="J84" s="195">
        <f t="shared" si="65"/>
        <v>0</v>
      </c>
      <c r="K84" s="199">
        <f t="shared" si="65"/>
        <v>0</v>
      </c>
      <c r="L84" s="195">
        <f t="shared" si="65"/>
        <v>23594867</v>
      </c>
      <c r="M84" s="195">
        <f t="shared" si="65"/>
        <v>0</v>
      </c>
      <c r="N84" s="195">
        <f t="shared" si="65"/>
        <v>0</v>
      </c>
      <c r="O84" s="195">
        <f t="shared" si="65"/>
        <v>6090257</v>
      </c>
      <c r="P84" s="200">
        <f t="shared" si="65"/>
        <v>421451524</v>
      </c>
    </row>
    <row r="85" spans="1:16" s="220" customFormat="1" ht="24" customHeight="1">
      <c r="A85" s="179"/>
      <c r="B85" s="182"/>
      <c r="C85" s="182"/>
      <c r="D85" s="182"/>
      <c r="E85" s="182"/>
      <c r="F85" s="239" t="s">
        <v>45</v>
      </c>
      <c r="G85" s="195">
        <f>G94</f>
        <v>6090257</v>
      </c>
      <c r="H85" s="195">
        <f aca="true" t="shared" si="66" ref="H85:P85">H94</f>
        <v>445046391</v>
      </c>
      <c r="I85" s="195">
        <f t="shared" si="66"/>
        <v>0</v>
      </c>
      <c r="J85" s="195">
        <f t="shared" si="66"/>
        <v>0</v>
      </c>
      <c r="K85" s="199">
        <f t="shared" si="66"/>
        <v>0</v>
      </c>
      <c r="L85" s="195">
        <f t="shared" si="66"/>
        <v>23594867</v>
      </c>
      <c r="M85" s="195">
        <f t="shared" si="66"/>
        <v>0</v>
      </c>
      <c r="N85" s="195">
        <f t="shared" si="66"/>
        <v>0</v>
      </c>
      <c r="O85" s="195">
        <f t="shared" si="66"/>
        <v>6090257</v>
      </c>
      <c r="P85" s="200">
        <f t="shared" si="66"/>
        <v>421451524</v>
      </c>
    </row>
    <row r="86" spans="1:16" s="221" customFormat="1" ht="38.25" customHeight="1" hidden="1" thickBot="1">
      <c r="A86" s="263"/>
      <c r="B86" s="186"/>
      <c r="C86" s="186"/>
      <c r="D86" s="186">
        <v>1</v>
      </c>
      <c r="E86" s="186"/>
      <c r="F86" s="264" t="s">
        <v>160</v>
      </c>
      <c r="G86" s="265">
        <v>0</v>
      </c>
      <c r="H86" s="265">
        <v>0</v>
      </c>
      <c r="I86" s="265">
        <f aca="true" t="shared" si="67" ref="I86:N86">I87</f>
        <v>0</v>
      </c>
      <c r="J86" s="265">
        <f t="shared" si="67"/>
        <v>0</v>
      </c>
      <c r="K86" s="266">
        <f t="shared" si="67"/>
        <v>0</v>
      </c>
      <c r="L86" s="265">
        <f t="shared" si="67"/>
        <v>0</v>
      </c>
      <c r="M86" s="267">
        <f t="shared" si="67"/>
        <v>0</v>
      </c>
      <c r="N86" s="268">
        <f t="shared" si="67"/>
        <v>0</v>
      </c>
      <c r="O86" s="265">
        <f aca="true" t="shared" si="68" ref="O86:P89">G86-I86-K86+M86</f>
        <v>0</v>
      </c>
      <c r="P86" s="269">
        <f t="shared" si="68"/>
        <v>0</v>
      </c>
    </row>
    <row r="87" spans="1:16" s="221" customFormat="1" ht="37.5" customHeight="1" hidden="1">
      <c r="A87" s="179"/>
      <c r="B87" s="182"/>
      <c r="C87" s="182"/>
      <c r="D87" s="182"/>
      <c r="E87" s="182">
        <v>1</v>
      </c>
      <c r="F87" s="249" t="s">
        <v>161</v>
      </c>
      <c r="G87" s="241">
        <v>0</v>
      </c>
      <c r="H87" s="241">
        <v>0</v>
      </c>
      <c r="I87" s="241">
        <f aca="true" t="shared" si="69" ref="I87:N87">I88+I89</f>
        <v>0</v>
      </c>
      <c r="J87" s="241">
        <f t="shared" si="69"/>
        <v>0</v>
      </c>
      <c r="K87" s="242">
        <f t="shared" si="69"/>
        <v>0</v>
      </c>
      <c r="L87" s="241">
        <f t="shared" si="69"/>
        <v>0</v>
      </c>
      <c r="M87" s="243">
        <f t="shared" si="69"/>
        <v>0</v>
      </c>
      <c r="N87" s="244">
        <f t="shared" si="69"/>
        <v>0</v>
      </c>
      <c r="O87" s="241">
        <f t="shared" si="68"/>
        <v>0</v>
      </c>
      <c r="P87" s="245">
        <f t="shared" si="68"/>
        <v>0</v>
      </c>
    </row>
    <row r="88" spans="1:16" s="250" customFormat="1" ht="21.75" customHeight="1" hidden="1">
      <c r="A88" s="235"/>
      <c r="B88" s="229"/>
      <c r="C88" s="229"/>
      <c r="D88" s="229"/>
      <c r="E88" s="229"/>
      <c r="F88" s="236" t="s">
        <v>99</v>
      </c>
      <c r="G88" s="246">
        <v>0</v>
      </c>
      <c r="H88" s="246">
        <v>0</v>
      </c>
      <c r="I88" s="246"/>
      <c r="J88" s="246"/>
      <c r="K88" s="247"/>
      <c r="L88" s="246"/>
      <c r="M88" s="246"/>
      <c r="N88" s="246">
        <f>-M88</f>
        <v>0</v>
      </c>
      <c r="O88" s="248">
        <f t="shared" si="68"/>
        <v>0</v>
      </c>
      <c r="P88" s="248">
        <f t="shared" si="68"/>
        <v>0</v>
      </c>
    </row>
    <row r="89" spans="1:16" s="250" customFormat="1" ht="21.75" customHeight="1" hidden="1">
      <c r="A89" s="235"/>
      <c r="B89" s="229"/>
      <c r="C89" s="229"/>
      <c r="D89" s="229"/>
      <c r="E89" s="229"/>
      <c r="F89" s="236" t="s">
        <v>98</v>
      </c>
      <c r="G89" s="246">
        <v>0</v>
      </c>
      <c r="H89" s="246">
        <v>0</v>
      </c>
      <c r="I89" s="246"/>
      <c r="J89" s="246"/>
      <c r="K89" s="247"/>
      <c r="L89" s="246">
        <v>0</v>
      </c>
      <c r="M89" s="246"/>
      <c r="N89" s="246">
        <f>-M89</f>
        <v>0</v>
      </c>
      <c r="O89" s="248">
        <f t="shared" si="68"/>
        <v>0</v>
      </c>
      <c r="P89" s="248">
        <f t="shared" si="68"/>
        <v>0</v>
      </c>
    </row>
    <row r="90" spans="1:16" s="221" customFormat="1" ht="37.5" customHeight="1" hidden="1">
      <c r="A90" s="157"/>
      <c r="B90" s="182"/>
      <c r="C90" s="182"/>
      <c r="D90" s="182">
        <v>2</v>
      </c>
      <c r="E90" s="182"/>
      <c r="F90" s="240" t="s">
        <v>163</v>
      </c>
      <c r="G90" s="241">
        <v>0</v>
      </c>
      <c r="H90" s="241">
        <v>0</v>
      </c>
      <c r="I90" s="241">
        <f aca="true" t="shared" si="70" ref="I90:N90">I91</f>
        <v>0</v>
      </c>
      <c r="J90" s="241">
        <f t="shared" si="70"/>
        <v>0</v>
      </c>
      <c r="K90" s="242">
        <f t="shared" si="70"/>
        <v>0</v>
      </c>
      <c r="L90" s="241">
        <f t="shared" si="70"/>
        <v>0</v>
      </c>
      <c r="M90" s="243">
        <f t="shared" si="70"/>
        <v>0</v>
      </c>
      <c r="N90" s="244">
        <f t="shared" si="70"/>
        <v>0</v>
      </c>
      <c r="O90" s="241">
        <f>G90-I90-K90+M90</f>
        <v>0</v>
      </c>
      <c r="P90" s="245">
        <f>H90-J90-L90+N90</f>
        <v>0</v>
      </c>
    </row>
    <row r="91" spans="1:16" s="221" customFormat="1" ht="23.25" customHeight="1" hidden="1">
      <c r="A91" s="157"/>
      <c r="B91" s="182"/>
      <c r="C91" s="182"/>
      <c r="D91" s="182"/>
      <c r="E91" s="182">
        <v>1</v>
      </c>
      <c r="F91" s="240" t="s">
        <v>164</v>
      </c>
      <c r="G91" s="241">
        <v>0</v>
      </c>
      <c r="H91" s="241">
        <v>0</v>
      </c>
      <c r="I91" s="241">
        <f aca="true" t="shared" si="71" ref="I91:N91">I92+I93</f>
        <v>0</v>
      </c>
      <c r="J91" s="241">
        <f t="shared" si="71"/>
        <v>0</v>
      </c>
      <c r="K91" s="242">
        <f t="shared" si="71"/>
        <v>0</v>
      </c>
      <c r="L91" s="241">
        <f t="shared" si="71"/>
        <v>0</v>
      </c>
      <c r="M91" s="243">
        <f t="shared" si="71"/>
        <v>0</v>
      </c>
      <c r="N91" s="244">
        <f t="shared" si="71"/>
        <v>0</v>
      </c>
      <c r="O91" s="245">
        <f>G91-I91-K91+M91</f>
        <v>0</v>
      </c>
      <c r="P91" s="245">
        <f>H91-J91-L91+N91</f>
        <v>0</v>
      </c>
    </row>
    <row r="92" spans="1:16" s="250" customFormat="1" ht="21.75" customHeight="1" hidden="1">
      <c r="A92" s="235"/>
      <c r="B92" s="229"/>
      <c r="C92" s="229"/>
      <c r="D92" s="229"/>
      <c r="E92" s="229"/>
      <c r="F92" s="236" t="s">
        <v>99</v>
      </c>
      <c r="G92" s="246">
        <v>0</v>
      </c>
      <c r="H92" s="246">
        <v>0</v>
      </c>
      <c r="I92" s="246"/>
      <c r="J92" s="246"/>
      <c r="K92" s="247"/>
      <c r="L92" s="246"/>
      <c r="M92" s="246"/>
      <c r="N92" s="246">
        <f>-M92</f>
        <v>0</v>
      </c>
      <c r="O92" s="248">
        <f aca="true" t="shared" si="72" ref="O92:O98">G92-I92-K92+M92</f>
        <v>0</v>
      </c>
      <c r="P92" s="248">
        <f aca="true" t="shared" si="73" ref="P92:P98">H92-J92-L92+N92</f>
        <v>0</v>
      </c>
    </row>
    <row r="93" spans="1:16" s="250" customFormat="1" ht="21.75" customHeight="1" hidden="1">
      <c r="A93" s="235"/>
      <c r="B93" s="229"/>
      <c r="C93" s="229"/>
      <c r="D93" s="229"/>
      <c r="E93" s="229"/>
      <c r="F93" s="236" t="s">
        <v>98</v>
      </c>
      <c r="G93" s="246">
        <v>0</v>
      </c>
      <c r="H93" s="246">
        <v>0</v>
      </c>
      <c r="I93" s="246"/>
      <c r="J93" s="246"/>
      <c r="K93" s="247"/>
      <c r="L93" s="246">
        <v>0</v>
      </c>
      <c r="M93" s="246"/>
      <c r="N93" s="246">
        <f>-M93</f>
        <v>0</v>
      </c>
      <c r="O93" s="248">
        <f t="shared" si="72"/>
        <v>0</v>
      </c>
      <c r="P93" s="248">
        <f t="shared" si="73"/>
        <v>0</v>
      </c>
    </row>
    <row r="94" spans="1:16" s="221" customFormat="1" ht="29.25" customHeight="1">
      <c r="A94" s="303"/>
      <c r="B94" s="304"/>
      <c r="C94" s="304"/>
      <c r="D94" s="182">
        <v>4</v>
      </c>
      <c r="E94" s="304"/>
      <c r="F94" s="286" t="s">
        <v>166</v>
      </c>
      <c r="G94" s="305">
        <f aca="true" t="shared" si="74" ref="G94:P94">G95+G98+G101+G104+G107</f>
        <v>6090257</v>
      </c>
      <c r="H94" s="305">
        <f t="shared" si="74"/>
        <v>445046391</v>
      </c>
      <c r="I94" s="305">
        <f t="shared" si="74"/>
        <v>0</v>
      </c>
      <c r="J94" s="305">
        <f t="shared" si="74"/>
        <v>0</v>
      </c>
      <c r="K94" s="306">
        <f t="shared" si="74"/>
        <v>0</v>
      </c>
      <c r="L94" s="305">
        <f t="shared" si="74"/>
        <v>23594867</v>
      </c>
      <c r="M94" s="305">
        <f t="shared" si="74"/>
        <v>0</v>
      </c>
      <c r="N94" s="305">
        <f t="shared" si="74"/>
        <v>0</v>
      </c>
      <c r="O94" s="305">
        <f t="shared" si="74"/>
        <v>6090257</v>
      </c>
      <c r="P94" s="307">
        <f t="shared" si="74"/>
        <v>421451524</v>
      </c>
    </row>
    <row r="95" spans="1:16" s="221" customFormat="1" ht="37.5" customHeight="1">
      <c r="A95" s="179"/>
      <c r="B95" s="182"/>
      <c r="C95" s="182"/>
      <c r="D95" s="191"/>
      <c r="E95" s="191">
        <v>1</v>
      </c>
      <c r="F95" s="301" t="s">
        <v>161</v>
      </c>
      <c r="G95" s="289">
        <v>0</v>
      </c>
      <c r="H95" s="289">
        <v>22116342</v>
      </c>
      <c r="I95" s="289">
        <f aca="true" t="shared" si="75" ref="I95:N95">I96+I97</f>
        <v>0</v>
      </c>
      <c r="J95" s="289">
        <f t="shared" si="75"/>
        <v>0</v>
      </c>
      <c r="K95" s="290">
        <f t="shared" si="75"/>
        <v>0</v>
      </c>
      <c r="L95" s="289">
        <f t="shared" si="75"/>
        <v>0</v>
      </c>
      <c r="M95" s="289">
        <f t="shared" si="75"/>
        <v>0</v>
      </c>
      <c r="N95" s="291">
        <f t="shared" si="75"/>
        <v>0</v>
      </c>
      <c r="O95" s="289">
        <f t="shared" si="72"/>
        <v>0</v>
      </c>
      <c r="P95" s="292">
        <f t="shared" si="73"/>
        <v>22116342</v>
      </c>
    </row>
    <row r="96" spans="1:16" s="250" customFormat="1" ht="21.75" customHeight="1" hidden="1">
      <c r="A96" s="235"/>
      <c r="B96" s="229"/>
      <c r="C96" s="229"/>
      <c r="D96" s="299"/>
      <c r="E96" s="299"/>
      <c r="F96" s="302" t="s">
        <v>99</v>
      </c>
      <c r="G96" s="201">
        <v>0</v>
      </c>
      <c r="H96" s="201">
        <v>0</v>
      </c>
      <c r="I96" s="201"/>
      <c r="J96" s="201"/>
      <c r="K96" s="202"/>
      <c r="L96" s="201"/>
      <c r="M96" s="201"/>
      <c r="N96" s="201">
        <f>-M96</f>
        <v>0</v>
      </c>
      <c r="O96" s="203">
        <f t="shared" si="72"/>
        <v>0</v>
      </c>
      <c r="P96" s="203">
        <f t="shared" si="73"/>
        <v>0</v>
      </c>
    </row>
    <row r="97" spans="1:16" s="250" customFormat="1" ht="21.75" customHeight="1" hidden="1">
      <c r="A97" s="235"/>
      <c r="B97" s="229"/>
      <c r="C97" s="229"/>
      <c r="D97" s="299"/>
      <c r="E97" s="299"/>
      <c r="F97" s="302" t="s">
        <v>98</v>
      </c>
      <c r="G97" s="201">
        <v>0</v>
      </c>
      <c r="H97" s="201">
        <v>22116342</v>
      </c>
      <c r="I97" s="201">
        <v>0</v>
      </c>
      <c r="J97" s="201">
        <v>0</v>
      </c>
      <c r="K97" s="202">
        <v>0</v>
      </c>
      <c r="L97" s="201">
        <v>0</v>
      </c>
      <c r="M97" s="201">
        <v>0</v>
      </c>
      <c r="N97" s="201">
        <v>0</v>
      </c>
      <c r="O97" s="203">
        <f t="shared" si="72"/>
        <v>0</v>
      </c>
      <c r="P97" s="203">
        <f t="shared" si="73"/>
        <v>22116342</v>
      </c>
    </row>
    <row r="98" spans="1:16" s="221" customFormat="1" ht="37.5" customHeight="1" hidden="1">
      <c r="A98" s="179"/>
      <c r="B98" s="182"/>
      <c r="C98" s="182"/>
      <c r="D98" s="191"/>
      <c r="E98" s="191">
        <v>2</v>
      </c>
      <c r="F98" s="301" t="s">
        <v>167</v>
      </c>
      <c r="G98" s="289">
        <v>0</v>
      </c>
      <c r="H98" s="289">
        <v>0</v>
      </c>
      <c r="I98" s="289">
        <f aca="true" t="shared" si="76" ref="I98:N98">I99+I100</f>
        <v>0</v>
      </c>
      <c r="J98" s="289">
        <f t="shared" si="76"/>
        <v>0</v>
      </c>
      <c r="K98" s="290">
        <f t="shared" si="76"/>
        <v>0</v>
      </c>
      <c r="L98" s="289">
        <f t="shared" si="76"/>
        <v>0</v>
      </c>
      <c r="M98" s="289">
        <f t="shared" si="76"/>
        <v>0</v>
      </c>
      <c r="N98" s="291">
        <f t="shared" si="76"/>
        <v>0</v>
      </c>
      <c r="O98" s="289">
        <f t="shared" si="72"/>
        <v>0</v>
      </c>
      <c r="P98" s="292">
        <f t="shared" si="73"/>
        <v>0</v>
      </c>
    </row>
    <row r="99" spans="1:16" s="250" customFormat="1" ht="21.75" customHeight="1" hidden="1">
      <c r="A99" s="235"/>
      <c r="B99" s="229"/>
      <c r="C99" s="229"/>
      <c r="D99" s="299"/>
      <c r="E99" s="299"/>
      <c r="F99" s="302" t="s">
        <v>99</v>
      </c>
      <c r="G99" s="201">
        <v>0</v>
      </c>
      <c r="H99" s="201">
        <v>0</v>
      </c>
      <c r="I99" s="201"/>
      <c r="J99" s="201"/>
      <c r="K99" s="202"/>
      <c r="L99" s="201"/>
      <c r="M99" s="201"/>
      <c r="N99" s="201">
        <f>-M99</f>
        <v>0</v>
      </c>
      <c r="O99" s="203">
        <f aca="true" t="shared" si="77" ref="O99:O106">G99-I99-K99+M99</f>
        <v>0</v>
      </c>
      <c r="P99" s="203">
        <f aca="true" t="shared" si="78" ref="P99:P106">H99-J99-L99+N99</f>
        <v>0</v>
      </c>
    </row>
    <row r="100" spans="1:16" s="250" customFormat="1" ht="21.75" customHeight="1" hidden="1">
      <c r="A100" s="235"/>
      <c r="B100" s="229"/>
      <c r="C100" s="229"/>
      <c r="D100" s="299"/>
      <c r="E100" s="299"/>
      <c r="F100" s="302" t="s">
        <v>98</v>
      </c>
      <c r="G100" s="201">
        <v>0</v>
      </c>
      <c r="H100" s="201">
        <v>0</v>
      </c>
      <c r="I100" s="201">
        <v>0</v>
      </c>
      <c r="J100" s="201">
        <v>0</v>
      </c>
      <c r="K100" s="202">
        <v>0</v>
      </c>
      <c r="L100" s="201">
        <v>0</v>
      </c>
      <c r="M100" s="201">
        <v>0</v>
      </c>
      <c r="N100" s="201">
        <v>0</v>
      </c>
      <c r="O100" s="203">
        <f t="shared" si="77"/>
        <v>0</v>
      </c>
      <c r="P100" s="203">
        <f t="shared" si="78"/>
        <v>0</v>
      </c>
    </row>
    <row r="101" spans="1:16" s="221" customFormat="1" ht="33" customHeight="1">
      <c r="A101" s="179"/>
      <c r="B101" s="182"/>
      <c r="C101" s="182"/>
      <c r="D101" s="191"/>
      <c r="E101" s="191">
        <v>3</v>
      </c>
      <c r="F101" s="301" t="s">
        <v>162</v>
      </c>
      <c r="G101" s="289">
        <v>6090257</v>
      </c>
      <c r="H101" s="289">
        <v>377129632</v>
      </c>
      <c r="I101" s="289">
        <f aca="true" t="shared" si="79" ref="I101:N101">I102+I103</f>
        <v>0</v>
      </c>
      <c r="J101" s="289">
        <f t="shared" si="79"/>
        <v>0</v>
      </c>
      <c r="K101" s="290">
        <f t="shared" si="79"/>
        <v>0</v>
      </c>
      <c r="L101" s="289">
        <f t="shared" si="79"/>
        <v>1523933</v>
      </c>
      <c r="M101" s="289">
        <f t="shared" si="79"/>
        <v>0</v>
      </c>
      <c r="N101" s="291">
        <f t="shared" si="79"/>
        <v>0</v>
      </c>
      <c r="O101" s="289">
        <f t="shared" si="77"/>
        <v>6090257</v>
      </c>
      <c r="P101" s="292">
        <f t="shared" si="78"/>
        <v>375605699</v>
      </c>
    </row>
    <row r="102" spans="1:16" s="250" customFormat="1" ht="21.75" customHeight="1" hidden="1">
      <c r="A102" s="235"/>
      <c r="B102" s="229"/>
      <c r="C102" s="229"/>
      <c r="D102" s="229"/>
      <c r="E102" s="229"/>
      <c r="F102" s="287" t="s">
        <v>99</v>
      </c>
      <c r="G102" s="246">
        <v>0</v>
      </c>
      <c r="H102" s="246">
        <v>0</v>
      </c>
      <c r="I102" s="246"/>
      <c r="J102" s="246"/>
      <c r="K102" s="247"/>
      <c r="L102" s="246"/>
      <c r="M102" s="246"/>
      <c r="N102" s="246">
        <f>-M102</f>
        <v>0</v>
      </c>
      <c r="O102" s="248">
        <f t="shared" si="77"/>
        <v>0</v>
      </c>
      <c r="P102" s="248">
        <f t="shared" si="78"/>
        <v>0</v>
      </c>
    </row>
    <row r="103" spans="1:16" s="250" customFormat="1" ht="21.75" customHeight="1" hidden="1">
      <c r="A103" s="235"/>
      <c r="B103" s="229"/>
      <c r="C103" s="229"/>
      <c r="D103" s="229"/>
      <c r="E103" s="229"/>
      <c r="F103" s="287" t="s">
        <v>98</v>
      </c>
      <c r="G103" s="246">
        <v>6090257</v>
      </c>
      <c r="H103" s="246">
        <v>377129632</v>
      </c>
      <c r="I103" s="246">
        <v>0</v>
      </c>
      <c r="J103" s="246">
        <v>0</v>
      </c>
      <c r="K103" s="247">
        <v>0</v>
      </c>
      <c r="L103" s="246">
        <v>1523933</v>
      </c>
      <c r="M103" s="246">
        <v>0</v>
      </c>
      <c r="N103" s="246">
        <v>0</v>
      </c>
      <c r="O103" s="248">
        <f t="shared" si="77"/>
        <v>6090257</v>
      </c>
      <c r="P103" s="248">
        <f t="shared" si="78"/>
        <v>375605699</v>
      </c>
    </row>
    <row r="104" spans="1:16" s="221" customFormat="1" ht="23.25" customHeight="1">
      <c r="A104" s="179"/>
      <c r="B104" s="182"/>
      <c r="C104" s="182"/>
      <c r="D104" s="182"/>
      <c r="E104" s="182">
        <v>6</v>
      </c>
      <c r="F104" s="288" t="s">
        <v>168</v>
      </c>
      <c r="G104" s="241">
        <v>0</v>
      </c>
      <c r="H104" s="241">
        <v>45467032</v>
      </c>
      <c r="I104" s="241">
        <f aca="true" t="shared" si="80" ref="I104:N104">I105+I106</f>
        <v>0</v>
      </c>
      <c r="J104" s="241">
        <f t="shared" si="80"/>
        <v>0</v>
      </c>
      <c r="K104" s="242">
        <f t="shared" si="80"/>
        <v>0</v>
      </c>
      <c r="L104" s="241">
        <f t="shared" si="80"/>
        <v>22070934</v>
      </c>
      <c r="M104" s="241">
        <f t="shared" si="80"/>
        <v>0</v>
      </c>
      <c r="N104" s="244">
        <f t="shared" si="80"/>
        <v>0</v>
      </c>
      <c r="O104" s="241">
        <f t="shared" si="77"/>
        <v>0</v>
      </c>
      <c r="P104" s="245">
        <f t="shared" si="78"/>
        <v>23396098</v>
      </c>
    </row>
    <row r="105" spans="1:16" s="250" customFormat="1" ht="21.75" customHeight="1" hidden="1">
      <c r="A105" s="235"/>
      <c r="B105" s="229"/>
      <c r="C105" s="229"/>
      <c r="D105" s="229"/>
      <c r="E105" s="229"/>
      <c r="F105" s="287" t="s">
        <v>99</v>
      </c>
      <c r="G105" s="246">
        <v>0</v>
      </c>
      <c r="H105" s="246">
        <v>0</v>
      </c>
      <c r="I105" s="246"/>
      <c r="J105" s="246"/>
      <c r="K105" s="247"/>
      <c r="L105" s="246"/>
      <c r="M105" s="246"/>
      <c r="N105" s="246">
        <f>-M105</f>
        <v>0</v>
      </c>
      <c r="O105" s="248">
        <f t="shared" si="77"/>
        <v>0</v>
      </c>
      <c r="P105" s="248">
        <f t="shared" si="78"/>
        <v>0</v>
      </c>
    </row>
    <row r="106" spans="1:16" s="250" customFormat="1" ht="21.75" customHeight="1" hidden="1">
      <c r="A106" s="235"/>
      <c r="B106" s="229"/>
      <c r="C106" s="229"/>
      <c r="D106" s="229"/>
      <c r="E106" s="229"/>
      <c r="F106" s="287" t="s">
        <v>98</v>
      </c>
      <c r="G106" s="246">
        <v>0</v>
      </c>
      <c r="H106" s="246">
        <v>45467032</v>
      </c>
      <c r="I106" s="246">
        <v>0</v>
      </c>
      <c r="J106" s="246">
        <v>0</v>
      </c>
      <c r="K106" s="247">
        <v>0</v>
      </c>
      <c r="L106" s="246">
        <v>22070934</v>
      </c>
      <c r="M106" s="246">
        <v>0</v>
      </c>
      <c r="N106" s="246">
        <v>0</v>
      </c>
      <c r="O106" s="248">
        <f t="shared" si="77"/>
        <v>0</v>
      </c>
      <c r="P106" s="248">
        <f t="shared" si="78"/>
        <v>23396098</v>
      </c>
    </row>
    <row r="107" spans="1:16" s="221" customFormat="1" ht="23.25" customHeight="1" thickBot="1">
      <c r="A107" s="263"/>
      <c r="B107" s="186"/>
      <c r="C107" s="186"/>
      <c r="D107" s="186"/>
      <c r="E107" s="186">
        <v>7</v>
      </c>
      <c r="F107" s="309" t="s">
        <v>182</v>
      </c>
      <c r="G107" s="265">
        <v>0</v>
      </c>
      <c r="H107" s="265">
        <v>333385</v>
      </c>
      <c r="I107" s="265">
        <f aca="true" t="shared" si="81" ref="I107:N107">I108+I109</f>
        <v>0</v>
      </c>
      <c r="J107" s="265">
        <f t="shared" si="81"/>
        <v>0</v>
      </c>
      <c r="K107" s="266">
        <f t="shared" si="81"/>
        <v>0</v>
      </c>
      <c r="L107" s="265">
        <f t="shared" si="81"/>
        <v>0</v>
      </c>
      <c r="M107" s="265">
        <f t="shared" si="81"/>
        <v>0</v>
      </c>
      <c r="N107" s="268">
        <f t="shared" si="81"/>
        <v>0</v>
      </c>
      <c r="O107" s="265">
        <f aca="true" t="shared" si="82" ref="O107:P109">G107-I107-K107+M107</f>
        <v>0</v>
      </c>
      <c r="P107" s="269">
        <f t="shared" si="82"/>
        <v>333385</v>
      </c>
    </row>
    <row r="108" spans="1:16" s="250" customFormat="1" ht="21.75" customHeight="1" hidden="1">
      <c r="A108" s="235"/>
      <c r="B108" s="229"/>
      <c r="C108" s="229"/>
      <c r="D108" s="229"/>
      <c r="E108" s="229"/>
      <c r="F108" s="236" t="s">
        <v>99</v>
      </c>
      <c r="G108" s="246">
        <v>0</v>
      </c>
      <c r="H108" s="246">
        <v>0</v>
      </c>
      <c r="I108" s="246"/>
      <c r="J108" s="246"/>
      <c r="K108" s="247"/>
      <c r="L108" s="246"/>
      <c r="M108" s="246"/>
      <c r="N108" s="246">
        <f>-M108</f>
        <v>0</v>
      </c>
      <c r="O108" s="248">
        <f t="shared" si="82"/>
        <v>0</v>
      </c>
      <c r="P108" s="248">
        <f t="shared" si="82"/>
        <v>0</v>
      </c>
    </row>
    <row r="109" spans="1:16" s="250" customFormat="1" ht="21.75" customHeight="1" hidden="1">
      <c r="A109" s="235"/>
      <c r="B109" s="229"/>
      <c r="C109" s="229"/>
      <c r="D109" s="229"/>
      <c r="E109" s="229"/>
      <c r="F109" s="236" t="s">
        <v>98</v>
      </c>
      <c r="G109" s="246">
        <v>0</v>
      </c>
      <c r="H109" s="246">
        <v>333385</v>
      </c>
      <c r="I109" s="246">
        <v>0</v>
      </c>
      <c r="J109" s="246">
        <v>0</v>
      </c>
      <c r="K109" s="247">
        <v>0</v>
      </c>
      <c r="L109" s="246">
        <v>0</v>
      </c>
      <c r="M109" s="246">
        <v>0</v>
      </c>
      <c r="N109" s="246">
        <v>0</v>
      </c>
      <c r="O109" s="248">
        <f t="shared" si="82"/>
        <v>0</v>
      </c>
      <c r="P109" s="248">
        <f t="shared" si="82"/>
        <v>333385</v>
      </c>
    </row>
    <row r="110" spans="1:16" s="220" customFormat="1" ht="23.25" customHeight="1" hidden="1">
      <c r="A110" s="157"/>
      <c r="B110" s="182"/>
      <c r="C110" s="182">
        <v>2</v>
      </c>
      <c r="D110" s="182"/>
      <c r="E110" s="182"/>
      <c r="F110" s="238" t="s">
        <v>169</v>
      </c>
      <c r="G110" s="195">
        <f>G111</f>
        <v>0</v>
      </c>
      <c r="H110" s="195">
        <f aca="true" t="shared" si="83" ref="H110:P110">H111</f>
        <v>0</v>
      </c>
      <c r="I110" s="195">
        <f t="shared" si="83"/>
        <v>0</v>
      </c>
      <c r="J110" s="195">
        <f t="shared" si="83"/>
        <v>0</v>
      </c>
      <c r="K110" s="199">
        <f t="shared" si="83"/>
        <v>0</v>
      </c>
      <c r="L110" s="195">
        <f t="shared" si="83"/>
        <v>0</v>
      </c>
      <c r="M110" s="195">
        <f t="shared" si="83"/>
        <v>0</v>
      </c>
      <c r="N110" s="195">
        <f t="shared" si="83"/>
        <v>0</v>
      </c>
      <c r="O110" s="195">
        <f t="shared" si="83"/>
        <v>0</v>
      </c>
      <c r="P110" s="200">
        <f t="shared" si="83"/>
        <v>0</v>
      </c>
    </row>
    <row r="111" spans="1:16" s="220" customFormat="1" ht="23.25" customHeight="1" hidden="1">
      <c r="A111" s="157"/>
      <c r="B111" s="182"/>
      <c r="C111" s="182"/>
      <c r="D111" s="182"/>
      <c r="E111" s="182"/>
      <c r="F111" s="239" t="s">
        <v>45</v>
      </c>
      <c r="G111" s="195">
        <f>G112</f>
        <v>0</v>
      </c>
      <c r="H111" s="195">
        <f>H112</f>
        <v>0</v>
      </c>
      <c r="I111" s="195">
        <f aca="true" t="shared" si="84" ref="I111:P111">I112</f>
        <v>0</v>
      </c>
      <c r="J111" s="195">
        <f t="shared" si="84"/>
        <v>0</v>
      </c>
      <c r="K111" s="199">
        <f t="shared" si="84"/>
        <v>0</v>
      </c>
      <c r="L111" s="195">
        <f t="shared" si="84"/>
        <v>0</v>
      </c>
      <c r="M111" s="195">
        <f t="shared" si="84"/>
        <v>0</v>
      </c>
      <c r="N111" s="195">
        <f t="shared" si="84"/>
        <v>0</v>
      </c>
      <c r="O111" s="195">
        <f t="shared" si="84"/>
        <v>0</v>
      </c>
      <c r="P111" s="200">
        <f t="shared" si="84"/>
        <v>0</v>
      </c>
    </row>
    <row r="112" spans="1:16" s="221" customFormat="1" ht="23.25" customHeight="1" hidden="1">
      <c r="A112" s="157"/>
      <c r="B112" s="182"/>
      <c r="C112" s="182"/>
      <c r="D112" s="182">
        <v>1</v>
      </c>
      <c r="E112" s="182"/>
      <c r="F112" s="240" t="s">
        <v>170</v>
      </c>
      <c r="G112" s="241">
        <f>G113</f>
        <v>0</v>
      </c>
      <c r="H112" s="241">
        <f>H113</f>
        <v>0</v>
      </c>
      <c r="I112" s="241">
        <f aca="true" t="shared" si="85" ref="I112:P112">I113</f>
        <v>0</v>
      </c>
      <c r="J112" s="241">
        <f t="shared" si="85"/>
        <v>0</v>
      </c>
      <c r="K112" s="242">
        <f t="shared" si="85"/>
        <v>0</v>
      </c>
      <c r="L112" s="241">
        <f t="shared" si="85"/>
        <v>0</v>
      </c>
      <c r="M112" s="241">
        <f t="shared" si="85"/>
        <v>0</v>
      </c>
      <c r="N112" s="241">
        <f t="shared" si="85"/>
        <v>0</v>
      </c>
      <c r="O112" s="241">
        <f t="shared" si="85"/>
        <v>0</v>
      </c>
      <c r="P112" s="245">
        <f t="shared" si="85"/>
        <v>0</v>
      </c>
    </row>
    <row r="113" spans="1:16" s="221" customFormat="1" ht="37.5" customHeight="1" hidden="1">
      <c r="A113" s="157"/>
      <c r="B113" s="182"/>
      <c r="C113" s="182"/>
      <c r="D113" s="182"/>
      <c r="E113" s="182">
        <v>1</v>
      </c>
      <c r="F113" s="240" t="s">
        <v>165</v>
      </c>
      <c r="G113" s="241">
        <v>0</v>
      </c>
      <c r="H113" s="241">
        <v>0</v>
      </c>
      <c r="I113" s="241">
        <f aca="true" t="shared" si="86" ref="I113:N113">SUM(I114:I115)</f>
        <v>0</v>
      </c>
      <c r="J113" s="241">
        <f t="shared" si="86"/>
        <v>0</v>
      </c>
      <c r="K113" s="242">
        <f t="shared" si="86"/>
        <v>0</v>
      </c>
      <c r="L113" s="242">
        <f t="shared" si="86"/>
        <v>0</v>
      </c>
      <c r="M113" s="243">
        <f t="shared" si="86"/>
        <v>0</v>
      </c>
      <c r="N113" s="244">
        <f t="shared" si="86"/>
        <v>0</v>
      </c>
      <c r="O113" s="245">
        <f aca="true" t="shared" si="87" ref="O113:P115">G113-I113-K113+M113</f>
        <v>0</v>
      </c>
      <c r="P113" s="245">
        <f t="shared" si="87"/>
        <v>0</v>
      </c>
    </row>
    <row r="114" spans="1:16" s="250" customFormat="1" ht="21.75" customHeight="1" hidden="1">
      <c r="A114" s="235"/>
      <c r="B114" s="229"/>
      <c r="C114" s="229"/>
      <c r="D114" s="229"/>
      <c r="E114" s="229"/>
      <c r="F114" s="236" t="s">
        <v>99</v>
      </c>
      <c r="G114" s="246">
        <v>0</v>
      </c>
      <c r="H114" s="246">
        <v>0</v>
      </c>
      <c r="I114" s="246"/>
      <c r="J114" s="246"/>
      <c r="K114" s="247"/>
      <c r="L114" s="246"/>
      <c r="M114" s="246"/>
      <c r="N114" s="246">
        <f>-M114</f>
        <v>0</v>
      </c>
      <c r="O114" s="248">
        <f t="shared" si="87"/>
        <v>0</v>
      </c>
      <c r="P114" s="248">
        <f t="shared" si="87"/>
        <v>0</v>
      </c>
    </row>
    <row r="115" spans="1:16" s="250" customFormat="1" ht="21.75" customHeight="1" hidden="1">
      <c r="A115" s="235"/>
      <c r="B115" s="229"/>
      <c r="C115" s="229"/>
      <c r="D115" s="229"/>
      <c r="E115" s="229"/>
      <c r="F115" s="236" t="s">
        <v>98</v>
      </c>
      <c r="G115" s="246">
        <v>0</v>
      </c>
      <c r="H115" s="246">
        <v>0</v>
      </c>
      <c r="I115" s="246">
        <v>0</v>
      </c>
      <c r="J115" s="246">
        <v>0</v>
      </c>
      <c r="K115" s="247">
        <v>0</v>
      </c>
      <c r="L115" s="246">
        <v>0</v>
      </c>
      <c r="M115" s="246">
        <v>0</v>
      </c>
      <c r="N115" s="246">
        <v>0</v>
      </c>
      <c r="O115" s="248">
        <f t="shared" si="87"/>
        <v>0</v>
      </c>
      <c r="P115" s="248">
        <f t="shared" si="87"/>
        <v>0</v>
      </c>
    </row>
    <row r="116" spans="1:16" s="220" customFormat="1" ht="40.5" customHeight="1" hidden="1">
      <c r="A116" s="179"/>
      <c r="B116" s="182">
        <v>6</v>
      </c>
      <c r="C116" s="182"/>
      <c r="D116" s="182"/>
      <c r="E116" s="182"/>
      <c r="F116" s="224" t="s">
        <v>141</v>
      </c>
      <c r="G116" s="195">
        <f>G120</f>
        <v>0</v>
      </c>
      <c r="H116" s="195">
        <f aca="true" t="shared" si="88" ref="H116:P116">H120</f>
        <v>0</v>
      </c>
      <c r="I116" s="195">
        <f t="shared" si="88"/>
        <v>0</v>
      </c>
      <c r="J116" s="195">
        <f t="shared" si="88"/>
        <v>0</v>
      </c>
      <c r="K116" s="199">
        <f t="shared" si="88"/>
        <v>0</v>
      </c>
      <c r="L116" s="195">
        <f t="shared" si="88"/>
        <v>0</v>
      </c>
      <c r="M116" s="195">
        <f t="shared" si="88"/>
        <v>0</v>
      </c>
      <c r="N116" s="195">
        <f t="shared" si="88"/>
        <v>0</v>
      </c>
      <c r="O116" s="195">
        <f t="shared" si="88"/>
        <v>0</v>
      </c>
      <c r="P116" s="200">
        <f t="shared" si="88"/>
        <v>0</v>
      </c>
    </row>
    <row r="117" spans="1:16" s="220" customFormat="1" ht="21.75" customHeight="1" hidden="1">
      <c r="A117" s="179"/>
      <c r="B117" s="182"/>
      <c r="C117" s="182"/>
      <c r="D117" s="182"/>
      <c r="E117" s="182"/>
      <c r="F117" s="251" t="s">
        <v>100</v>
      </c>
      <c r="G117" s="195">
        <v>0</v>
      </c>
      <c r="H117" s="195">
        <v>0</v>
      </c>
      <c r="I117" s="195">
        <f aca="true" t="shared" si="89" ref="I117:P117">SUM(I118:I119)</f>
        <v>0</v>
      </c>
      <c r="J117" s="195">
        <f t="shared" si="89"/>
        <v>0</v>
      </c>
      <c r="K117" s="199">
        <f t="shared" si="89"/>
        <v>0</v>
      </c>
      <c r="L117" s="195">
        <f t="shared" si="89"/>
        <v>0</v>
      </c>
      <c r="M117" s="195">
        <f t="shared" si="89"/>
        <v>0</v>
      </c>
      <c r="N117" s="195">
        <f t="shared" si="89"/>
        <v>0</v>
      </c>
      <c r="O117" s="195">
        <f t="shared" si="89"/>
        <v>0</v>
      </c>
      <c r="P117" s="200">
        <f t="shared" si="89"/>
        <v>0</v>
      </c>
    </row>
    <row r="118" spans="1:16" s="220" customFormat="1" ht="21.75" customHeight="1" hidden="1">
      <c r="A118" s="179"/>
      <c r="B118" s="182"/>
      <c r="C118" s="182"/>
      <c r="D118" s="182"/>
      <c r="E118" s="182"/>
      <c r="F118" s="236" t="s">
        <v>99</v>
      </c>
      <c r="G118" s="195">
        <v>0</v>
      </c>
      <c r="H118" s="195">
        <v>0</v>
      </c>
      <c r="I118" s="195">
        <f aca="true" t="shared" si="90" ref="I118:N118">I124</f>
        <v>0</v>
      </c>
      <c r="J118" s="195">
        <f t="shared" si="90"/>
        <v>0</v>
      </c>
      <c r="K118" s="199">
        <f t="shared" si="90"/>
        <v>0</v>
      </c>
      <c r="L118" s="195">
        <f t="shared" si="90"/>
        <v>0</v>
      </c>
      <c r="M118" s="195">
        <f t="shared" si="90"/>
        <v>0</v>
      </c>
      <c r="N118" s="195">
        <f t="shared" si="90"/>
        <v>0</v>
      </c>
      <c r="O118" s="195">
        <f>G118-I118-K118+M118</f>
        <v>0</v>
      </c>
      <c r="P118" s="200">
        <f>H118-J118-L118+N118</f>
        <v>0</v>
      </c>
    </row>
    <row r="119" spans="1:16" s="220" customFormat="1" ht="21.75" customHeight="1" hidden="1">
      <c r="A119" s="179"/>
      <c r="B119" s="182"/>
      <c r="C119" s="182"/>
      <c r="D119" s="182"/>
      <c r="E119" s="182"/>
      <c r="F119" s="236" t="s">
        <v>98</v>
      </c>
      <c r="G119" s="195">
        <v>0</v>
      </c>
      <c r="H119" s="195">
        <v>0</v>
      </c>
      <c r="I119" s="195">
        <f aca="true" t="shared" si="91" ref="I119:N119">I125</f>
        <v>0</v>
      </c>
      <c r="J119" s="195">
        <f t="shared" si="91"/>
        <v>0</v>
      </c>
      <c r="K119" s="199">
        <f t="shared" si="91"/>
        <v>0</v>
      </c>
      <c r="L119" s="195">
        <f t="shared" si="91"/>
        <v>0</v>
      </c>
      <c r="M119" s="195">
        <f t="shared" si="91"/>
        <v>0</v>
      </c>
      <c r="N119" s="195">
        <f t="shared" si="91"/>
        <v>0</v>
      </c>
      <c r="O119" s="195">
        <f>G119-I119-K119+M119</f>
        <v>0</v>
      </c>
      <c r="P119" s="200">
        <f>H119-J119-L119+N119</f>
        <v>0</v>
      </c>
    </row>
    <row r="120" spans="1:16" s="220" customFormat="1" ht="23.25" customHeight="1" hidden="1" thickBot="1">
      <c r="A120" s="263"/>
      <c r="B120" s="186"/>
      <c r="C120" s="186">
        <v>1</v>
      </c>
      <c r="D120" s="186"/>
      <c r="E120" s="186"/>
      <c r="F120" s="270" t="s">
        <v>142</v>
      </c>
      <c r="G120" s="261">
        <f>G121</f>
        <v>0</v>
      </c>
      <c r="H120" s="261">
        <f aca="true" t="shared" si="92" ref="H120:P120">H121</f>
        <v>0</v>
      </c>
      <c r="I120" s="261">
        <f t="shared" si="92"/>
        <v>0</v>
      </c>
      <c r="J120" s="260">
        <f t="shared" si="92"/>
        <v>0</v>
      </c>
      <c r="K120" s="261">
        <f t="shared" si="92"/>
        <v>0</v>
      </c>
      <c r="L120" s="261">
        <f t="shared" si="92"/>
        <v>0</v>
      </c>
      <c r="M120" s="261">
        <f t="shared" si="92"/>
        <v>0</v>
      </c>
      <c r="N120" s="261">
        <f t="shared" si="92"/>
        <v>0</v>
      </c>
      <c r="O120" s="261">
        <f t="shared" si="92"/>
        <v>0</v>
      </c>
      <c r="P120" s="262">
        <f t="shared" si="92"/>
        <v>0</v>
      </c>
    </row>
    <row r="121" spans="1:16" s="220" customFormat="1" ht="30.75" customHeight="1" hidden="1">
      <c r="A121" s="179"/>
      <c r="B121" s="182"/>
      <c r="C121" s="182"/>
      <c r="D121" s="182"/>
      <c r="E121" s="182"/>
      <c r="F121" s="239" t="s">
        <v>143</v>
      </c>
      <c r="G121" s="195">
        <f>G122</f>
        <v>0</v>
      </c>
      <c r="H121" s="195">
        <f>H122</f>
        <v>0</v>
      </c>
      <c r="I121" s="195">
        <f aca="true" t="shared" si="93" ref="I121:P122">I122</f>
        <v>0</v>
      </c>
      <c r="J121" s="195">
        <f t="shared" si="93"/>
        <v>0</v>
      </c>
      <c r="K121" s="199">
        <f t="shared" si="93"/>
        <v>0</v>
      </c>
      <c r="L121" s="195">
        <f t="shared" si="93"/>
        <v>0</v>
      </c>
      <c r="M121" s="195">
        <f t="shared" si="93"/>
        <v>0</v>
      </c>
      <c r="N121" s="195">
        <f t="shared" si="93"/>
        <v>0</v>
      </c>
      <c r="O121" s="195">
        <f t="shared" si="93"/>
        <v>0</v>
      </c>
      <c r="P121" s="200">
        <f t="shared" si="93"/>
        <v>0</v>
      </c>
    </row>
    <row r="122" spans="1:16" s="221" customFormat="1" ht="37.5" customHeight="1" hidden="1">
      <c r="A122" s="179"/>
      <c r="B122" s="182"/>
      <c r="C122" s="182"/>
      <c r="D122" s="182">
        <v>1</v>
      </c>
      <c r="E122" s="182"/>
      <c r="F122" s="240" t="s">
        <v>171</v>
      </c>
      <c r="G122" s="241">
        <f>G123</f>
        <v>0</v>
      </c>
      <c r="H122" s="241">
        <f>H123</f>
        <v>0</v>
      </c>
      <c r="I122" s="241">
        <f t="shared" si="93"/>
        <v>0</v>
      </c>
      <c r="J122" s="241">
        <f t="shared" si="93"/>
        <v>0</v>
      </c>
      <c r="K122" s="242">
        <f t="shared" si="93"/>
        <v>0</v>
      </c>
      <c r="L122" s="241">
        <f t="shared" si="93"/>
        <v>0</v>
      </c>
      <c r="M122" s="241">
        <f t="shared" si="93"/>
        <v>0</v>
      </c>
      <c r="N122" s="241">
        <f t="shared" si="93"/>
        <v>0</v>
      </c>
      <c r="O122" s="241">
        <f t="shared" si="93"/>
        <v>0</v>
      </c>
      <c r="P122" s="245">
        <f t="shared" si="93"/>
        <v>0</v>
      </c>
    </row>
    <row r="123" spans="1:16" s="221" customFormat="1" ht="37.5" customHeight="1" hidden="1">
      <c r="A123" s="179"/>
      <c r="B123" s="182"/>
      <c r="C123" s="182"/>
      <c r="D123" s="182"/>
      <c r="E123" s="182">
        <v>1</v>
      </c>
      <c r="F123" s="240" t="s">
        <v>158</v>
      </c>
      <c r="G123" s="241">
        <v>0</v>
      </c>
      <c r="H123" s="241">
        <v>0</v>
      </c>
      <c r="I123" s="241">
        <f aca="true" t="shared" si="94" ref="I123:N123">SUM(I124:I125)</f>
        <v>0</v>
      </c>
      <c r="J123" s="241">
        <f t="shared" si="94"/>
        <v>0</v>
      </c>
      <c r="K123" s="242">
        <f t="shared" si="94"/>
        <v>0</v>
      </c>
      <c r="L123" s="241">
        <f t="shared" si="94"/>
        <v>0</v>
      </c>
      <c r="M123" s="241">
        <f t="shared" si="94"/>
        <v>0</v>
      </c>
      <c r="N123" s="244">
        <f t="shared" si="94"/>
        <v>0</v>
      </c>
      <c r="O123" s="245">
        <f aca="true" t="shared" si="95" ref="O123:P125">G123-I123-K123+M123</f>
        <v>0</v>
      </c>
      <c r="P123" s="245">
        <f t="shared" si="95"/>
        <v>0</v>
      </c>
    </row>
    <row r="124" spans="1:16" s="250" customFormat="1" ht="21.75" customHeight="1" hidden="1">
      <c r="A124" s="235"/>
      <c r="B124" s="229"/>
      <c r="C124" s="229"/>
      <c r="D124" s="229"/>
      <c r="E124" s="229"/>
      <c r="F124" s="236" t="s">
        <v>99</v>
      </c>
      <c r="G124" s="246">
        <v>0</v>
      </c>
      <c r="H124" s="246">
        <v>0</v>
      </c>
      <c r="I124" s="246"/>
      <c r="J124" s="246"/>
      <c r="K124" s="247"/>
      <c r="L124" s="246"/>
      <c r="M124" s="246"/>
      <c r="N124" s="246">
        <f>-M124</f>
        <v>0</v>
      </c>
      <c r="O124" s="248">
        <f t="shared" si="95"/>
        <v>0</v>
      </c>
      <c r="P124" s="248">
        <f t="shared" si="95"/>
        <v>0</v>
      </c>
    </row>
    <row r="125" spans="1:16" s="250" customFormat="1" ht="21.75" customHeight="1" hidden="1">
      <c r="A125" s="235"/>
      <c r="B125" s="229"/>
      <c r="C125" s="229"/>
      <c r="D125" s="229"/>
      <c r="E125" s="229"/>
      <c r="F125" s="236" t="s">
        <v>98</v>
      </c>
      <c r="G125" s="246">
        <v>0</v>
      </c>
      <c r="H125" s="246">
        <v>0</v>
      </c>
      <c r="I125" s="246">
        <v>0</v>
      </c>
      <c r="J125" s="246">
        <v>0</v>
      </c>
      <c r="K125" s="247">
        <v>0</v>
      </c>
      <c r="L125" s="246">
        <v>0</v>
      </c>
      <c r="M125" s="246">
        <v>0</v>
      </c>
      <c r="N125" s="246">
        <f>-M125</f>
        <v>0</v>
      </c>
      <c r="O125" s="248">
        <f t="shared" si="95"/>
        <v>0</v>
      </c>
      <c r="P125" s="248">
        <f t="shared" si="95"/>
        <v>0</v>
      </c>
    </row>
    <row r="126" spans="1:16" s="221" customFormat="1" ht="23.25" customHeight="1">
      <c r="A126" s="179"/>
      <c r="B126" s="182">
        <v>7</v>
      </c>
      <c r="C126" s="182"/>
      <c r="D126" s="182"/>
      <c r="E126" s="182"/>
      <c r="F126" s="224" t="s">
        <v>144</v>
      </c>
      <c r="G126" s="195">
        <f>G135+G140</f>
        <v>69130369</v>
      </c>
      <c r="H126" s="195">
        <f aca="true" t="shared" si="96" ref="H126:P126">H135+H140</f>
        <v>4979784</v>
      </c>
      <c r="I126" s="195">
        <f t="shared" si="96"/>
        <v>3374879</v>
      </c>
      <c r="J126" s="195">
        <f t="shared" si="96"/>
        <v>854348</v>
      </c>
      <c r="K126" s="199">
        <f t="shared" si="96"/>
        <v>41931420</v>
      </c>
      <c r="L126" s="195">
        <f t="shared" si="96"/>
        <v>3951729</v>
      </c>
      <c r="M126" s="195">
        <f t="shared" si="96"/>
        <v>0</v>
      </c>
      <c r="N126" s="195">
        <f t="shared" si="96"/>
        <v>0</v>
      </c>
      <c r="O126" s="195">
        <f t="shared" si="96"/>
        <v>23824070</v>
      </c>
      <c r="P126" s="200">
        <f t="shared" si="96"/>
        <v>173707</v>
      </c>
    </row>
    <row r="127" spans="1:16" s="271" customFormat="1" ht="21" customHeight="1" hidden="1">
      <c r="A127" s="228"/>
      <c r="B127" s="229"/>
      <c r="C127" s="229"/>
      <c r="D127" s="229"/>
      <c r="E127" s="229"/>
      <c r="F127" s="251" t="s">
        <v>187</v>
      </c>
      <c r="G127" s="231">
        <f aca="true" t="shared" si="97" ref="G127:N127">SUM(G128:G129)</f>
        <v>69130369</v>
      </c>
      <c r="H127" s="231">
        <f t="shared" si="97"/>
        <v>4979784</v>
      </c>
      <c r="I127" s="231">
        <f t="shared" si="97"/>
        <v>3374879</v>
      </c>
      <c r="J127" s="231">
        <f t="shared" si="97"/>
        <v>854348</v>
      </c>
      <c r="K127" s="232">
        <f t="shared" si="97"/>
        <v>41931420</v>
      </c>
      <c r="L127" s="231">
        <f t="shared" si="97"/>
        <v>3951729</v>
      </c>
      <c r="M127" s="231">
        <f t="shared" si="97"/>
        <v>0</v>
      </c>
      <c r="N127" s="231">
        <f t="shared" si="97"/>
        <v>0</v>
      </c>
      <c r="O127" s="231">
        <f aca="true" t="shared" si="98" ref="O127:P129">G127-I127-K127+M127</f>
        <v>23824070</v>
      </c>
      <c r="P127" s="233">
        <f t="shared" si="98"/>
        <v>173707</v>
      </c>
    </row>
    <row r="128" spans="1:16" s="271" customFormat="1" ht="21" customHeight="1" hidden="1">
      <c r="A128" s="228"/>
      <c r="B128" s="229"/>
      <c r="C128" s="229"/>
      <c r="D128" s="229"/>
      <c r="E128" s="229"/>
      <c r="F128" s="236" t="s">
        <v>188</v>
      </c>
      <c r="G128" s="231">
        <f>G143+G146</f>
        <v>0</v>
      </c>
      <c r="H128" s="231">
        <f aca="true" t="shared" si="99" ref="H128:N128">H143+H146</f>
        <v>1620000</v>
      </c>
      <c r="I128" s="231">
        <f t="shared" si="99"/>
        <v>0</v>
      </c>
      <c r="J128" s="231">
        <f t="shared" si="99"/>
        <v>0</v>
      </c>
      <c r="K128" s="231">
        <f t="shared" si="99"/>
        <v>0</v>
      </c>
      <c r="L128" s="231">
        <f t="shared" si="99"/>
        <v>1620000</v>
      </c>
      <c r="M128" s="231">
        <f t="shared" si="99"/>
        <v>0</v>
      </c>
      <c r="N128" s="231">
        <f t="shared" si="99"/>
        <v>0</v>
      </c>
      <c r="O128" s="231">
        <f t="shared" si="98"/>
        <v>0</v>
      </c>
      <c r="P128" s="233">
        <f t="shared" si="98"/>
        <v>0</v>
      </c>
    </row>
    <row r="129" spans="1:16" s="271" customFormat="1" ht="15.75" hidden="1">
      <c r="A129" s="228"/>
      <c r="B129" s="229"/>
      <c r="C129" s="229"/>
      <c r="D129" s="229"/>
      <c r="E129" s="229"/>
      <c r="F129" s="236" t="s">
        <v>189</v>
      </c>
      <c r="G129" s="231">
        <f>G144+G147</f>
        <v>69130369</v>
      </c>
      <c r="H129" s="231">
        <f aca="true" t="shared" si="100" ref="H129:N129">H144+H147</f>
        <v>3359784</v>
      </c>
      <c r="I129" s="231">
        <f t="shared" si="100"/>
        <v>3374879</v>
      </c>
      <c r="J129" s="231">
        <f t="shared" si="100"/>
        <v>854348</v>
      </c>
      <c r="K129" s="231">
        <f t="shared" si="100"/>
        <v>41931420</v>
      </c>
      <c r="L129" s="231">
        <f t="shared" si="100"/>
        <v>2331729</v>
      </c>
      <c r="M129" s="231">
        <f t="shared" si="100"/>
        <v>0</v>
      </c>
      <c r="N129" s="231">
        <f t="shared" si="100"/>
        <v>0</v>
      </c>
      <c r="O129" s="231">
        <f t="shared" si="98"/>
        <v>23824070</v>
      </c>
      <c r="P129" s="233">
        <f t="shared" si="98"/>
        <v>173707</v>
      </c>
    </row>
    <row r="130" spans="1:16" s="221" customFormat="1" ht="15.75" hidden="1">
      <c r="A130" s="179"/>
      <c r="B130" s="182"/>
      <c r="C130" s="182">
        <v>1</v>
      </c>
      <c r="D130" s="182"/>
      <c r="E130" s="182"/>
      <c r="F130" s="238" t="s">
        <v>181</v>
      </c>
      <c r="G130" s="199">
        <v>0</v>
      </c>
      <c r="H130" s="199">
        <v>0</v>
      </c>
      <c r="I130" s="199">
        <f aca="true" t="shared" si="101" ref="I130:P131">I131</f>
        <v>0</v>
      </c>
      <c r="J130" s="195">
        <f t="shared" si="101"/>
        <v>0</v>
      </c>
      <c r="K130" s="199">
        <f t="shared" si="101"/>
        <v>0</v>
      </c>
      <c r="L130" s="199">
        <f t="shared" si="101"/>
        <v>0</v>
      </c>
      <c r="M130" s="199">
        <f t="shared" si="101"/>
        <v>0</v>
      </c>
      <c r="N130" s="272">
        <f t="shared" si="101"/>
        <v>0</v>
      </c>
      <c r="O130" s="199">
        <f>O131</f>
        <v>0</v>
      </c>
      <c r="P130" s="200">
        <f>P131</f>
        <v>0</v>
      </c>
    </row>
    <row r="131" spans="1:16" s="221" customFormat="1" ht="15.75" hidden="1">
      <c r="A131" s="179"/>
      <c r="B131" s="182"/>
      <c r="C131" s="182"/>
      <c r="D131" s="182"/>
      <c r="E131" s="182"/>
      <c r="F131" s="239" t="s">
        <v>145</v>
      </c>
      <c r="G131" s="195">
        <v>0</v>
      </c>
      <c r="H131" s="195">
        <v>0</v>
      </c>
      <c r="I131" s="195">
        <f t="shared" si="101"/>
        <v>0</v>
      </c>
      <c r="J131" s="195">
        <f t="shared" si="101"/>
        <v>0</v>
      </c>
      <c r="K131" s="199">
        <f t="shared" si="101"/>
        <v>0</v>
      </c>
      <c r="L131" s="195">
        <f t="shared" si="101"/>
        <v>0</v>
      </c>
      <c r="M131" s="195">
        <f t="shared" si="101"/>
        <v>0</v>
      </c>
      <c r="N131" s="272">
        <f t="shared" si="101"/>
        <v>0</v>
      </c>
      <c r="O131" s="195">
        <f t="shared" si="101"/>
        <v>0</v>
      </c>
      <c r="P131" s="200">
        <f t="shared" si="101"/>
        <v>0</v>
      </c>
    </row>
    <row r="132" spans="1:16" s="221" customFormat="1" ht="15.75" hidden="1">
      <c r="A132" s="179"/>
      <c r="B132" s="182"/>
      <c r="C132" s="182"/>
      <c r="D132" s="182">
        <v>1</v>
      </c>
      <c r="E132" s="182"/>
      <c r="F132" s="240" t="s">
        <v>172</v>
      </c>
      <c r="G132" s="241">
        <v>0</v>
      </c>
      <c r="H132" s="241">
        <v>0</v>
      </c>
      <c r="I132" s="241">
        <f aca="true" t="shared" si="102" ref="I132:N132">SUM(I133:I134)</f>
        <v>0</v>
      </c>
      <c r="J132" s="241">
        <f t="shared" si="102"/>
        <v>0</v>
      </c>
      <c r="K132" s="242">
        <f t="shared" si="102"/>
        <v>0</v>
      </c>
      <c r="L132" s="241">
        <f t="shared" si="102"/>
        <v>0</v>
      </c>
      <c r="M132" s="241">
        <f t="shared" si="102"/>
        <v>0</v>
      </c>
      <c r="N132" s="244">
        <f t="shared" si="102"/>
        <v>0</v>
      </c>
      <c r="O132" s="241">
        <f aca="true" t="shared" si="103" ref="O132:P134">G132-I132-K132+M132</f>
        <v>0</v>
      </c>
      <c r="P132" s="245">
        <f t="shared" si="103"/>
        <v>0</v>
      </c>
    </row>
    <row r="133" spans="1:16" s="221" customFormat="1" ht="15.75" hidden="1">
      <c r="A133" s="179"/>
      <c r="B133" s="182"/>
      <c r="C133" s="182"/>
      <c r="D133" s="182"/>
      <c r="E133" s="182"/>
      <c r="F133" s="236" t="s">
        <v>99</v>
      </c>
      <c r="G133" s="246">
        <v>0</v>
      </c>
      <c r="H133" s="246">
        <v>0</v>
      </c>
      <c r="I133" s="246"/>
      <c r="J133" s="246"/>
      <c r="K133" s="247"/>
      <c r="L133" s="246"/>
      <c r="M133" s="246"/>
      <c r="N133" s="246">
        <f>-M133</f>
        <v>0</v>
      </c>
      <c r="O133" s="246">
        <f t="shared" si="103"/>
        <v>0</v>
      </c>
      <c r="P133" s="248">
        <f t="shared" si="103"/>
        <v>0</v>
      </c>
    </row>
    <row r="134" spans="1:16" s="221" customFormat="1" ht="15.75" hidden="1">
      <c r="A134" s="179"/>
      <c r="B134" s="182"/>
      <c r="C134" s="182"/>
      <c r="D134" s="182"/>
      <c r="E134" s="182"/>
      <c r="F134" s="236" t="s">
        <v>98</v>
      </c>
      <c r="G134" s="246">
        <v>0</v>
      </c>
      <c r="H134" s="246">
        <v>0</v>
      </c>
      <c r="I134" s="246">
        <v>0</v>
      </c>
      <c r="J134" s="246">
        <v>0</v>
      </c>
      <c r="K134" s="247">
        <v>0</v>
      </c>
      <c r="L134" s="246">
        <v>0</v>
      </c>
      <c r="M134" s="246">
        <v>0</v>
      </c>
      <c r="N134" s="246">
        <f>-M134</f>
        <v>0</v>
      </c>
      <c r="O134" s="246">
        <f t="shared" si="103"/>
        <v>0</v>
      </c>
      <c r="P134" s="248">
        <f t="shared" si="103"/>
        <v>0</v>
      </c>
    </row>
    <row r="135" spans="1:16" s="220" customFormat="1" ht="15.75" hidden="1">
      <c r="A135" s="179"/>
      <c r="B135" s="182"/>
      <c r="C135" s="182">
        <v>2</v>
      </c>
      <c r="D135" s="182"/>
      <c r="E135" s="182"/>
      <c r="F135" s="238" t="s">
        <v>173</v>
      </c>
      <c r="G135" s="195">
        <f>G136</f>
        <v>0</v>
      </c>
      <c r="H135" s="195">
        <f aca="true" t="shared" si="104" ref="H135:P135">H136</f>
        <v>0</v>
      </c>
      <c r="I135" s="195">
        <f t="shared" si="104"/>
        <v>0</v>
      </c>
      <c r="J135" s="195">
        <f t="shared" si="104"/>
        <v>0</v>
      </c>
      <c r="K135" s="199">
        <f t="shared" si="104"/>
        <v>0</v>
      </c>
      <c r="L135" s="195">
        <f t="shared" si="104"/>
        <v>0</v>
      </c>
      <c r="M135" s="195">
        <f t="shared" si="104"/>
        <v>0</v>
      </c>
      <c r="N135" s="195">
        <f t="shared" si="104"/>
        <v>0</v>
      </c>
      <c r="O135" s="195">
        <f t="shared" si="104"/>
        <v>0</v>
      </c>
      <c r="P135" s="200">
        <f t="shared" si="104"/>
        <v>0</v>
      </c>
    </row>
    <row r="136" spans="1:16" s="220" customFormat="1" ht="15.75" hidden="1">
      <c r="A136" s="179"/>
      <c r="B136" s="182"/>
      <c r="C136" s="182"/>
      <c r="D136" s="182"/>
      <c r="E136" s="182"/>
      <c r="F136" s="239" t="s">
        <v>174</v>
      </c>
      <c r="G136" s="195">
        <f>G137</f>
        <v>0</v>
      </c>
      <c r="H136" s="195">
        <f>H137</f>
        <v>0</v>
      </c>
      <c r="I136" s="195">
        <f aca="true" t="shared" si="105" ref="I136:P136">I137</f>
        <v>0</v>
      </c>
      <c r="J136" s="195">
        <f t="shared" si="105"/>
        <v>0</v>
      </c>
      <c r="K136" s="199">
        <f t="shared" si="105"/>
        <v>0</v>
      </c>
      <c r="L136" s="195">
        <f t="shared" si="105"/>
        <v>0</v>
      </c>
      <c r="M136" s="195">
        <f t="shared" si="105"/>
        <v>0</v>
      </c>
      <c r="N136" s="195">
        <f t="shared" si="105"/>
        <v>0</v>
      </c>
      <c r="O136" s="195">
        <f t="shared" si="105"/>
        <v>0</v>
      </c>
      <c r="P136" s="200">
        <f t="shared" si="105"/>
        <v>0</v>
      </c>
    </row>
    <row r="137" spans="1:16" s="221" customFormat="1" ht="15.75" hidden="1">
      <c r="A137" s="179"/>
      <c r="B137" s="182"/>
      <c r="C137" s="182"/>
      <c r="D137" s="182">
        <v>2</v>
      </c>
      <c r="E137" s="182"/>
      <c r="F137" s="240" t="s">
        <v>153</v>
      </c>
      <c r="G137" s="241">
        <v>0</v>
      </c>
      <c r="H137" s="241">
        <v>0</v>
      </c>
      <c r="I137" s="241">
        <f aca="true" t="shared" si="106" ref="I137:N137">I138+I139</f>
        <v>0</v>
      </c>
      <c r="J137" s="241">
        <f t="shared" si="106"/>
        <v>0</v>
      </c>
      <c r="K137" s="242">
        <f t="shared" si="106"/>
        <v>0</v>
      </c>
      <c r="L137" s="241">
        <f t="shared" si="106"/>
        <v>0</v>
      </c>
      <c r="M137" s="243">
        <f t="shared" si="106"/>
        <v>0</v>
      </c>
      <c r="N137" s="244">
        <f t="shared" si="106"/>
        <v>0</v>
      </c>
      <c r="O137" s="241">
        <f aca="true" t="shared" si="107" ref="O137:P139">G137-I137-K137+M137</f>
        <v>0</v>
      </c>
      <c r="P137" s="245">
        <f t="shared" si="107"/>
        <v>0</v>
      </c>
    </row>
    <row r="138" spans="1:16" s="250" customFormat="1" ht="15.75" hidden="1">
      <c r="A138" s="235"/>
      <c r="B138" s="229"/>
      <c r="C138" s="229"/>
      <c r="D138" s="229"/>
      <c r="E138" s="229"/>
      <c r="F138" s="236" t="s">
        <v>99</v>
      </c>
      <c r="G138" s="246">
        <v>0</v>
      </c>
      <c r="H138" s="246">
        <v>0</v>
      </c>
      <c r="I138" s="246"/>
      <c r="J138" s="246"/>
      <c r="K138" s="247"/>
      <c r="L138" s="246"/>
      <c r="M138" s="246"/>
      <c r="N138" s="246">
        <f>-M138</f>
        <v>0</v>
      </c>
      <c r="O138" s="248">
        <f t="shared" si="107"/>
        <v>0</v>
      </c>
      <c r="P138" s="248">
        <f t="shared" si="107"/>
        <v>0</v>
      </c>
    </row>
    <row r="139" spans="1:16" s="250" customFormat="1" ht="15.75" hidden="1">
      <c r="A139" s="235"/>
      <c r="B139" s="229"/>
      <c r="C139" s="229"/>
      <c r="D139" s="229"/>
      <c r="E139" s="229"/>
      <c r="F139" s="236" t="s">
        <v>98</v>
      </c>
      <c r="G139" s="246">
        <v>0</v>
      </c>
      <c r="H139" s="246">
        <v>0</v>
      </c>
      <c r="I139" s="246">
        <v>0</v>
      </c>
      <c r="J139" s="246">
        <v>0</v>
      </c>
      <c r="K139" s="247">
        <v>0</v>
      </c>
      <c r="L139" s="246">
        <v>0</v>
      </c>
      <c r="M139" s="246">
        <v>0</v>
      </c>
      <c r="N139" s="246">
        <f>-M139</f>
        <v>0</v>
      </c>
      <c r="O139" s="248">
        <f t="shared" si="107"/>
        <v>0</v>
      </c>
      <c r="P139" s="248">
        <f t="shared" si="107"/>
        <v>0</v>
      </c>
    </row>
    <row r="140" spans="1:16" s="250" customFormat="1" ht="23.25" customHeight="1">
      <c r="A140" s="256"/>
      <c r="B140" s="255"/>
      <c r="C140" s="255">
        <v>4</v>
      </c>
      <c r="D140" s="255"/>
      <c r="E140" s="255"/>
      <c r="F140" s="238" t="s">
        <v>175</v>
      </c>
      <c r="G140" s="195">
        <f>G141</f>
        <v>69130369</v>
      </c>
      <c r="H140" s="195">
        <f aca="true" t="shared" si="108" ref="H140:P140">H141</f>
        <v>4979784</v>
      </c>
      <c r="I140" s="195">
        <f t="shared" si="108"/>
        <v>3374879</v>
      </c>
      <c r="J140" s="195">
        <f t="shared" si="108"/>
        <v>854348</v>
      </c>
      <c r="K140" s="199">
        <f t="shared" si="108"/>
        <v>41931420</v>
      </c>
      <c r="L140" s="195">
        <f t="shared" si="108"/>
        <v>3951729</v>
      </c>
      <c r="M140" s="195">
        <f t="shared" si="108"/>
        <v>0</v>
      </c>
      <c r="N140" s="195">
        <f t="shared" si="108"/>
        <v>0</v>
      </c>
      <c r="O140" s="195">
        <f t="shared" si="108"/>
        <v>23824070</v>
      </c>
      <c r="P140" s="200">
        <f t="shared" si="108"/>
        <v>173707</v>
      </c>
    </row>
    <row r="141" spans="1:16" s="250" customFormat="1" ht="23.25" customHeight="1">
      <c r="A141" s="256"/>
      <c r="B141" s="255"/>
      <c r="C141" s="255"/>
      <c r="D141" s="255"/>
      <c r="E141" s="255"/>
      <c r="F141" s="239" t="s">
        <v>174</v>
      </c>
      <c r="G141" s="195">
        <f>G142+G145</f>
        <v>69130369</v>
      </c>
      <c r="H141" s="195">
        <f aca="true" t="shared" si="109" ref="H141:P141">H142+H145</f>
        <v>4979784</v>
      </c>
      <c r="I141" s="195">
        <f t="shared" si="109"/>
        <v>3374879</v>
      </c>
      <c r="J141" s="195">
        <f t="shared" si="109"/>
        <v>854348</v>
      </c>
      <c r="K141" s="199">
        <f t="shared" si="109"/>
        <v>41931420</v>
      </c>
      <c r="L141" s="195">
        <f t="shared" si="109"/>
        <v>3951729</v>
      </c>
      <c r="M141" s="195">
        <f t="shared" si="109"/>
        <v>0</v>
      </c>
      <c r="N141" s="195">
        <f t="shared" si="109"/>
        <v>0</v>
      </c>
      <c r="O141" s="195">
        <f t="shared" si="109"/>
        <v>23824070</v>
      </c>
      <c r="P141" s="200">
        <f t="shared" si="109"/>
        <v>173707</v>
      </c>
    </row>
    <row r="142" spans="1:16" s="250" customFormat="1" ht="24" customHeight="1">
      <c r="A142" s="256"/>
      <c r="B142" s="255"/>
      <c r="C142" s="255"/>
      <c r="D142" s="255">
        <v>1</v>
      </c>
      <c r="E142" s="255"/>
      <c r="F142" s="286" t="s">
        <v>176</v>
      </c>
      <c r="G142" s="241">
        <v>23289761</v>
      </c>
      <c r="H142" s="241">
        <v>4806077</v>
      </c>
      <c r="I142" s="241">
        <f aca="true" t="shared" si="110" ref="I142:N142">SUM(I143:I144)</f>
        <v>290513</v>
      </c>
      <c r="J142" s="241">
        <f t="shared" si="110"/>
        <v>854348</v>
      </c>
      <c r="K142" s="242">
        <f t="shared" si="110"/>
        <v>22999248</v>
      </c>
      <c r="L142" s="241">
        <f t="shared" si="110"/>
        <v>3951729</v>
      </c>
      <c r="M142" s="241">
        <f t="shared" si="110"/>
        <v>0</v>
      </c>
      <c r="N142" s="244">
        <f t="shared" si="110"/>
        <v>0</v>
      </c>
      <c r="O142" s="241">
        <f aca="true" t="shared" si="111" ref="O142:P147">G142-I142-K142+M142</f>
        <v>0</v>
      </c>
      <c r="P142" s="245">
        <f t="shared" si="111"/>
        <v>0</v>
      </c>
    </row>
    <row r="143" spans="1:16" s="250" customFormat="1" ht="21.75" customHeight="1" hidden="1">
      <c r="A143" s="256"/>
      <c r="B143" s="255"/>
      <c r="C143" s="255"/>
      <c r="D143" s="255"/>
      <c r="E143" s="255"/>
      <c r="F143" s="236" t="s">
        <v>99</v>
      </c>
      <c r="G143" s="246">
        <v>0</v>
      </c>
      <c r="H143" s="246">
        <v>1620000</v>
      </c>
      <c r="I143" s="246">
        <v>0</v>
      </c>
      <c r="J143" s="246">
        <v>0</v>
      </c>
      <c r="K143" s="247">
        <v>0</v>
      </c>
      <c r="L143" s="246">
        <v>1620000</v>
      </c>
      <c r="M143" s="246">
        <v>0</v>
      </c>
      <c r="N143" s="246">
        <f>-M143</f>
        <v>0</v>
      </c>
      <c r="O143" s="246">
        <f t="shared" si="111"/>
        <v>0</v>
      </c>
      <c r="P143" s="248">
        <f t="shared" si="111"/>
        <v>0</v>
      </c>
    </row>
    <row r="144" spans="1:16" s="250" customFormat="1" ht="21.75" customHeight="1" hidden="1">
      <c r="A144" s="256"/>
      <c r="B144" s="255"/>
      <c r="C144" s="255"/>
      <c r="D144" s="255"/>
      <c r="E144" s="255"/>
      <c r="F144" s="236" t="s">
        <v>98</v>
      </c>
      <c r="G144" s="246">
        <v>23289761</v>
      </c>
      <c r="H144" s="246">
        <v>3186077</v>
      </c>
      <c r="I144" s="246">
        <v>290513</v>
      </c>
      <c r="J144" s="246">
        <v>854348</v>
      </c>
      <c r="K144" s="247">
        <v>22999248</v>
      </c>
      <c r="L144" s="246">
        <v>2331729</v>
      </c>
      <c r="M144" s="246">
        <v>0</v>
      </c>
      <c r="N144" s="246">
        <f>-M144</f>
        <v>0</v>
      </c>
      <c r="O144" s="246">
        <f t="shared" si="111"/>
        <v>0</v>
      </c>
      <c r="P144" s="248">
        <f t="shared" si="111"/>
        <v>0</v>
      </c>
    </row>
    <row r="145" spans="1:16" s="250" customFormat="1" ht="37.5" customHeight="1">
      <c r="A145" s="256"/>
      <c r="B145" s="255"/>
      <c r="C145" s="255"/>
      <c r="D145" s="308">
        <v>2</v>
      </c>
      <c r="E145" s="255"/>
      <c r="F145" s="300" t="s">
        <v>159</v>
      </c>
      <c r="G145" s="289">
        <v>45840608</v>
      </c>
      <c r="H145" s="289">
        <v>173707</v>
      </c>
      <c r="I145" s="289">
        <f aca="true" t="shared" si="112" ref="I145:N145">SUM(I146:I147)</f>
        <v>3084366</v>
      </c>
      <c r="J145" s="289">
        <f t="shared" si="112"/>
        <v>0</v>
      </c>
      <c r="K145" s="290">
        <f t="shared" si="112"/>
        <v>18932172</v>
      </c>
      <c r="L145" s="289">
        <f t="shared" si="112"/>
        <v>0</v>
      </c>
      <c r="M145" s="289">
        <f t="shared" si="112"/>
        <v>0</v>
      </c>
      <c r="N145" s="291">
        <f t="shared" si="112"/>
        <v>0</v>
      </c>
      <c r="O145" s="289">
        <f t="shared" si="111"/>
        <v>23824070</v>
      </c>
      <c r="P145" s="292">
        <f t="shared" si="111"/>
        <v>173707</v>
      </c>
    </row>
    <row r="146" spans="1:16" s="250" customFormat="1" ht="21.75" customHeight="1" hidden="1">
      <c r="A146" s="256"/>
      <c r="B146" s="255"/>
      <c r="C146" s="255"/>
      <c r="D146" s="255"/>
      <c r="E146" s="255"/>
      <c r="F146" s="236" t="s">
        <v>99</v>
      </c>
      <c r="G146" s="246">
        <v>0</v>
      </c>
      <c r="H146" s="246">
        <v>0</v>
      </c>
      <c r="I146" s="246"/>
      <c r="J146" s="246"/>
      <c r="K146" s="247"/>
      <c r="L146" s="246"/>
      <c r="M146" s="246"/>
      <c r="N146" s="246">
        <f>-M146</f>
        <v>0</v>
      </c>
      <c r="O146" s="246">
        <f t="shared" si="111"/>
        <v>0</v>
      </c>
      <c r="P146" s="248">
        <f t="shared" si="111"/>
        <v>0</v>
      </c>
    </row>
    <row r="147" spans="1:16" s="250" customFormat="1" ht="21.75" customHeight="1" hidden="1">
      <c r="A147" s="256"/>
      <c r="B147" s="255"/>
      <c r="C147" s="255"/>
      <c r="D147" s="255"/>
      <c r="E147" s="255"/>
      <c r="F147" s="236" t="s">
        <v>98</v>
      </c>
      <c r="G147" s="246">
        <v>45840608</v>
      </c>
      <c r="H147" s="246">
        <v>173707</v>
      </c>
      <c r="I147" s="246">
        <v>3084366</v>
      </c>
      <c r="J147" s="246">
        <v>0</v>
      </c>
      <c r="K147" s="247">
        <v>18932172</v>
      </c>
      <c r="L147" s="246">
        <v>0</v>
      </c>
      <c r="M147" s="246">
        <v>0</v>
      </c>
      <c r="N147" s="246">
        <f>-M147</f>
        <v>0</v>
      </c>
      <c r="O147" s="246">
        <f t="shared" si="111"/>
        <v>23824070</v>
      </c>
      <c r="P147" s="248">
        <f t="shared" si="111"/>
        <v>173707</v>
      </c>
    </row>
    <row r="148" spans="1:16" s="221" customFormat="1" ht="21" customHeight="1">
      <c r="A148" s="179"/>
      <c r="B148" s="182"/>
      <c r="C148" s="182"/>
      <c r="D148" s="182"/>
      <c r="E148" s="182"/>
      <c r="F148" s="236"/>
      <c r="G148" s="246"/>
      <c r="H148" s="246"/>
      <c r="I148" s="246"/>
      <c r="J148" s="246"/>
      <c r="K148" s="247"/>
      <c r="L148" s="246"/>
      <c r="M148" s="246"/>
      <c r="N148" s="246"/>
      <c r="O148" s="246"/>
      <c r="P148" s="248"/>
    </row>
    <row r="149" spans="1:16" s="221" customFormat="1" ht="21" customHeight="1">
      <c r="A149" s="179"/>
      <c r="B149" s="182"/>
      <c r="C149" s="182"/>
      <c r="D149" s="182"/>
      <c r="E149" s="182"/>
      <c r="F149" s="236"/>
      <c r="G149" s="246"/>
      <c r="H149" s="246"/>
      <c r="I149" s="246"/>
      <c r="J149" s="246"/>
      <c r="K149" s="247"/>
      <c r="L149" s="246"/>
      <c r="M149" s="246"/>
      <c r="N149" s="246"/>
      <c r="O149" s="246"/>
      <c r="P149" s="248"/>
    </row>
    <row r="150" spans="1:16" s="221" customFormat="1" ht="21" customHeight="1">
      <c r="A150" s="179"/>
      <c r="B150" s="182"/>
      <c r="C150" s="182"/>
      <c r="D150" s="182"/>
      <c r="E150" s="182"/>
      <c r="F150" s="236"/>
      <c r="G150" s="246"/>
      <c r="H150" s="246"/>
      <c r="I150" s="246"/>
      <c r="J150" s="246"/>
      <c r="K150" s="247"/>
      <c r="L150" s="246"/>
      <c r="M150" s="246"/>
      <c r="N150" s="246"/>
      <c r="O150" s="246"/>
      <c r="P150" s="248"/>
    </row>
    <row r="151" spans="1:16" s="221" customFormat="1" ht="21" customHeight="1">
      <c r="A151" s="179"/>
      <c r="B151" s="182"/>
      <c r="C151" s="182"/>
      <c r="D151" s="182"/>
      <c r="E151" s="182"/>
      <c r="F151" s="236"/>
      <c r="G151" s="246"/>
      <c r="H151" s="246"/>
      <c r="I151" s="246"/>
      <c r="J151" s="246"/>
      <c r="K151" s="247"/>
      <c r="L151" s="246"/>
      <c r="M151" s="246"/>
      <c r="N151" s="246"/>
      <c r="O151" s="246"/>
      <c r="P151" s="248"/>
    </row>
    <row r="152" spans="1:16" s="221" customFormat="1" ht="21" customHeight="1">
      <c r="A152" s="179"/>
      <c r="B152" s="182"/>
      <c r="C152" s="182"/>
      <c r="D152" s="182"/>
      <c r="E152" s="182"/>
      <c r="F152" s="236"/>
      <c r="G152" s="246"/>
      <c r="H152" s="246"/>
      <c r="I152" s="246"/>
      <c r="J152" s="246"/>
      <c r="K152" s="247"/>
      <c r="L152" s="246"/>
      <c r="M152" s="246"/>
      <c r="N152" s="246"/>
      <c r="O152" s="246"/>
      <c r="P152" s="248"/>
    </row>
    <row r="153" spans="1:16" s="221" customFormat="1" ht="21" customHeight="1">
      <c r="A153" s="179"/>
      <c r="B153" s="182"/>
      <c r="C153" s="182"/>
      <c r="D153" s="182"/>
      <c r="E153" s="182"/>
      <c r="F153" s="236"/>
      <c r="G153" s="246"/>
      <c r="H153" s="246"/>
      <c r="I153" s="246"/>
      <c r="J153" s="246"/>
      <c r="K153" s="247"/>
      <c r="L153" s="246"/>
      <c r="M153" s="246"/>
      <c r="N153" s="246"/>
      <c r="O153" s="246"/>
      <c r="P153" s="248"/>
    </row>
    <row r="154" spans="1:16" s="221" customFormat="1" ht="21" customHeight="1">
      <c r="A154" s="179"/>
      <c r="B154" s="182"/>
      <c r="C154" s="182"/>
      <c r="D154" s="182"/>
      <c r="E154" s="182"/>
      <c r="F154" s="236"/>
      <c r="G154" s="246"/>
      <c r="H154" s="246"/>
      <c r="I154" s="246"/>
      <c r="J154" s="246"/>
      <c r="K154" s="247"/>
      <c r="L154" s="246"/>
      <c r="M154" s="246"/>
      <c r="N154" s="246"/>
      <c r="O154" s="246"/>
      <c r="P154" s="248"/>
    </row>
    <row r="155" spans="1:16" s="221" customFormat="1" ht="21" customHeight="1">
      <c r="A155" s="179"/>
      <c r="B155" s="182"/>
      <c r="C155" s="182"/>
      <c r="D155" s="182"/>
      <c r="E155" s="182"/>
      <c r="F155" s="236"/>
      <c r="G155" s="246"/>
      <c r="H155" s="246"/>
      <c r="I155" s="246"/>
      <c r="J155" s="246"/>
      <c r="K155" s="247"/>
      <c r="L155" s="246"/>
      <c r="M155" s="246"/>
      <c r="N155" s="246"/>
      <c r="O155" s="246"/>
      <c r="P155" s="248"/>
    </row>
    <row r="156" spans="1:16" s="221" customFormat="1" ht="21" customHeight="1">
      <c r="A156" s="179"/>
      <c r="B156" s="182"/>
      <c r="C156" s="182"/>
      <c r="D156" s="182"/>
      <c r="E156" s="182"/>
      <c r="F156" s="236"/>
      <c r="G156" s="246"/>
      <c r="H156" s="246"/>
      <c r="I156" s="246"/>
      <c r="J156" s="246"/>
      <c r="K156" s="247"/>
      <c r="L156" s="246"/>
      <c r="M156" s="246"/>
      <c r="N156" s="246"/>
      <c r="O156" s="246"/>
      <c r="P156" s="248"/>
    </row>
    <row r="157" spans="1:16" s="221" customFormat="1" ht="21" customHeight="1">
      <c r="A157" s="179"/>
      <c r="B157" s="182"/>
      <c r="C157" s="182"/>
      <c r="D157" s="182"/>
      <c r="E157" s="182"/>
      <c r="F157" s="236"/>
      <c r="G157" s="246"/>
      <c r="H157" s="246"/>
      <c r="I157" s="246"/>
      <c r="J157" s="246"/>
      <c r="K157" s="247"/>
      <c r="L157" s="246"/>
      <c r="M157" s="246"/>
      <c r="N157" s="246"/>
      <c r="O157" s="246"/>
      <c r="P157" s="248"/>
    </row>
    <row r="158" spans="1:16" s="221" customFormat="1" ht="21" customHeight="1">
      <c r="A158" s="179"/>
      <c r="B158" s="182"/>
      <c r="C158" s="182"/>
      <c r="D158" s="182"/>
      <c r="E158" s="182"/>
      <c r="F158" s="236"/>
      <c r="G158" s="246"/>
      <c r="H158" s="246"/>
      <c r="I158" s="246"/>
      <c r="J158" s="246"/>
      <c r="K158" s="247"/>
      <c r="L158" s="246"/>
      <c r="M158" s="246"/>
      <c r="N158" s="246"/>
      <c r="O158" s="246"/>
      <c r="P158" s="248"/>
    </row>
    <row r="159" spans="1:16" s="221" customFormat="1" ht="21" customHeight="1">
      <c r="A159" s="179"/>
      <c r="B159" s="182"/>
      <c r="C159" s="182"/>
      <c r="D159" s="182"/>
      <c r="E159" s="182"/>
      <c r="F159" s="236"/>
      <c r="G159" s="246"/>
      <c r="H159" s="246"/>
      <c r="I159" s="246"/>
      <c r="J159" s="246"/>
      <c r="K159" s="247"/>
      <c r="L159" s="246"/>
      <c r="M159" s="246"/>
      <c r="N159" s="246"/>
      <c r="O159" s="246"/>
      <c r="P159" s="248"/>
    </row>
    <row r="160" spans="1:16" s="221" customFormat="1" ht="21" customHeight="1">
      <c r="A160" s="179"/>
      <c r="B160" s="182"/>
      <c r="C160" s="182"/>
      <c r="D160" s="182"/>
      <c r="E160" s="182"/>
      <c r="F160" s="236"/>
      <c r="G160" s="246"/>
      <c r="H160" s="246"/>
      <c r="I160" s="246"/>
      <c r="J160" s="246"/>
      <c r="K160" s="247"/>
      <c r="L160" s="246"/>
      <c r="M160" s="246"/>
      <c r="N160" s="246"/>
      <c r="O160" s="246"/>
      <c r="P160" s="248"/>
    </row>
    <row r="161" spans="1:16" s="221" customFormat="1" ht="21" customHeight="1">
      <c r="A161" s="179"/>
      <c r="B161" s="182"/>
      <c r="C161" s="182"/>
      <c r="D161" s="182"/>
      <c r="E161" s="182"/>
      <c r="F161" s="236"/>
      <c r="G161" s="246"/>
      <c r="H161" s="246"/>
      <c r="I161" s="246"/>
      <c r="J161" s="246"/>
      <c r="K161" s="247"/>
      <c r="L161" s="246"/>
      <c r="M161" s="246"/>
      <c r="N161" s="246"/>
      <c r="O161" s="246"/>
      <c r="P161" s="248"/>
    </row>
    <row r="162" spans="1:16" s="221" customFormat="1" ht="21" customHeight="1">
      <c r="A162" s="179"/>
      <c r="B162" s="182"/>
      <c r="C162" s="182"/>
      <c r="D162" s="182"/>
      <c r="E162" s="182"/>
      <c r="F162" s="236"/>
      <c r="G162" s="246"/>
      <c r="H162" s="246"/>
      <c r="I162" s="246"/>
      <c r="J162" s="246"/>
      <c r="K162" s="247"/>
      <c r="L162" s="246"/>
      <c r="M162" s="246"/>
      <c r="N162" s="246"/>
      <c r="O162" s="246"/>
      <c r="P162" s="248"/>
    </row>
    <row r="163" spans="1:16" s="221" customFormat="1" ht="21" customHeight="1">
      <c r="A163" s="179"/>
      <c r="B163" s="182"/>
      <c r="C163" s="182"/>
      <c r="D163" s="182"/>
      <c r="E163" s="182"/>
      <c r="F163" s="236"/>
      <c r="G163" s="246"/>
      <c r="H163" s="246"/>
      <c r="I163" s="246"/>
      <c r="J163" s="246"/>
      <c r="K163" s="247"/>
      <c r="L163" s="246"/>
      <c r="M163" s="246"/>
      <c r="N163" s="246"/>
      <c r="O163" s="246"/>
      <c r="P163" s="248"/>
    </row>
    <row r="164" spans="1:16" s="221" customFormat="1" ht="21" customHeight="1">
      <c r="A164" s="179"/>
      <c r="B164" s="182"/>
      <c r="C164" s="182"/>
      <c r="D164" s="182"/>
      <c r="E164" s="182"/>
      <c r="F164" s="236"/>
      <c r="G164" s="246"/>
      <c r="H164" s="246"/>
      <c r="I164" s="246"/>
      <c r="J164" s="246"/>
      <c r="K164" s="247"/>
      <c r="L164" s="246"/>
      <c r="M164" s="246"/>
      <c r="N164" s="246"/>
      <c r="O164" s="246"/>
      <c r="P164" s="248"/>
    </row>
    <row r="165" spans="1:16" s="221" customFormat="1" ht="21" customHeight="1">
      <c r="A165" s="179"/>
      <c r="B165" s="182"/>
      <c r="C165" s="182"/>
      <c r="D165" s="182"/>
      <c r="E165" s="182"/>
      <c r="F165" s="236"/>
      <c r="G165" s="246"/>
      <c r="H165" s="246"/>
      <c r="I165" s="246"/>
      <c r="J165" s="246"/>
      <c r="K165" s="247"/>
      <c r="L165" s="246"/>
      <c r="M165" s="246"/>
      <c r="N165" s="246"/>
      <c r="O165" s="246"/>
      <c r="P165" s="248"/>
    </row>
    <row r="166" spans="1:16" s="151" customFormat="1" ht="18" customHeight="1">
      <c r="A166" s="193"/>
      <c r="B166" s="191"/>
      <c r="C166" s="191"/>
      <c r="D166" s="191"/>
      <c r="E166" s="191"/>
      <c r="F166" s="194"/>
      <c r="G166" s="201"/>
      <c r="H166" s="201"/>
      <c r="I166" s="201"/>
      <c r="J166" s="201"/>
      <c r="K166" s="202"/>
      <c r="L166" s="201"/>
      <c r="M166" s="201"/>
      <c r="N166" s="201"/>
      <c r="O166" s="201"/>
      <c r="P166" s="203"/>
    </row>
    <row r="167" spans="1:16" s="151" customFormat="1" ht="21" customHeight="1">
      <c r="A167" s="193"/>
      <c r="B167" s="191"/>
      <c r="C167" s="191"/>
      <c r="D167" s="191"/>
      <c r="E167" s="191"/>
      <c r="F167" s="194"/>
      <c r="G167" s="201"/>
      <c r="H167" s="201"/>
      <c r="I167" s="201"/>
      <c r="J167" s="201"/>
      <c r="K167" s="202"/>
      <c r="L167" s="201"/>
      <c r="M167" s="201"/>
      <c r="N167" s="201"/>
      <c r="O167" s="201"/>
      <c r="P167" s="203"/>
    </row>
    <row r="168" spans="1:16" s="151" customFormat="1" ht="21" customHeight="1">
      <c r="A168" s="193"/>
      <c r="B168" s="191"/>
      <c r="C168" s="191"/>
      <c r="D168" s="191"/>
      <c r="E168" s="191"/>
      <c r="F168" s="194"/>
      <c r="G168" s="201"/>
      <c r="H168" s="201"/>
      <c r="I168" s="201"/>
      <c r="J168" s="201"/>
      <c r="K168" s="202"/>
      <c r="L168" s="201"/>
      <c r="M168" s="201"/>
      <c r="N168" s="201"/>
      <c r="O168" s="201"/>
      <c r="P168" s="203"/>
    </row>
    <row r="169" spans="1:16" s="151" customFormat="1" ht="12.75" customHeight="1">
      <c r="A169" s="193"/>
      <c r="B169" s="191"/>
      <c r="C169" s="191"/>
      <c r="D169" s="191"/>
      <c r="E169" s="191"/>
      <c r="F169" s="194"/>
      <c r="G169" s="201"/>
      <c r="H169" s="201"/>
      <c r="I169" s="201"/>
      <c r="J169" s="201"/>
      <c r="K169" s="202"/>
      <c r="L169" s="201"/>
      <c r="M169" s="201"/>
      <c r="N169" s="201"/>
      <c r="O169" s="201"/>
      <c r="P169" s="203"/>
    </row>
    <row r="170" spans="1:16" s="151" customFormat="1" ht="21" customHeight="1">
      <c r="A170" s="193"/>
      <c r="B170" s="191"/>
      <c r="C170" s="191"/>
      <c r="D170" s="191"/>
      <c r="E170" s="191"/>
      <c r="F170" s="194"/>
      <c r="G170" s="201"/>
      <c r="H170" s="201"/>
      <c r="I170" s="201"/>
      <c r="J170" s="201"/>
      <c r="K170" s="202"/>
      <c r="L170" s="201"/>
      <c r="M170" s="201"/>
      <c r="N170" s="201"/>
      <c r="O170" s="201"/>
      <c r="P170" s="203"/>
    </row>
    <row r="171" spans="1:16" s="151" customFormat="1" ht="21" customHeight="1" thickBot="1">
      <c r="A171" s="205"/>
      <c r="B171" s="204"/>
      <c r="C171" s="204"/>
      <c r="D171" s="204"/>
      <c r="E171" s="204"/>
      <c r="F171" s="206"/>
      <c r="G171" s="207"/>
      <c r="H171" s="207"/>
      <c r="I171" s="207"/>
      <c r="J171" s="207"/>
      <c r="K171" s="208"/>
      <c r="L171" s="207"/>
      <c r="M171" s="207"/>
      <c r="N171" s="207"/>
      <c r="O171" s="207"/>
      <c r="P171" s="209"/>
    </row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218" man="1"/>
  </colBreaks>
  <ignoredErrors>
    <ignoredError sqref="N77 I85:K85 L85:P94 N36 O126:P126 N1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2015-03-08T04:27:23Z</cp:lastPrinted>
  <dcterms:created xsi:type="dcterms:W3CDTF">2002-01-14T09:37:13Z</dcterms:created>
  <dcterms:modified xsi:type="dcterms:W3CDTF">2015-04-26T03:15:41Z</dcterms:modified>
  <cp:category/>
  <cp:version/>
  <cp:contentType/>
  <cp:contentStatus/>
</cp:coreProperties>
</file>