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25" windowWidth="12120" windowHeight="8325" activeTab="1"/>
  </bookViews>
  <sheets>
    <sheet name="清理收支表" sheetId="1" r:id="rId1"/>
    <sheet name="資產負債表" sheetId="2" r:id="rId2"/>
  </sheets>
  <definedNames>
    <definedName name="_xlnm.Print_Area" localSheetId="0">'清理收支表'!$A$1:$E$45</definedName>
  </definedNames>
  <calcPr fullCalcOnLoad="1"/>
</workbook>
</file>

<file path=xl/sharedStrings.xml><?xml version="1.0" encoding="utf-8"?>
<sst xmlns="http://schemas.openxmlformats.org/spreadsheetml/2006/main" count="90" uniqueCount="79">
  <si>
    <t>公  司  資  產  負  債  查  核  表</t>
  </si>
  <si>
    <t>(資產部分)</t>
  </si>
  <si>
    <t xml:space="preserve"> 上  年  度  決  算  數</t>
  </si>
  <si>
    <t>科           目</t>
  </si>
  <si>
    <t>原   列   決   算   數</t>
  </si>
  <si>
    <t>決   算   核   定   數</t>
  </si>
  <si>
    <t>上  年  度  決  算  數</t>
  </si>
  <si>
    <t>科             目</t>
  </si>
  <si>
    <t>原  列  決  算  數</t>
  </si>
  <si>
    <t>金             額</t>
  </si>
  <si>
    <t xml:space="preserve"> ％</t>
  </si>
  <si>
    <t>金         額</t>
  </si>
  <si>
    <t>％</t>
  </si>
  <si>
    <t>金          額</t>
  </si>
  <si>
    <t xml:space="preserve">            資產</t>
  </si>
  <si>
    <t xml:space="preserve">            負債</t>
  </si>
  <si>
    <t/>
  </si>
  <si>
    <t>流動資產</t>
  </si>
  <si>
    <t>流動負債</t>
  </si>
  <si>
    <t xml:space="preserve">    現金</t>
  </si>
  <si>
    <t xml:space="preserve">    應收款項</t>
  </si>
  <si>
    <t xml:space="preserve">    應付款項</t>
  </si>
  <si>
    <t xml:space="preserve">    預收款項</t>
  </si>
  <si>
    <t xml:space="preserve">    預付款項</t>
  </si>
  <si>
    <t>長期負債</t>
  </si>
  <si>
    <t xml:space="preserve">    長期債務</t>
  </si>
  <si>
    <t xml:space="preserve">    長期投資</t>
  </si>
  <si>
    <t>其他負債</t>
  </si>
  <si>
    <t>固定資產</t>
  </si>
  <si>
    <t xml:space="preserve">    什項負債</t>
  </si>
  <si>
    <t xml:space="preserve">    房屋及建築</t>
  </si>
  <si>
    <t xml:space="preserve">    機械及設備</t>
  </si>
  <si>
    <t xml:space="preserve">    交通及運輸設備</t>
  </si>
  <si>
    <t xml:space="preserve">    什項設備</t>
  </si>
  <si>
    <t xml:space="preserve">            業主權益</t>
  </si>
  <si>
    <t>資本</t>
  </si>
  <si>
    <t xml:space="preserve">    資本</t>
  </si>
  <si>
    <t>無形資產</t>
  </si>
  <si>
    <t xml:space="preserve">    無形資產</t>
  </si>
  <si>
    <t>保留盈餘（累積虧損－）</t>
  </si>
  <si>
    <t>其他資產</t>
  </si>
  <si>
    <t xml:space="preserve">    非營業資產</t>
  </si>
  <si>
    <t xml:space="preserve">    累積虧損</t>
  </si>
  <si>
    <t xml:space="preserve">    什項資產</t>
  </si>
  <si>
    <t>合       計</t>
  </si>
  <si>
    <t xml:space="preserve">臺  灣  省  農  工  企  業  股  份  有  限  </t>
  </si>
  <si>
    <t xml:space="preserve">    單位：新臺幣元                                   （負債及業主權益部分）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</si>
  <si>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</si>
  <si>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</si>
  <si>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</si>
  <si>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</si>
  <si>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</si>
  <si>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</si>
  <si>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</si>
  <si>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>清理收入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</si>
  <si>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</si>
  <si>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</si>
  <si>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</si>
  <si>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什項收入</t>
    </r>
  </si>
  <si>
    <t>清理費用</t>
  </si>
  <si>
    <r>
      <t xml:space="preserve">    </t>
    </r>
    <r>
      <rPr>
        <sz val="12"/>
        <rFont val="細明體"/>
        <family val="3"/>
      </rPr>
      <t>利息費用</t>
    </r>
  </si>
  <si>
    <t xml:space="preserve">  財產交易損失</t>
  </si>
  <si>
    <r>
      <t xml:space="preserve">    </t>
    </r>
    <r>
      <rPr>
        <sz val="12"/>
        <rFont val="細明體"/>
        <family val="3"/>
      </rPr>
      <t>什項費用</t>
    </r>
  </si>
  <si>
    <r>
      <t>清理利益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損失－</t>
    </r>
    <r>
      <rPr>
        <b/>
        <sz val="12"/>
        <rFont val="Times New Roman"/>
        <family val="1"/>
      </rPr>
      <t>)</t>
    </r>
  </si>
  <si>
    <t xml:space="preserve">       </t>
  </si>
  <si>
    <t>臺灣省農工企業股份有限公司清理收支查核表</t>
  </si>
  <si>
    <t>預算數</t>
  </si>
  <si>
    <r>
      <t xml:space="preserve">  12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31 </t>
    </r>
    <r>
      <rPr>
        <sz val="10"/>
        <rFont val="新細明體"/>
        <family val="1"/>
      </rPr>
      <t>日</t>
    </r>
  </si>
  <si>
    <r>
      <t xml:space="preserve">    </t>
    </r>
    <r>
      <rPr>
        <sz val="12"/>
        <rFont val="細明體"/>
        <family val="3"/>
      </rPr>
      <t>資產報廢損失</t>
    </r>
  </si>
  <si>
    <t xml:space="preserve">    流動金融資產</t>
  </si>
  <si>
    <t>基金、投資及長期應收款</t>
  </si>
  <si>
    <t>業主權益其他項目</t>
  </si>
  <si>
    <t>修   正    數</t>
  </si>
  <si>
    <t>修   正   數</t>
  </si>
  <si>
    <t xml:space="preserve">    未實現重估增值</t>
  </si>
  <si>
    <r>
      <t xml:space="preserve">    </t>
    </r>
    <r>
      <rPr>
        <sz val="12"/>
        <rFont val="細明體"/>
        <family val="3"/>
      </rPr>
      <t>投資收益</t>
    </r>
  </si>
  <si>
    <r>
      <t>中華民國</t>
    </r>
    <r>
      <rPr>
        <sz val="10"/>
        <rFont val="Times New Roman"/>
        <family val="1"/>
      </rPr>
      <t xml:space="preserve"> 103</t>
    </r>
    <r>
      <rPr>
        <sz val="10"/>
        <rFont val="新細明體"/>
        <family val="1"/>
      </rPr>
      <t>年</t>
    </r>
  </si>
  <si>
    <t>-</t>
  </si>
  <si>
    <t>-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</si>
</sst>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0.00_ "/>
    <numFmt numFmtId="184" formatCode="#,##0.00_ "/>
    <numFmt numFmtId="185" formatCode="0_ "/>
    <numFmt numFmtId="186" formatCode="000"/>
    <numFmt numFmtId="187" formatCode="0.000_ "/>
    <numFmt numFmtId="188" formatCode="_-\ #,##0.00_-;\-\ #,##0.00_-;_-\ &quot;&quot;"/>
    <numFmt numFmtId="189" formatCode="0_);[Red]\(0\)"/>
  </numFmts>
  <fonts count="22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0"/>
      <name val="新細明體"/>
      <family val="1"/>
    </font>
    <font>
      <b/>
      <sz val="18"/>
      <name val="新細明體"/>
      <family val="1"/>
    </font>
    <font>
      <sz val="18"/>
      <name val="新細明體"/>
      <family val="1"/>
    </font>
    <font>
      <sz val="10"/>
      <name val="Times New Roman"/>
      <family val="1"/>
    </font>
    <font>
      <b/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b/>
      <sz val="11"/>
      <name val="華康楷書體W3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2"/>
      <name val="細明體"/>
      <family val="3"/>
    </font>
    <font>
      <sz val="11"/>
      <name val="細明體"/>
      <family val="3"/>
    </font>
    <font>
      <b/>
      <sz val="12"/>
      <name val="Times New Roman"/>
      <family val="1"/>
    </font>
    <font>
      <b/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88" fontId="9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188" fontId="13" fillId="0" borderId="0" xfId="0" applyNumberFormat="1" applyFont="1" applyAlignment="1">
      <alignment horizontal="centerContinuous"/>
    </xf>
    <xf numFmtId="188" fontId="1" fillId="0" borderId="0" xfId="0" applyNumberFormat="1" applyFont="1" applyAlignment="1">
      <alignment horizontal="right"/>
    </xf>
    <xf numFmtId="188" fontId="9" fillId="0" borderId="0" xfId="0" applyNumberFormat="1" applyFont="1" applyBorder="1" applyAlignment="1">
      <alignment/>
    </xf>
    <xf numFmtId="188" fontId="16" fillId="0" borderId="0" xfId="0" applyNumberFormat="1" applyFont="1" applyAlignment="1">
      <alignment/>
    </xf>
    <xf numFmtId="188" fontId="8" fillId="0" borderId="0" xfId="0" applyNumberFormat="1" applyFont="1" applyAlignment="1">
      <alignment horizontal="left"/>
    </xf>
    <xf numFmtId="188" fontId="16" fillId="0" borderId="0" xfId="0" applyNumberFormat="1" applyFont="1" applyAlignment="1">
      <alignment horizontal="left"/>
    </xf>
    <xf numFmtId="188" fontId="14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188" fontId="17" fillId="0" borderId="1" xfId="0" applyNumberFormat="1" applyFont="1" applyBorder="1" applyAlignment="1">
      <alignment/>
    </xf>
    <xf numFmtId="188" fontId="16" fillId="0" borderId="1" xfId="0" applyNumberFormat="1" applyFont="1" applyBorder="1" applyAlignment="1">
      <alignment/>
    </xf>
    <xf numFmtId="188" fontId="14" fillId="0" borderId="0" xfId="0" applyNumberFormat="1" applyFont="1" applyAlignment="1">
      <alignment/>
    </xf>
    <xf numFmtId="188" fontId="0" fillId="0" borderId="0" xfId="0" applyNumberFormat="1" applyAlignment="1">
      <alignment/>
    </xf>
    <xf numFmtId="188" fontId="10" fillId="0" borderId="2" xfId="0" applyNumberFormat="1" applyFont="1" applyBorder="1" applyAlignment="1">
      <alignment horizontal="distributed" vertical="center"/>
    </xf>
    <xf numFmtId="188" fontId="14" fillId="0" borderId="2" xfId="0" applyNumberFormat="1" applyFont="1" applyBorder="1" applyAlignment="1">
      <alignment horizontal="distributed" vertical="center"/>
    </xf>
    <xf numFmtId="188" fontId="14" fillId="0" borderId="3" xfId="0" applyNumberFormat="1" applyFont="1" applyBorder="1" applyAlignment="1">
      <alignment horizontal="distributed" vertical="center"/>
    </xf>
    <xf numFmtId="188" fontId="0" fillId="0" borderId="0" xfId="0" applyNumberFormat="1" applyAlignment="1">
      <alignment/>
    </xf>
    <xf numFmtId="188" fontId="0" fillId="0" borderId="0" xfId="0" applyNumberFormat="1" applyFill="1" applyAlignment="1">
      <alignment/>
    </xf>
    <xf numFmtId="188" fontId="3" fillId="0" borderId="0" xfId="0" applyNumberFormat="1" applyFont="1" applyBorder="1" applyAlignment="1">
      <alignment/>
    </xf>
    <xf numFmtId="188" fontId="3" fillId="0" borderId="4" xfId="0" applyNumberFormat="1" applyFont="1" applyBorder="1" applyAlignment="1">
      <alignment horizontal="center" vertical="center"/>
    </xf>
    <xf numFmtId="188" fontId="3" fillId="0" borderId="2" xfId="0" applyNumberFormat="1" applyFont="1" applyBorder="1" applyAlignment="1">
      <alignment horizontal="center" vertical="center"/>
    </xf>
    <xf numFmtId="188" fontId="3" fillId="0" borderId="3" xfId="0" applyNumberFormat="1" applyFont="1" applyBorder="1" applyAlignment="1">
      <alignment horizontal="center" vertical="center"/>
    </xf>
    <xf numFmtId="189" fontId="7" fillId="0" borderId="0" xfId="0" applyNumberFormat="1" applyFont="1" applyBorder="1" applyAlignment="1">
      <alignment/>
    </xf>
    <xf numFmtId="188" fontId="7" fillId="0" borderId="0" xfId="0" applyNumberFormat="1" applyFont="1" applyBorder="1" applyAlignment="1">
      <alignment horizontal="right"/>
    </xf>
    <xf numFmtId="188" fontId="7" fillId="0" borderId="0" xfId="0" applyNumberFormat="1" applyFont="1" applyBorder="1" applyAlignment="1">
      <alignment/>
    </xf>
    <xf numFmtId="188" fontId="7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8" fontId="2" fillId="0" borderId="0" xfId="0" applyNumberFormat="1" applyFont="1" applyFill="1" applyAlignment="1">
      <alignment/>
    </xf>
    <xf numFmtId="188" fontId="2" fillId="0" borderId="0" xfId="0" applyNumberFormat="1" applyFont="1" applyBorder="1" applyAlignment="1">
      <alignment horizontal="right"/>
    </xf>
    <xf numFmtId="188" fontId="2" fillId="0" borderId="0" xfId="0" applyNumberFormat="1" applyFont="1" applyBorder="1" applyAlignment="1">
      <alignment/>
    </xf>
    <xf numFmtId="188" fontId="7" fillId="0" borderId="0" xfId="0" applyNumberFormat="1" applyFont="1" applyAlignment="1">
      <alignment horizontal="right"/>
    </xf>
    <xf numFmtId="188" fontId="2" fillId="0" borderId="1" xfId="0" applyNumberFormat="1" applyFont="1" applyBorder="1" applyAlignment="1">
      <alignment/>
    </xf>
    <xf numFmtId="189" fontId="7" fillId="0" borderId="0" xfId="0" applyNumberFormat="1" applyFont="1" applyAlignment="1">
      <alignment/>
    </xf>
    <xf numFmtId="188" fontId="15" fillId="0" borderId="5" xfId="0" applyNumberFormat="1" applyFont="1" applyBorder="1" applyAlignment="1">
      <alignment horizontal="center" vertical="center"/>
    </xf>
    <xf numFmtId="188" fontId="0" fillId="0" borderId="6" xfId="0" applyNumberFormat="1" applyBorder="1" applyAlignment="1">
      <alignment horizontal="center" vertical="center"/>
    </xf>
    <xf numFmtId="188" fontId="15" fillId="0" borderId="3" xfId="0" applyNumberFormat="1" applyFont="1" applyBorder="1" applyAlignment="1">
      <alignment horizontal="center" vertical="center"/>
    </xf>
    <xf numFmtId="188" fontId="0" fillId="0" borderId="7" xfId="0" applyNumberFormat="1" applyBorder="1" applyAlignment="1">
      <alignment horizontal="center" vertical="center"/>
    </xf>
    <xf numFmtId="188" fontId="4" fillId="0" borderId="0" xfId="0" applyNumberFormat="1" applyFont="1" applyAlignment="1">
      <alignment horizontal="center" vertical="center"/>
    </xf>
    <xf numFmtId="188" fontId="12" fillId="0" borderId="0" xfId="0" applyNumberFormat="1" applyFont="1" applyAlignment="1">
      <alignment horizontal="center" vertical="center"/>
    </xf>
    <xf numFmtId="188" fontId="14" fillId="0" borderId="0" xfId="0" applyNumberFormat="1" applyFont="1" applyAlignment="1">
      <alignment horizontal="center"/>
    </xf>
    <xf numFmtId="188" fontId="0" fillId="0" borderId="0" xfId="0" applyNumberFormat="1" applyAlignment="1">
      <alignment/>
    </xf>
    <xf numFmtId="188" fontId="4" fillId="0" borderId="0" xfId="0" applyNumberFormat="1" applyFont="1" applyBorder="1" applyAlignment="1">
      <alignment horizontal="right" vertical="center"/>
    </xf>
    <xf numFmtId="188" fontId="5" fillId="0" borderId="0" xfId="0" applyNumberFormat="1" applyFont="1" applyBorder="1" applyAlignment="1">
      <alignment horizontal="right" vertical="center"/>
    </xf>
    <xf numFmtId="188" fontId="4" fillId="0" borderId="0" xfId="0" applyNumberFormat="1" applyFont="1" applyBorder="1" applyAlignment="1">
      <alignment horizontal="left" vertical="center"/>
    </xf>
    <xf numFmtId="188" fontId="5" fillId="0" borderId="0" xfId="0" applyNumberFormat="1" applyFont="1" applyAlignment="1">
      <alignment horizontal="left" vertical="center"/>
    </xf>
    <xf numFmtId="188" fontId="3" fillId="0" borderId="0" xfId="0" applyNumberFormat="1" applyFont="1" applyBorder="1" applyAlignment="1">
      <alignment horizontal="right"/>
    </xf>
    <xf numFmtId="188" fontId="6" fillId="0" borderId="1" xfId="0" applyNumberFormat="1" applyFont="1" applyBorder="1" applyAlignment="1">
      <alignment horizontal="left"/>
    </xf>
    <xf numFmtId="188" fontId="3" fillId="0" borderId="1" xfId="0" applyNumberFormat="1" applyFont="1" applyBorder="1" applyAlignment="1">
      <alignment horizontal="left"/>
    </xf>
    <xf numFmtId="188" fontId="2" fillId="0" borderId="1" xfId="0" applyNumberFormat="1" applyFont="1" applyBorder="1" applyAlignment="1">
      <alignment horizontal="left" vertical="center" wrapText="1" indent="2"/>
    </xf>
    <xf numFmtId="188" fontId="3" fillId="0" borderId="4" xfId="0" applyNumberFormat="1" applyFont="1" applyBorder="1" applyAlignment="1">
      <alignment horizontal="center" vertical="center"/>
    </xf>
    <xf numFmtId="188" fontId="3" fillId="0" borderId="2" xfId="0" applyNumberFormat="1" applyFont="1" applyBorder="1" applyAlignment="1">
      <alignment horizontal="center" vertical="center"/>
    </xf>
    <xf numFmtId="188" fontId="3" fillId="0" borderId="3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 indent="1"/>
    </xf>
    <xf numFmtId="0" fontId="21" fillId="0" borderId="0" xfId="0" applyFont="1" applyAlignment="1">
      <alignment horizontal="right" inden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zoomScaleSheetLayoutView="100" workbookViewId="0" topLeftCell="A19">
      <selection activeCell="C45" sqref="C45"/>
    </sheetView>
  </sheetViews>
  <sheetFormatPr defaultColWidth="9.00390625" defaultRowHeight="16.5"/>
  <cols>
    <col min="1" max="1" width="21.125" style="1" customWidth="1"/>
    <col min="2" max="2" width="19.625" style="1" customWidth="1"/>
    <col min="3" max="3" width="18.125" style="1" customWidth="1"/>
    <col min="4" max="4" width="13.375" style="1" customWidth="1"/>
    <col min="5" max="5" width="16.875" style="1" customWidth="1"/>
    <col min="6" max="16384" width="8.875" style="1" customWidth="1"/>
  </cols>
  <sheetData>
    <row r="1" spans="1:5" s="2" customFormat="1" ht="30" customHeight="1">
      <c r="A1" s="39" t="s">
        <v>65</v>
      </c>
      <c r="B1" s="40"/>
      <c r="C1" s="40"/>
      <c r="D1" s="40"/>
      <c r="E1" s="40"/>
    </row>
    <row r="2" spans="1:5" s="2" customFormat="1" ht="24.75" customHeight="1">
      <c r="A2" s="41"/>
      <c r="B2" s="41"/>
      <c r="C2" s="42"/>
      <c r="D2" s="3"/>
      <c r="E2" s="4" t="s">
        <v>47</v>
      </c>
    </row>
    <row r="3" spans="1:5" ht="20.25" customHeight="1">
      <c r="A3" s="35" t="s">
        <v>48</v>
      </c>
      <c r="B3" s="37" t="s">
        <v>49</v>
      </c>
      <c r="C3" s="38"/>
      <c r="D3" s="38"/>
      <c r="E3" s="38"/>
    </row>
    <row r="4" spans="1:5" s="5" customFormat="1" ht="21" customHeight="1">
      <c r="A4" s="36"/>
      <c r="B4" s="15" t="s">
        <v>66</v>
      </c>
      <c r="C4" s="15" t="s">
        <v>50</v>
      </c>
      <c r="D4" s="16" t="s">
        <v>51</v>
      </c>
      <c r="E4" s="17" t="s">
        <v>52</v>
      </c>
    </row>
    <row r="5" s="6" customFormat="1" ht="15.75">
      <c r="C5" s="1" t="s">
        <v>53</v>
      </c>
    </row>
    <row r="6" spans="4:5" ht="15.75">
      <c r="D6" s="6"/>
      <c r="E6" s="6"/>
    </row>
    <row r="7" spans="1:5" ht="16.5">
      <c r="A7" s="7" t="s">
        <v>54</v>
      </c>
      <c r="B7" s="6"/>
      <c r="C7" s="6">
        <f>SUM(C9:C13)</f>
        <v>37312876.760000005</v>
      </c>
      <c r="D7" s="6"/>
      <c r="E7" s="6">
        <f>SUM(E9:E13)</f>
        <v>37312876.760000005</v>
      </c>
    </row>
    <row r="8" spans="1:5" ht="15.75">
      <c r="A8" s="1" t="s">
        <v>53</v>
      </c>
      <c r="C8" s="1" t="s">
        <v>53</v>
      </c>
      <c r="E8" s="1" t="s">
        <v>53</v>
      </c>
    </row>
    <row r="9" spans="1:5" ht="16.5">
      <c r="A9" s="1" t="s">
        <v>55</v>
      </c>
      <c r="C9" s="1">
        <v>13358000</v>
      </c>
      <c r="E9" s="1">
        <f>C9+D9</f>
        <v>13358000</v>
      </c>
    </row>
    <row r="10" spans="1:5" ht="16.5">
      <c r="A10" s="1" t="s">
        <v>56</v>
      </c>
      <c r="C10" s="1">
        <v>69406</v>
      </c>
      <c r="E10" s="1">
        <f>C10+D10</f>
        <v>69406</v>
      </c>
    </row>
    <row r="11" spans="1:5" ht="16.5">
      <c r="A11" s="1" t="s">
        <v>75</v>
      </c>
      <c r="C11" s="1">
        <v>314421</v>
      </c>
      <c r="E11" s="1">
        <f>C11+D11</f>
        <v>314421</v>
      </c>
    </row>
    <row r="12" spans="1:5" ht="16.5">
      <c r="A12" s="1" t="s">
        <v>57</v>
      </c>
      <c r="C12" s="1">
        <v>20880337.76</v>
      </c>
      <c r="E12" s="1">
        <f>C12+D12</f>
        <v>20880337.76</v>
      </c>
    </row>
    <row r="13" spans="1:5" ht="16.5">
      <c r="A13" s="1" t="s">
        <v>58</v>
      </c>
      <c r="C13" s="1">
        <v>2690712</v>
      </c>
      <c r="E13" s="1">
        <f>C13+D13</f>
        <v>2690712</v>
      </c>
    </row>
    <row r="16" spans="1:5" ht="16.5">
      <c r="A16" s="7" t="s">
        <v>59</v>
      </c>
      <c r="B16" s="6"/>
      <c r="C16" s="6">
        <f>SUM(C18:C21)</f>
        <v>32190536.36</v>
      </c>
      <c r="D16" s="8"/>
      <c r="E16" s="6">
        <f>SUM(E18:E21)</f>
        <v>32190536.36</v>
      </c>
    </row>
    <row r="18" spans="1:5" ht="16.5">
      <c r="A18" s="1" t="s">
        <v>60</v>
      </c>
      <c r="E18" s="1">
        <f>C18+D18</f>
        <v>0</v>
      </c>
    </row>
    <row r="19" spans="1:5" ht="16.5">
      <c r="A19" s="9" t="s">
        <v>61</v>
      </c>
      <c r="C19" s="1">
        <v>22538462.36</v>
      </c>
      <c r="E19" s="1">
        <f>C19+D19</f>
        <v>22538462.36</v>
      </c>
    </row>
    <row r="20" spans="1:5" ht="16.5">
      <c r="A20" s="1" t="s">
        <v>68</v>
      </c>
      <c r="C20" s="1">
        <v>201</v>
      </c>
      <c r="E20" s="1">
        <f>C20+D20</f>
        <v>201</v>
      </c>
    </row>
    <row r="21" spans="1:5" ht="16.5">
      <c r="A21" s="1" t="s">
        <v>62</v>
      </c>
      <c r="C21" s="1">
        <v>9651873</v>
      </c>
      <c r="E21" s="1">
        <f>C21+D21</f>
        <v>9651873</v>
      </c>
    </row>
    <row r="39" spans="1:5" ht="16.5">
      <c r="A39" s="10"/>
      <c r="B39" s="6"/>
      <c r="C39" s="6"/>
      <c r="E39" s="6"/>
    </row>
    <row r="40" spans="1:5" ht="16.5">
      <c r="A40" s="10"/>
      <c r="B40" s="6"/>
      <c r="C40" s="6"/>
      <c r="E40" s="6"/>
    </row>
    <row r="41" spans="1:5" ht="16.5">
      <c r="A41" s="10"/>
      <c r="B41" s="6"/>
      <c r="C41" s="6"/>
      <c r="E41" s="6"/>
    </row>
    <row r="42" spans="1:5" ht="15.75">
      <c r="A42" s="6"/>
      <c r="C42" s="6"/>
      <c r="E42" s="6"/>
    </row>
    <row r="43" spans="1:5" ht="16.5">
      <c r="A43" s="10"/>
      <c r="B43" s="6"/>
      <c r="C43" s="6"/>
      <c r="E43" s="6"/>
    </row>
    <row r="44" spans="1:5" ht="16.5">
      <c r="A44" s="10"/>
      <c r="C44" s="6"/>
      <c r="E44" s="6"/>
    </row>
    <row r="45" spans="1:5" s="6" customFormat="1" ht="18.75" customHeight="1">
      <c r="A45" s="11" t="s">
        <v>63</v>
      </c>
      <c r="B45" s="12">
        <f>B7-B16</f>
        <v>0</v>
      </c>
      <c r="C45" s="12">
        <f>C7-C16</f>
        <v>5122340.400000006</v>
      </c>
      <c r="D45" s="12">
        <f>D7-D16</f>
        <v>0</v>
      </c>
      <c r="E45" s="12">
        <f>E7-E16</f>
        <v>5122340.400000006</v>
      </c>
    </row>
    <row r="47" spans="1:3" ht="17.25" customHeight="1">
      <c r="A47" s="13"/>
      <c r="B47" s="13"/>
      <c r="C47" s="14"/>
    </row>
    <row r="57" ht="15.75">
      <c r="A57" s="1" t="s">
        <v>64</v>
      </c>
    </row>
  </sheetData>
  <mergeCells count="4">
    <mergeCell ref="A3:A4"/>
    <mergeCell ref="B3:E3"/>
    <mergeCell ref="A1:E1"/>
    <mergeCell ref="A2:C2"/>
  </mergeCells>
  <printOptions horizontalCentered="1"/>
  <pageMargins left="0.5511811023622047" right="0.5511811023622047" top="0.7874015748031497" bottom="0.7874015748031497" header="0.6299212598425197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9"/>
  <sheetViews>
    <sheetView tabSelected="1" zoomScaleSheetLayoutView="90" workbookViewId="0" topLeftCell="A1">
      <selection activeCell="E46" sqref="E46"/>
    </sheetView>
  </sheetViews>
  <sheetFormatPr defaultColWidth="9.00390625" defaultRowHeight="16.5"/>
  <cols>
    <col min="1" max="1" width="15.625" style="18" customWidth="1"/>
    <col min="2" max="2" width="7.125" style="18" customWidth="1"/>
    <col min="3" max="3" width="20.375" style="18" customWidth="1"/>
    <col min="4" max="4" width="16.00390625" style="18" customWidth="1"/>
    <col min="5" max="5" width="10.25390625" style="18" customWidth="1"/>
    <col min="6" max="6" width="16.75390625" style="18" customWidth="1"/>
    <col min="7" max="7" width="7.25390625" style="18" customWidth="1"/>
    <col min="8" max="8" width="16.50390625" style="18" customWidth="1"/>
    <col min="9" max="9" width="8.00390625" style="18" customWidth="1"/>
    <col min="10" max="10" width="19.125" style="18" customWidth="1"/>
    <col min="11" max="11" width="16.125" style="18" customWidth="1"/>
    <col min="12" max="12" width="10.25390625" style="18" customWidth="1"/>
    <col min="13" max="13" width="17.125" style="18" customWidth="1"/>
    <col min="14" max="14" width="7.50390625" style="18" customWidth="1"/>
    <col min="15" max="16384" width="9.00390625" style="18" customWidth="1"/>
  </cols>
  <sheetData>
    <row r="1" spans="1:25" ht="30" customHeight="1">
      <c r="A1" s="43" t="s">
        <v>45</v>
      </c>
      <c r="B1" s="44"/>
      <c r="C1" s="44"/>
      <c r="D1" s="44"/>
      <c r="E1" s="44"/>
      <c r="F1" s="44"/>
      <c r="G1" s="44"/>
      <c r="H1" s="45" t="s">
        <v>0</v>
      </c>
      <c r="I1" s="46"/>
      <c r="J1" s="46"/>
      <c r="K1" s="46"/>
      <c r="L1" s="46"/>
      <c r="M1" s="46"/>
      <c r="N1" s="46"/>
      <c r="Y1" s="19"/>
    </row>
    <row r="2" spans="1:25" ht="24.75" customHeight="1">
      <c r="A2" s="20" t="s">
        <v>1</v>
      </c>
      <c r="B2" s="20"/>
      <c r="C2" s="47" t="s">
        <v>76</v>
      </c>
      <c r="D2" s="47"/>
      <c r="E2" s="47"/>
      <c r="F2" s="47"/>
      <c r="G2" s="47"/>
      <c r="H2" s="48" t="s">
        <v>67</v>
      </c>
      <c r="I2" s="49"/>
      <c r="J2" s="49"/>
      <c r="K2" s="49"/>
      <c r="L2" s="49"/>
      <c r="M2" s="50" t="s">
        <v>46</v>
      </c>
      <c r="N2" s="50"/>
      <c r="Y2" s="19"/>
    </row>
    <row r="3" spans="1:25" ht="16.5">
      <c r="A3" s="51" t="s">
        <v>2</v>
      </c>
      <c r="B3" s="52"/>
      <c r="C3" s="52" t="s">
        <v>3</v>
      </c>
      <c r="D3" s="52" t="s">
        <v>4</v>
      </c>
      <c r="E3" s="52" t="s">
        <v>73</v>
      </c>
      <c r="F3" s="52" t="s">
        <v>5</v>
      </c>
      <c r="G3" s="53"/>
      <c r="H3" s="51" t="s">
        <v>6</v>
      </c>
      <c r="I3" s="52"/>
      <c r="J3" s="52" t="s">
        <v>7</v>
      </c>
      <c r="K3" s="52" t="s">
        <v>8</v>
      </c>
      <c r="L3" s="52" t="s">
        <v>72</v>
      </c>
      <c r="M3" s="52" t="s">
        <v>5</v>
      </c>
      <c r="N3" s="53"/>
      <c r="Y3" s="19"/>
    </row>
    <row r="4" spans="1:25" ht="16.5">
      <c r="A4" s="21" t="s">
        <v>9</v>
      </c>
      <c r="B4" s="22" t="s">
        <v>10</v>
      </c>
      <c r="C4" s="52"/>
      <c r="D4" s="52"/>
      <c r="E4" s="52"/>
      <c r="F4" s="22" t="s">
        <v>11</v>
      </c>
      <c r="G4" s="23" t="s">
        <v>12</v>
      </c>
      <c r="H4" s="21" t="s">
        <v>13</v>
      </c>
      <c r="I4" s="22" t="s">
        <v>12</v>
      </c>
      <c r="J4" s="52"/>
      <c r="K4" s="52"/>
      <c r="L4" s="52"/>
      <c r="M4" s="22" t="s">
        <v>11</v>
      </c>
      <c r="N4" s="23" t="s">
        <v>12</v>
      </c>
      <c r="Y4" s="19"/>
    </row>
    <row r="5" spans="1:25" ht="12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Y5" s="19"/>
    </row>
    <row r="6" spans="1:25" s="28" customFormat="1" ht="15.75" customHeight="1">
      <c r="A6" s="25">
        <f>A9+A17+A22+A30+A35</f>
        <v>2287375226.98</v>
      </c>
      <c r="B6" s="24">
        <f>A6/$A$6*100</f>
        <v>100</v>
      </c>
      <c r="C6" s="26" t="s">
        <v>14</v>
      </c>
      <c r="D6" s="25">
        <f>D9+D17+D22+D30+D35</f>
        <v>2209221799.38</v>
      </c>
      <c r="E6" s="26"/>
      <c r="F6" s="25">
        <f>F9+F17+F22+F30+F35</f>
        <v>2209221799.38</v>
      </c>
      <c r="G6" s="24">
        <f>F6/$F$6*100</f>
        <v>100</v>
      </c>
      <c r="H6" s="27">
        <f>H9+H15+H20</f>
        <v>166315683</v>
      </c>
      <c r="I6" s="27">
        <f>H6/$H$58*100</f>
        <v>7.271027553253037</v>
      </c>
      <c r="J6" s="27" t="s">
        <v>15</v>
      </c>
      <c r="K6" s="27">
        <f>K9+K15+K20</f>
        <v>138949609</v>
      </c>
      <c r="L6" s="27"/>
      <c r="M6" s="27">
        <f>K6+L6</f>
        <v>138949609</v>
      </c>
      <c r="N6" s="27">
        <f>M6/$M$58*100</f>
        <v>6.289527336684577</v>
      </c>
      <c r="Y6" s="29"/>
    </row>
    <row r="7" spans="1:25" s="28" customFormat="1" ht="11.25" customHeight="1">
      <c r="A7" s="30" t="s">
        <v>16</v>
      </c>
      <c r="B7" s="31"/>
      <c r="C7" s="31"/>
      <c r="D7" s="30"/>
      <c r="E7" s="31"/>
      <c r="F7" s="30" t="s">
        <v>16</v>
      </c>
      <c r="G7" s="31"/>
      <c r="Y7" s="29"/>
    </row>
    <row r="8" s="28" customFormat="1" ht="12" customHeight="1">
      <c r="Y8" s="29"/>
    </row>
    <row r="9" spans="1:25" s="28" customFormat="1" ht="15.75" customHeight="1">
      <c r="A9" s="27">
        <f>SUM(A11:A14)</f>
        <v>1646211356</v>
      </c>
      <c r="B9" s="27">
        <f>A9/$A$6*100</f>
        <v>71.96944937510219</v>
      </c>
      <c r="C9" s="27" t="s">
        <v>17</v>
      </c>
      <c r="D9" s="27">
        <f>SUM(D11:D14)</f>
        <v>1710346909</v>
      </c>
      <c r="E9" s="27"/>
      <c r="F9" s="27">
        <f>SUM(F11:F14)</f>
        <v>1710346909</v>
      </c>
      <c r="G9" s="27">
        <f>F9/$F$6*100</f>
        <v>77.41852400152827</v>
      </c>
      <c r="H9" s="27">
        <f>SUM(H11:H12)</f>
        <v>1076640</v>
      </c>
      <c r="I9" s="27">
        <f>H9/$H$58*100</f>
        <v>0.04706879690314202</v>
      </c>
      <c r="J9" s="27" t="s">
        <v>18</v>
      </c>
      <c r="K9" s="27">
        <f>SUM(K11:K12)</f>
        <v>956651</v>
      </c>
      <c r="L9" s="27"/>
      <c r="M9" s="27">
        <f>K9+L9</f>
        <v>956651</v>
      </c>
      <c r="N9" s="27">
        <f>M9/$M$58*100</f>
        <v>0.04330262358756718</v>
      </c>
      <c r="Y9" s="29"/>
    </row>
    <row r="10" s="28" customFormat="1" ht="12" customHeight="1">
      <c r="Y10" s="29"/>
    </row>
    <row r="11" spans="1:25" s="28" customFormat="1" ht="15.75" customHeight="1">
      <c r="A11" s="31">
        <v>881288141</v>
      </c>
      <c r="B11" s="31">
        <f>A11/$A$6*100</f>
        <v>38.52835908184406</v>
      </c>
      <c r="C11" s="31" t="s">
        <v>19</v>
      </c>
      <c r="D11" s="31">
        <v>1146157391</v>
      </c>
      <c r="E11" s="31"/>
      <c r="F11" s="31">
        <f>D11+E11</f>
        <v>1146157391</v>
      </c>
      <c r="G11" s="28">
        <f>F11/$F$6*100</f>
        <v>51.8805939413444</v>
      </c>
      <c r="H11" s="28">
        <v>1076640</v>
      </c>
      <c r="I11" s="28">
        <f>H11/$H$58*100</f>
        <v>0.04706879690314202</v>
      </c>
      <c r="J11" s="28" t="s">
        <v>21</v>
      </c>
      <c r="K11" s="28">
        <v>956651</v>
      </c>
      <c r="M11" s="28">
        <f>K11+L11</f>
        <v>956651</v>
      </c>
      <c r="N11" s="28">
        <f>M11/$M$58*100</f>
        <v>0.04330262358756718</v>
      </c>
      <c r="Y11" s="29"/>
    </row>
    <row r="12" spans="1:25" s="28" customFormat="1" ht="15.75" customHeight="1">
      <c r="A12" s="28">
        <v>750000000</v>
      </c>
      <c r="B12" s="31">
        <f>A12/$A$6*100</f>
        <v>32.78867372320972</v>
      </c>
      <c r="C12" s="28" t="s">
        <v>69</v>
      </c>
      <c r="D12" s="28">
        <v>550000000</v>
      </c>
      <c r="F12" s="31">
        <f>D12+E12</f>
        <v>550000000</v>
      </c>
      <c r="G12" s="28">
        <f>F12/$F$6*100</f>
        <v>24.895644256015988</v>
      </c>
      <c r="H12" s="28">
        <v>0</v>
      </c>
      <c r="I12" s="28">
        <f>H12/$H$58*100</f>
        <v>0</v>
      </c>
      <c r="J12" s="28" t="s">
        <v>22</v>
      </c>
      <c r="K12" s="28">
        <v>0</v>
      </c>
      <c r="M12" s="28">
        <f>K12+L12</f>
        <v>0</v>
      </c>
      <c r="N12" s="28">
        <f>M12/$M$58*100</f>
        <v>0</v>
      </c>
      <c r="Y12" s="29"/>
    </row>
    <row r="13" spans="1:25" s="28" customFormat="1" ht="15.75" customHeight="1">
      <c r="A13" s="28">
        <v>14397049</v>
      </c>
      <c r="B13" s="31">
        <f>A13/$A$6*100</f>
        <v>0.6294135229840837</v>
      </c>
      <c r="C13" s="28" t="s">
        <v>20</v>
      </c>
      <c r="D13" s="28">
        <v>13651053</v>
      </c>
      <c r="F13" s="31">
        <f>D13+E13</f>
        <v>13651053</v>
      </c>
      <c r="G13" s="28">
        <f>F13/$F$6*100</f>
        <v>0.6179122894691269</v>
      </c>
      <c r="Y13" s="29"/>
    </row>
    <row r="14" spans="1:25" s="28" customFormat="1" ht="15.75" customHeight="1">
      <c r="A14" s="28">
        <v>526166</v>
      </c>
      <c r="B14" s="31">
        <f>A14/$A$6*100</f>
        <v>0.02300304706432849</v>
      </c>
      <c r="C14" s="28" t="s">
        <v>23</v>
      </c>
      <c r="D14" s="28">
        <v>538465</v>
      </c>
      <c r="F14" s="31">
        <f>D14+E14</f>
        <v>538465</v>
      </c>
      <c r="G14" s="28">
        <f>F14/$F$6*100</f>
        <v>0.024373514698755726</v>
      </c>
      <c r="Y14" s="29"/>
    </row>
    <row r="15" spans="2:25" s="28" customFormat="1" ht="15.75" customHeight="1">
      <c r="B15" s="31"/>
      <c r="F15" s="31"/>
      <c r="H15" s="27">
        <f>H17</f>
        <v>165232037</v>
      </c>
      <c r="I15" s="27">
        <f>H15/$H$58*100</f>
        <v>7.2236524664190895</v>
      </c>
      <c r="J15" s="27" t="s">
        <v>24</v>
      </c>
      <c r="K15" s="27">
        <f>K17</f>
        <v>137991958</v>
      </c>
      <c r="L15" s="27"/>
      <c r="M15" s="27">
        <f>K15+L15</f>
        <v>137991958</v>
      </c>
      <c r="N15" s="27">
        <f>M15/$M$58*100</f>
        <v>6.246179448289271</v>
      </c>
      <c r="Y15" s="29"/>
    </row>
    <row r="16" s="28" customFormat="1" ht="12" customHeight="1">
      <c r="Y16" s="29"/>
    </row>
    <row r="17" spans="1:25" s="28" customFormat="1" ht="15.75" customHeight="1">
      <c r="A17" s="27">
        <f>SUM(A19)</f>
        <v>1274229</v>
      </c>
      <c r="B17" s="27">
        <f>A17/$A$6*100</f>
        <v>0.055707038572869065</v>
      </c>
      <c r="C17" s="27" t="s">
        <v>70</v>
      </c>
      <c r="D17" s="27">
        <f>SUM(D19)</f>
        <v>1274229</v>
      </c>
      <c r="E17" s="27"/>
      <c r="F17" s="27">
        <f>SUM(F19)</f>
        <v>1274229</v>
      </c>
      <c r="G17" s="27">
        <f>F17/$F$6*100</f>
        <v>0.057677730699452714</v>
      </c>
      <c r="H17" s="28">
        <v>165232037</v>
      </c>
      <c r="I17" s="28">
        <f>H17/$H$58*100</f>
        <v>7.2236524664190895</v>
      </c>
      <c r="J17" s="28" t="s">
        <v>25</v>
      </c>
      <c r="K17" s="28">
        <v>137991958</v>
      </c>
      <c r="M17" s="28">
        <f>K17+L17</f>
        <v>137991958</v>
      </c>
      <c r="N17" s="28">
        <f>M17/$M$58*100</f>
        <v>6.246179448289271</v>
      </c>
      <c r="Y17" s="29"/>
    </row>
    <row r="18" s="28" customFormat="1" ht="12" customHeight="1">
      <c r="Y18" s="29"/>
    </row>
    <row r="19" spans="1:25" s="28" customFormat="1" ht="15.75" customHeight="1">
      <c r="A19" s="28">
        <v>1274229</v>
      </c>
      <c r="B19" s="28">
        <f>A19/$A$6*100</f>
        <v>0.055707038572869065</v>
      </c>
      <c r="C19" s="28" t="s">
        <v>26</v>
      </c>
      <c r="D19" s="28">
        <v>1274229</v>
      </c>
      <c r="F19" s="28">
        <f>D19+E19</f>
        <v>1274229</v>
      </c>
      <c r="G19" s="28">
        <f>F19/$F$6*100</f>
        <v>0.057677730699452714</v>
      </c>
      <c r="Y19" s="29"/>
    </row>
    <row r="20" spans="8:25" s="28" customFormat="1" ht="15.75" customHeight="1">
      <c r="H20" s="27">
        <f>SUM(H22)</f>
        <v>7006</v>
      </c>
      <c r="I20" s="55" t="s">
        <v>77</v>
      </c>
      <c r="J20" s="27" t="s">
        <v>27</v>
      </c>
      <c r="K20" s="27">
        <f>SUM(K22)</f>
        <v>1000</v>
      </c>
      <c r="L20" s="27"/>
      <c r="M20" s="27">
        <f>K20+L20</f>
        <v>1000</v>
      </c>
      <c r="N20" s="55" t="s">
        <v>78</v>
      </c>
      <c r="Y20" s="29"/>
    </row>
    <row r="21" s="28" customFormat="1" ht="12" customHeight="1">
      <c r="Y21" s="29"/>
    </row>
    <row r="22" spans="1:14" s="28" customFormat="1" ht="15.75" customHeight="1">
      <c r="A22" s="27">
        <f>SUM(A24:A27)</f>
        <v>0</v>
      </c>
      <c r="B22" s="27">
        <f>A22/$A$6*100</f>
        <v>0</v>
      </c>
      <c r="C22" s="27" t="s">
        <v>28</v>
      </c>
      <c r="D22" s="27">
        <f>SUM(D24:D27)</f>
        <v>0</v>
      </c>
      <c r="E22" s="27"/>
      <c r="F22" s="27">
        <f>SUM(F24:F27)</f>
        <v>0</v>
      </c>
      <c r="G22" s="27">
        <f>F22/$F$6*100</f>
        <v>0</v>
      </c>
      <c r="H22" s="28">
        <v>7006</v>
      </c>
      <c r="I22" s="54" t="s">
        <v>78</v>
      </c>
      <c r="J22" s="28" t="s">
        <v>29</v>
      </c>
      <c r="K22" s="28">
        <v>1000</v>
      </c>
      <c r="M22" s="28">
        <f>K22+L22</f>
        <v>1000</v>
      </c>
      <c r="N22" s="54" t="s">
        <v>78</v>
      </c>
    </row>
    <row r="23" s="28" customFormat="1" ht="12" customHeight="1"/>
    <row r="24" spans="2:7" s="28" customFormat="1" ht="15.75" customHeight="1">
      <c r="B24" s="28">
        <f>A24/$A$6*100</f>
        <v>0</v>
      </c>
      <c r="C24" s="28" t="s">
        <v>30</v>
      </c>
      <c r="D24" s="28">
        <v>0</v>
      </c>
      <c r="F24" s="28">
        <f>D24+E24</f>
        <v>0</v>
      </c>
      <c r="G24" s="28">
        <f>F24/$F$6*100</f>
        <v>0</v>
      </c>
    </row>
    <row r="25" spans="3:14" s="28" customFormat="1" ht="15.75" customHeight="1">
      <c r="C25" s="28" t="s">
        <v>31</v>
      </c>
      <c r="F25" s="28">
        <f>D25+E25</f>
        <v>0</v>
      </c>
      <c r="H25" s="27">
        <f>H28+H33+H38</f>
        <v>2121059543.98</v>
      </c>
      <c r="I25" s="27">
        <f>H25/$H$58*100</f>
        <v>92.72897244674697</v>
      </c>
      <c r="J25" s="27" t="s">
        <v>34</v>
      </c>
      <c r="K25" s="27">
        <f>K28+K33+K38</f>
        <v>2070272190.38</v>
      </c>
      <c r="L25" s="27"/>
      <c r="M25" s="27">
        <f>M28+M33+M38</f>
        <v>2070272190.38</v>
      </c>
      <c r="N25" s="27">
        <f>M25/$M$58*100</f>
        <v>93.71047266331543</v>
      </c>
    </row>
    <row r="26" spans="2:7" s="28" customFormat="1" ht="15.75" customHeight="1">
      <c r="B26" s="28">
        <f>A26/$A$6*100</f>
        <v>0</v>
      </c>
      <c r="C26" s="28" t="s">
        <v>32</v>
      </c>
      <c r="F26" s="28">
        <f>D26+E26</f>
        <v>0</v>
      </c>
      <c r="G26" s="28">
        <f>F26/$F$6*100</f>
        <v>0</v>
      </c>
    </row>
    <row r="27" spans="3:6" s="28" customFormat="1" ht="15.75" customHeight="1">
      <c r="C27" s="28" t="s">
        <v>33</v>
      </c>
      <c r="F27" s="28">
        <f>D27+E27</f>
        <v>0</v>
      </c>
    </row>
    <row r="28" spans="8:14" s="28" customFormat="1" ht="15.75" customHeight="1">
      <c r="H28" s="27">
        <f>SUM(H30)</f>
        <v>3020000000</v>
      </c>
      <c r="I28" s="27">
        <f>H28/$H$58*100</f>
        <v>132.0290595254578</v>
      </c>
      <c r="J28" s="27" t="s">
        <v>35</v>
      </c>
      <c r="K28" s="27">
        <f>SUM(K30)</f>
        <v>3020000000</v>
      </c>
      <c r="L28" s="27"/>
      <c r="M28" s="27">
        <f>K28+L28</f>
        <v>3020000000</v>
      </c>
      <c r="N28" s="27">
        <f>M28/$M$58*100</f>
        <v>136.69971936939686</v>
      </c>
    </row>
    <row r="29" s="28" customFormat="1" ht="12" customHeight="1"/>
    <row r="30" spans="1:14" s="28" customFormat="1" ht="15.75" customHeight="1">
      <c r="A30" s="27">
        <f>A32</f>
        <v>0</v>
      </c>
      <c r="B30" s="27"/>
      <c r="C30" s="27" t="s">
        <v>37</v>
      </c>
      <c r="D30" s="27"/>
      <c r="E30" s="27"/>
      <c r="F30" s="27"/>
      <c r="G30" s="27"/>
      <c r="H30" s="28">
        <v>3020000000</v>
      </c>
      <c r="I30" s="28">
        <f>H30/$H$58*100</f>
        <v>132.0290595254578</v>
      </c>
      <c r="J30" s="28" t="s">
        <v>36</v>
      </c>
      <c r="K30" s="28">
        <v>3020000000</v>
      </c>
      <c r="M30" s="28">
        <f>K30+L30</f>
        <v>3020000000</v>
      </c>
      <c r="N30" s="28">
        <f>M30/$M$58*100</f>
        <v>136.69971936939686</v>
      </c>
    </row>
    <row r="31" s="28" customFormat="1" ht="12" customHeight="1"/>
    <row r="32" spans="1:7" s="28" customFormat="1" ht="15.75" customHeight="1">
      <c r="A32" s="28">
        <v>0</v>
      </c>
      <c r="C32" s="28" t="s">
        <v>38</v>
      </c>
      <c r="D32" s="28">
        <v>0</v>
      </c>
      <c r="G32" s="27"/>
    </row>
    <row r="33" spans="8:14" s="28" customFormat="1" ht="15.75" customHeight="1">
      <c r="H33" s="27">
        <f>SUM(H35)</f>
        <v>-1056587493.02</v>
      </c>
      <c r="I33" s="27">
        <f>H33/$H$58*100</f>
        <v>-46.192136758209216</v>
      </c>
      <c r="J33" s="27" t="s">
        <v>39</v>
      </c>
      <c r="K33" s="27">
        <f>SUM(K35)</f>
        <v>-1051465152.62</v>
      </c>
      <c r="L33" s="27"/>
      <c r="M33" s="27">
        <f>K33+L33</f>
        <v>-1051465152.62</v>
      </c>
      <c r="N33" s="27">
        <f>M33/$M$58*100</f>
        <v>-47.59436797677286</v>
      </c>
    </row>
    <row r="34" s="28" customFormat="1" ht="12" customHeight="1"/>
    <row r="35" spans="1:14" s="28" customFormat="1" ht="15.75" customHeight="1">
      <c r="A35" s="27">
        <f>SUM(A37:A38)</f>
        <v>639889641.98</v>
      </c>
      <c r="B35" s="27">
        <f>A35/$A$6*100</f>
        <v>27.974843586324937</v>
      </c>
      <c r="C35" s="27" t="s">
        <v>40</v>
      </c>
      <c r="D35" s="27">
        <f>SUM(D37:D38)</f>
        <v>497600661.38</v>
      </c>
      <c r="E35" s="27"/>
      <c r="F35" s="27">
        <f>SUM(F37:F38)</f>
        <v>497600661.38</v>
      </c>
      <c r="G35" s="27">
        <f>F35/$F$6*100</f>
        <v>22.52379826777228</v>
      </c>
      <c r="H35" s="28">
        <v>-1056587493.02</v>
      </c>
      <c r="I35" s="28">
        <f>H35/$H$58*100</f>
        <v>-46.192136758209216</v>
      </c>
      <c r="J35" s="28" t="s">
        <v>42</v>
      </c>
      <c r="K35" s="28">
        <v>-1051465152.62</v>
      </c>
      <c r="M35" s="28">
        <f>K35+L35</f>
        <v>-1051465152.62</v>
      </c>
      <c r="N35" s="28">
        <f>M35/$M$58*100</f>
        <v>-47.59436797677286</v>
      </c>
    </row>
    <row r="36" s="28" customFormat="1" ht="12" customHeight="1"/>
    <row r="37" spans="1:7" s="28" customFormat="1" ht="15.75" customHeight="1">
      <c r="A37" s="28">
        <v>592768626.98</v>
      </c>
      <c r="B37" s="28">
        <f>A37/$A$6*100</f>
        <v>25.914796137869644</v>
      </c>
      <c r="C37" s="28" t="s">
        <v>41</v>
      </c>
      <c r="D37" s="28">
        <v>450479646.38</v>
      </c>
      <c r="F37" s="28">
        <f>D37+E37</f>
        <v>450479646.38</v>
      </c>
      <c r="G37" s="28">
        <f>F37/$F$6*100</f>
        <v>20.39087458336793</v>
      </c>
    </row>
    <row r="38" spans="1:14" s="28" customFormat="1" ht="15.75" customHeight="1">
      <c r="A38" s="28">
        <v>47121015</v>
      </c>
      <c r="B38" s="28">
        <f>A38/$A$6*100</f>
        <v>2.060047448455295</v>
      </c>
      <c r="C38" s="28" t="s">
        <v>43</v>
      </c>
      <c r="D38" s="28">
        <v>47121015</v>
      </c>
      <c r="F38" s="28">
        <f>D38+E38</f>
        <v>47121015</v>
      </c>
      <c r="G38" s="28">
        <f>F38/$F$6*100</f>
        <v>2.132923684404351</v>
      </c>
      <c r="H38" s="27">
        <f>SUM(H40)</f>
        <v>157647037</v>
      </c>
      <c r="I38" s="27">
        <f>H38/$H$58*100</f>
        <v>6.892049679498361</v>
      </c>
      <c r="J38" s="27" t="s">
        <v>71</v>
      </c>
      <c r="K38" s="27">
        <f>SUM(K40)</f>
        <v>101737343</v>
      </c>
      <c r="L38" s="27"/>
      <c r="M38" s="27">
        <f>K38+L38</f>
        <v>101737343</v>
      </c>
      <c r="N38" s="27">
        <f>M38/$M$58*100</f>
        <v>4.605121270691415</v>
      </c>
    </row>
    <row r="39" s="28" customFormat="1" ht="12" customHeight="1"/>
    <row r="40" spans="8:14" s="28" customFormat="1" ht="15.75" customHeight="1">
      <c r="H40" s="28">
        <v>157647037</v>
      </c>
      <c r="I40" s="28">
        <f>H40/$H$58*100</f>
        <v>6.892049679498361</v>
      </c>
      <c r="J40" s="28" t="s">
        <v>74</v>
      </c>
      <c r="K40" s="28">
        <v>101737343</v>
      </c>
      <c r="M40" s="28">
        <f>K40+L40</f>
        <v>101737343</v>
      </c>
      <c r="N40" s="28">
        <f>M40/$M$58*100</f>
        <v>4.605121270691415</v>
      </c>
    </row>
    <row r="41" s="28" customFormat="1" ht="12" customHeight="1"/>
    <row r="42" s="28" customFormat="1" ht="12" customHeight="1"/>
    <row r="43" s="28" customFormat="1" ht="12" customHeight="1"/>
    <row r="44" s="28" customFormat="1" ht="12" customHeight="1"/>
    <row r="45" s="28" customFormat="1" ht="12" customHeight="1"/>
    <row r="46" s="28" customFormat="1" ht="12" customHeight="1"/>
    <row r="47" s="28" customFormat="1" ht="12" customHeight="1"/>
    <row r="48" s="28" customFormat="1" ht="12" customHeight="1"/>
    <row r="49" spans="1:7" s="28" customFormat="1" ht="12" customHeight="1">
      <c r="A49" s="27"/>
      <c r="B49" s="27"/>
      <c r="C49" s="27"/>
      <c r="D49" s="27"/>
      <c r="E49" s="27"/>
      <c r="F49" s="27"/>
      <c r="G49" s="27"/>
    </row>
    <row r="50" spans="8:13" s="28" customFormat="1" ht="12" customHeight="1">
      <c r="H50" s="27"/>
      <c r="I50" s="27"/>
      <c r="J50" s="27"/>
      <c r="K50" s="27"/>
      <c r="L50" s="27"/>
      <c r="M50" s="27"/>
    </row>
    <row r="51" s="28" customFormat="1" ht="12" customHeight="1"/>
    <row r="52" s="28" customFormat="1" ht="12" customHeight="1"/>
    <row r="53" s="28" customFormat="1" ht="12" customHeight="1"/>
    <row r="54" s="28" customFormat="1" ht="6" customHeight="1"/>
    <row r="55" spans="8:14" s="28" customFormat="1" ht="12" customHeight="1">
      <c r="H55" s="27"/>
      <c r="I55" s="27"/>
      <c r="J55" s="27"/>
      <c r="K55" s="27"/>
      <c r="L55" s="27"/>
      <c r="M55" s="27"/>
      <c r="N55" s="27"/>
    </row>
    <row r="56" s="28" customFormat="1" ht="12" customHeight="1"/>
    <row r="57" s="28" customFormat="1" ht="6" customHeight="1"/>
    <row r="58" spans="1:14" s="28" customFormat="1" ht="12" customHeight="1">
      <c r="A58" s="32">
        <f>A6</f>
        <v>2287375226.98</v>
      </c>
      <c r="B58" s="34">
        <v>100</v>
      </c>
      <c r="C58" s="27" t="s">
        <v>44</v>
      </c>
      <c r="D58" s="32">
        <f>D6</f>
        <v>2209221799.38</v>
      </c>
      <c r="E58" s="27"/>
      <c r="F58" s="32">
        <f>F6</f>
        <v>2209221799.38</v>
      </c>
      <c r="G58" s="34">
        <f>F58/$F$6*100</f>
        <v>100</v>
      </c>
      <c r="H58" s="32">
        <f>H6+H25</f>
        <v>2287375226.98</v>
      </c>
      <c r="I58" s="34">
        <v>100</v>
      </c>
      <c r="J58" s="27" t="s">
        <v>44</v>
      </c>
      <c r="K58" s="32">
        <f>K6+K25</f>
        <v>2209221799.38</v>
      </c>
      <c r="L58" s="27"/>
      <c r="M58" s="32">
        <f>M6+M25</f>
        <v>2209221799.38</v>
      </c>
      <c r="N58" s="34">
        <v>100</v>
      </c>
    </row>
    <row r="59" spans="1:14" s="28" customFormat="1" ht="4.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="28" customFormat="1" ht="11.25" customHeight="1"/>
    <row r="61" s="28" customFormat="1" ht="11.25" customHeight="1"/>
    <row r="62" s="28" customFormat="1" ht="11.25" customHeight="1"/>
    <row r="63" s="28" customFormat="1" ht="11.25" customHeight="1"/>
    <row r="64" s="28" customFormat="1" ht="11.25" customHeight="1"/>
    <row r="65" s="28" customFormat="1" ht="11.25" customHeight="1"/>
    <row r="66" s="28" customFormat="1" ht="11.25" customHeight="1"/>
    <row r="67" s="28" customFormat="1" ht="11.25" customHeight="1"/>
    <row r="68" s="28" customFormat="1" ht="11.25" customHeight="1"/>
    <row r="69" s="28" customFormat="1" ht="11.25" customHeight="1"/>
    <row r="70" s="28" customFormat="1" ht="11.25" customHeight="1"/>
    <row r="71" s="28" customFormat="1" ht="11.25" customHeight="1"/>
    <row r="72" s="28" customFormat="1" ht="11.25" customHeight="1"/>
    <row r="73" s="28" customFormat="1" ht="11.25" customHeight="1"/>
    <row r="74" s="28" customFormat="1" ht="11.25" customHeight="1"/>
    <row r="75" s="28" customFormat="1" ht="11.25" customHeight="1"/>
    <row r="76" s="28" customFormat="1" ht="11.25" customHeight="1"/>
    <row r="77" s="28" customFormat="1" ht="11.25" customHeight="1"/>
    <row r="78" s="28" customFormat="1" ht="11.25" customHeight="1"/>
    <row r="79" s="28" customFormat="1" ht="11.25" customHeight="1"/>
    <row r="80" s="28" customFormat="1" ht="11.25" customHeight="1"/>
    <row r="81" s="28" customFormat="1" ht="11.25" customHeight="1"/>
    <row r="82" s="28" customFormat="1" ht="11.25" customHeight="1"/>
    <row r="83" s="28" customFormat="1" ht="11.25" customHeight="1"/>
    <row r="84" s="28" customFormat="1" ht="11.25" customHeight="1"/>
    <row r="85" s="28" customFormat="1" ht="11.25" customHeight="1"/>
    <row r="86" s="28" customFormat="1" ht="11.25" customHeight="1"/>
    <row r="87" s="28" customFormat="1" ht="11.25" customHeight="1"/>
    <row r="88" s="28" customFormat="1" ht="11.25" customHeight="1"/>
    <row r="89" s="28" customFormat="1" ht="11.25" customHeight="1"/>
    <row r="90" s="28" customFormat="1" ht="11.25" customHeight="1"/>
    <row r="91" s="28" customFormat="1" ht="11.25" customHeight="1"/>
    <row r="92" s="28" customFormat="1" ht="11.25" customHeight="1"/>
    <row r="93" s="28" customFormat="1" ht="11.25" customHeight="1"/>
    <row r="94" s="28" customFormat="1" ht="11.25" customHeight="1"/>
    <row r="95" s="28" customFormat="1" ht="11.25" customHeight="1"/>
    <row r="96" s="28" customFormat="1" ht="11.25" customHeight="1"/>
    <row r="97" s="28" customFormat="1" ht="11.25" customHeight="1"/>
    <row r="98" s="28" customFormat="1" ht="11.25" customHeight="1"/>
    <row r="99" s="28" customFormat="1" ht="11.25" customHeight="1"/>
    <row r="100" s="28" customFormat="1" ht="11.25" customHeight="1"/>
    <row r="101" s="28" customFormat="1" ht="11.25" customHeight="1"/>
    <row r="102" s="28" customFormat="1" ht="11.25" customHeight="1"/>
    <row r="103" s="28" customFormat="1" ht="11.25" customHeight="1"/>
    <row r="104" s="28" customFormat="1" ht="11.25" customHeight="1"/>
    <row r="105" s="28" customFormat="1" ht="11.25" customHeight="1"/>
    <row r="106" s="28" customFormat="1" ht="11.25" customHeight="1"/>
    <row r="107" s="28" customFormat="1" ht="11.25" customHeight="1"/>
    <row r="108" s="28" customFormat="1" ht="11.25" customHeight="1"/>
    <row r="109" s="28" customFormat="1" ht="11.25" customHeight="1"/>
    <row r="110" s="28" customFormat="1" ht="11.25" customHeight="1"/>
    <row r="111" s="28" customFormat="1" ht="11.25" customHeight="1"/>
    <row r="112" s="28" customFormat="1" ht="11.25" customHeight="1"/>
    <row r="113" s="28" customFormat="1" ht="11.25" customHeight="1"/>
    <row r="114" s="28" customFormat="1" ht="11.25" customHeight="1"/>
    <row r="115" s="28" customFormat="1" ht="11.25" customHeight="1"/>
    <row r="116" s="28" customFormat="1" ht="11.25" customHeight="1"/>
    <row r="117" s="28" customFormat="1" ht="11.25" customHeight="1"/>
    <row r="118" s="28" customFormat="1" ht="11.25" customHeight="1"/>
    <row r="119" s="28" customFormat="1" ht="11.25" customHeight="1"/>
    <row r="120" s="28" customFormat="1" ht="11.25" customHeight="1"/>
    <row r="121" s="28" customFormat="1" ht="11.25" customHeight="1"/>
    <row r="122" s="28" customFormat="1" ht="11.25" customHeight="1"/>
    <row r="123" s="28" customFormat="1" ht="11.25" customHeight="1"/>
    <row r="124" s="28" customFormat="1" ht="11.25" customHeight="1"/>
    <row r="125" s="28" customFormat="1" ht="11.25" customHeight="1"/>
    <row r="126" s="28" customFormat="1" ht="11.25" customHeight="1"/>
    <row r="127" s="28" customFormat="1" ht="11.25" customHeight="1"/>
    <row r="128" s="28" customFormat="1" ht="11.25" customHeight="1"/>
    <row r="129" s="28" customFormat="1" ht="11.25" customHeight="1"/>
    <row r="130" s="28" customFormat="1" ht="11.25" customHeight="1"/>
    <row r="131" s="28" customFormat="1" ht="11.25" customHeight="1"/>
    <row r="132" s="28" customFormat="1" ht="11.25" customHeight="1"/>
    <row r="133" s="28" customFormat="1" ht="11.25" customHeight="1"/>
    <row r="134" s="28" customFormat="1" ht="11.25" customHeight="1"/>
    <row r="135" s="28" customFormat="1" ht="11.25" customHeight="1"/>
    <row r="136" s="28" customFormat="1" ht="11.25" customHeight="1"/>
    <row r="137" s="28" customFormat="1" ht="11.25" customHeight="1"/>
    <row r="138" s="28" customFormat="1" ht="11.25" customHeight="1"/>
    <row r="139" s="28" customFormat="1" ht="11.25" customHeight="1"/>
    <row r="140" s="28" customFormat="1" ht="11.25" customHeight="1"/>
    <row r="141" s="28" customFormat="1" ht="11.25" customHeight="1"/>
    <row r="142" s="28" customFormat="1" ht="11.25" customHeight="1"/>
    <row r="143" s="28" customFormat="1" ht="11.25" customHeight="1"/>
    <row r="144" s="28" customFormat="1" ht="11.25" customHeight="1"/>
    <row r="145" s="28" customFormat="1" ht="11.25" customHeight="1"/>
    <row r="146" s="28" customFormat="1" ht="11.25" customHeight="1"/>
    <row r="147" s="28" customFormat="1" ht="11.25" customHeight="1"/>
    <row r="148" s="28" customFormat="1" ht="11.25" customHeight="1"/>
    <row r="149" s="28" customFormat="1" ht="11.25" customHeight="1"/>
    <row r="150" s="28" customFormat="1" ht="11.25" customHeight="1"/>
    <row r="151" s="28" customFormat="1" ht="11.25" customHeight="1"/>
    <row r="152" s="28" customFormat="1" ht="11.25" customHeight="1"/>
    <row r="153" s="28" customFormat="1" ht="11.25" customHeight="1"/>
    <row r="154" s="28" customFormat="1" ht="11.25" customHeight="1"/>
    <row r="155" s="28" customFormat="1" ht="11.25" customHeight="1"/>
    <row r="156" s="28" customFormat="1" ht="11.25" customHeight="1"/>
    <row r="157" s="28" customFormat="1" ht="11.25" customHeight="1"/>
    <row r="158" s="28" customFormat="1" ht="11.25" customHeight="1"/>
    <row r="159" s="28" customFormat="1" ht="11.25" customHeight="1"/>
    <row r="160" s="28" customFormat="1" ht="11.25" customHeight="1"/>
    <row r="161" s="28" customFormat="1" ht="11.25" customHeight="1"/>
    <row r="162" s="28" customFormat="1" ht="11.25" customHeight="1"/>
    <row r="163" s="28" customFormat="1" ht="11.25" customHeight="1"/>
    <row r="164" s="28" customFormat="1" ht="11.25" customHeight="1"/>
    <row r="165" s="28" customFormat="1" ht="11.25" customHeight="1"/>
    <row r="166" s="28" customFormat="1" ht="11.25" customHeight="1"/>
    <row r="167" s="28" customFormat="1" ht="11.25" customHeight="1"/>
    <row r="168" s="28" customFormat="1" ht="11.25" customHeight="1"/>
    <row r="169" s="28" customFormat="1" ht="11.25" customHeight="1"/>
    <row r="170" s="28" customFormat="1" ht="11.25" customHeight="1"/>
    <row r="171" s="28" customFormat="1" ht="11.25" customHeight="1"/>
    <row r="172" s="28" customFormat="1" ht="11.25" customHeight="1"/>
    <row r="173" s="28" customFormat="1" ht="11.25" customHeight="1"/>
    <row r="174" s="28" customFormat="1" ht="11.25" customHeight="1"/>
    <row r="175" s="28" customFormat="1" ht="11.25" customHeight="1"/>
    <row r="176" s="28" customFormat="1" ht="11.25" customHeight="1"/>
    <row r="177" s="28" customFormat="1" ht="11.25" customHeight="1"/>
    <row r="178" s="28" customFormat="1" ht="11.25" customHeight="1"/>
    <row r="179" s="28" customFormat="1" ht="11.25" customHeight="1"/>
    <row r="180" s="28" customFormat="1" ht="11.25" customHeight="1"/>
    <row r="181" s="28" customFormat="1" ht="11.25" customHeight="1"/>
    <row r="182" s="28" customFormat="1" ht="11.25" customHeight="1"/>
    <row r="183" s="28" customFormat="1" ht="11.25" customHeight="1"/>
    <row r="184" s="28" customFormat="1" ht="11.25" customHeight="1"/>
    <row r="185" s="28" customFormat="1" ht="11.25" customHeight="1"/>
    <row r="186" s="28" customFormat="1" ht="11.25" customHeight="1"/>
    <row r="187" s="28" customFormat="1" ht="11.25" customHeight="1"/>
    <row r="188" s="28" customFormat="1" ht="11.25" customHeight="1"/>
    <row r="189" s="28" customFormat="1" ht="11.25" customHeight="1"/>
    <row r="190" s="28" customFormat="1" ht="11.25" customHeight="1"/>
    <row r="191" s="28" customFormat="1" ht="11.25" customHeight="1"/>
    <row r="192" s="28" customFormat="1" ht="11.25" customHeight="1"/>
  </sheetData>
  <mergeCells count="15">
    <mergeCell ref="L3:L4"/>
    <mergeCell ref="M3:N3"/>
    <mergeCell ref="F3:G3"/>
    <mergeCell ref="H3:I3"/>
    <mergeCell ref="J3:J4"/>
    <mergeCell ref="K3:K4"/>
    <mergeCell ref="A3:B3"/>
    <mergeCell ref="C3:C4"/>
    <mergeCell ref="D3:D4"/>
    <mergeCell ref="E3:E4"/>
    <mergeCell ref="A1:G1"/>
    <mergeCell ref="H1:N1"/>
    <mergeCell ref="C2:G2"/>
    <mergeCell ref="H2:L2"/>
    <mergeCell ref="M2:N2"/>
  </mergeCells>
  <printOptions horizontalCentered="1"/>
  <pageMargins left="0.5511811023622047" right="0.5511811023622047" top="0.7874015748031497" bottom="0.7874015748031497" header="0.3937007874015748" footer="0.196850393700787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會計決算處基金會計科潘霞翠</cp:lastModifiedBy>
  <cp:lastPrinted>2015-04-13T11:47:54Z</cp:lastPrinted>
  <dcterms:created xsi:type="dcterms:W3CDTF">2003-05-14T01:28:23Z</dcterms:created>
  <dcterms:modified xsi:type="dcterms:W3CDTF">2015-04-13T11:48:02Z</dcterms:modified>
  <cp:category/>
  <cp:version/>
  <cp:contentType/>
  <cp:contentStatus/>
</cp:coreProperties>
</file>