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30" activeTab="1"/>
  </bookViews>
  <sheets>
    <sheet name="收支表" sheetId="1" r:id="rId1"/>
    <sheet name="資產負債表" sheetId="2" r:id="rId2"/>
  </sheets>
  <definedNames>
    <definedName name="_xlnm.Print_Area" localSheetId="0">'收支表'!$A$1:$E$49</definedName>
    <definedName name="_xlnm.Print_Area" localSheetId="1">'資產負債表'!$A$1:$N$50</definedName>
  </definedNames>
  <calcPr fullCalcOnLoad="1"/>
</workbook>
</file>

<file path=xl/sharedStrings.xml><?xml version="1.0" encoding="utf-8"?>
<sst xmlns="http://schemas.openxmlformats.org/spreadsheetml/2006/main" count="129" uniqueCount="105">
  <si>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</si>
  <si>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</si>
  <si>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</si>
  <si>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</si>
  <si>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</si>
  <si>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</si>
  <si>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</si>
  <si>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</si>
  <si>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</si>
  <si>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</si>
  <si>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</si>
  <si>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</si>
  <si>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</si>
  <si>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</si>
  <si>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</si>
  <si>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</si>
  <si>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</si>
  <si>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</si>
  <si>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</si>
  <si>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</si>
  <si>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</si>
  <si>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清理收入</t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</si>
  <si>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</si>
  <si>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</si>
  <si>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</si>
  <si>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</si>
  <si>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</si>
  <si>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</t>
  </si>
  <si>
    <t>資產負債清理查核表</t>
  </si>
  <si>
    <t>(資產部分)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</si>
  <si>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</si>
  <si>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</si>
  <si>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</si>
  <si>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</si>
  <si>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</si>
  <si>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</si>
  <si>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</si>
  <si>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</si>
  <si>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</si>
  <si>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12 月 31 日</t>
  </si>
  <si>
    <t>榮民工程股份有限公司清理收支查核表</t>
  </si>
  <si>
    <r>
      <t xml:space="preserve">    </t>
    </r>
    <r>
      <rPr>
        <sz val="12"/>
        <rFont val="細明體"/>
        <family val="3"/>
      </rPr>
      <t>銷貨收入</t>
    </r>
  </si>
  <si>
    <r>
      <t xml:space="preserve">    </t>
    </r>
    <r>
      <rPr>
        <sz val="12"/>
        <rFont val="細明體"/>
        <family val="3"/>
      </rPr>
      <t>營建收入</t>
    </r>
  </si>
  <si>
    <r>
      <t xml:space="preserve">    </t>
    </r>
    <r>
      <rPr>
        <sz val="12"/>
        <rFont val="細明體"/>
        <family val="3"/>
      </rPr>
      <t>其他營業收入</t>
    </r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</si>
  <si>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</si>
  <si>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兌換利益</t>
    </r>
  </si>
  <si>
    <r>
      <t xml:space="preserve">    </t>
    </r>
    <r>
      <rPr>
        <sz val="12"/>
        <rFont val="細明體"/>
        <family val="3"/>
      </rPr>
      <t>租賃收入</t>
    </r>
  </si>
  <si>
    <t xml:space="preserve">  投資收益</t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</si>
  <si>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</si>
  <si>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銷貨成本</t>
    </r>
  </si>
  <si>
    <r>
      <t xml:space="preserve">    </t>
    </r>
    <r>
      <rPr>
        <sz val="12"/>
        <rFont val="細明體"/>
        <family val="3"/>
      </rPr>
      <t>營建費用</t>
    </r>
  </si>
  <si>
    <r>
      <t xml:space="preserve">    </t>
    </r>
    <r>
      <rPr>
        <sz val="12"/>
        <rFont val="細明體"/>
        <family val="3"/>
      </rPr>
      <t>其他營業成本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</si>
  <si>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</si>
  <si>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</si>
  <si>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</si>
  <si>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t xml:space="preserve">  投資損失</t>
  </si>
  <si>
    <r>
      <t xml:space="preserve">    </t>
    </r>
    <r>
      <rPr>
        <sz val="12"/>
        <rFont val="細明體"/>
        <family val="3"/>
      </rPr>
      <t>財產交易損失</t>
    </r>
  </si>
  <si>
    <t>榮民工程股份有限公司</t>
  </si>
  <si>
    <t xml:space="preserve">    存貨</t>
  </si>
  <si>
    <t xml:space="preserve">    短期墊款</t>
  </si>
  <si>
    <t>無形資產</t>
  </si>
  <si>
    <t xml:space="preserve">    短期債務</t>
  </si>
  <si>
    <t xml:space="preserve">    預收款項</t>
  </si>
  <si>
    <t>長期負債</t>
  </si>
  <si>
    <t xml:space="preserve">  資產減損損失</t>
  </si>
  <si>
    <r>
      <t xml:space="preserve">    </t>
    </r>
    <r>
      <rPr>
        <sz val="9"/>
        <rFont val="細明體"/>
        <family val="3"/>
      </rPr>
      <t>長期債務</t>
    </r>
  </si>
  <si>
    <t xml:space="preserve">    其他流動資產</t>
  </si>
  <si>
    <t>其他負債</t>
  </si>
  <si>
    <t>基金、投資及長期應收款</t>
  </si>
  <si>
    <t xml:space="preserve">    營業及負債準備</t>
  </si>
  <si>
    <t xml:space="preserve">    長期投資</t>
  </si>
  <si>
    <t xml:space="preserve">    什項負債</t>
  </si>
  <si>
    <t xml:space="preserve">    土地</t>
  </si>
  <si>
    <t xml:space="preserve">    土地改良物</t>
  </si>
  <si>
    <t>業主權益</t>
  </si>
  <si>
    <t xml:space="preserve">    房屋及建築</t>
  </si>
  <si>
    <t xml:space="preserve">    機械及設備</t>
  </si>
  <si>
    <t>資本</t>
  </si>
  <si>
    <t xml:space="preserve">    交通及運輸設備</t>
  </si>
  <si>
    <t>　資本</t>
  </si>
  <si>
    <t xml:space="preserve">    什項設備</t>
  </si>
  <si>
    <t xml:space="preserve">    資本公積</t>
  </si>
  <si>
    <t xml:space="preserve">    購建中固定資產</t>
  </si>
  <si>
    <r>
      <t xml:space="preserve">    </t>
    </r>
    <r>
      <rPr>
        <sz val="9"/>
        <rFont val="細明體"/>
        <family val="3"/>
      </rPr>
      <t>無形資產</t>
    </r>
  </si>
  <si>
    <t>　累積虧損</t>
  </si>
  <si>
    <t>業主權益其他項目</t>
  </si>
  <si>
    <t xml:space="preserve">    非營業資產</t>
  </si>
  <si>
    <t xml:space="preserve">    金融商品未實現損益</t>
  </si>
  <si>
    <t xml:space="preserve">    什項資產</t>
  </si>
  <si>
    <t xml:space="preserve">    累積換算調整數</t>
  </si>
  <si>
    <t xml:space="preserve">    遞延資產</t>
  </si>
  <si>
    <t xml:space="preserve">    未實現重估增值</t>
  </si>
  <si>
    <t>合　　計</t>
  </si>
  <si>
    <t xml:space="preserve">    未認列為退休金成本之淨損失</t>
  </si>
  <si>
    <t>資本公積</t>
  </si>
  <si>
    <t>保留盈餘（累積虧損－）</t>
  </si>
  <si>
    <r>
      <t xml:space="preserve">    </t>
    </r>
    <r>
      <rPr>
        <sz val="12"/>
        <rFont val="細明體"/>
        <family val="3"/>
      </rPr>
      <t>賠償收入</t>
    </r>
  </si>
  <si>
    <r>
      <t>中華民國 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年  </t>
    </r>
  </si>
  <si>
    <t>-</t>
  </si>
  <si>
    <t>-</t>
  </si>
  <si>
    <t>-</t>
  </si>
  <si>
    <t>預算數</t>
  </si>
  <si>
    <r>
      <t xml:space="preserve">    </t>
    </r>
    <r>
      <rPr>
        <sz val="12"/>
        <rFont val="細明體"/>
        <family val="3"/>
      </rPr>
      <t xml:space="preserve">匯費、手續費及
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證券發行費</t>
    </r>
  </si>
  <si>
    <t>註： 1.本年度信託代理與保證之或有資產與或有負債各為3,310,981,327元。</t>
  </si>
  <si>
    <t xml:space="preserve">         2.上年度信託代理與保證之或有資產與或有負債各為3,422,653,211元。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</si>
</sst>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" applyNumberFormat="0" applyFill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4" borderId="4" applyNumberFormat="0" applyFont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1" borderId="8" applyNumberFormat="0" applyAlignment="0" applyProtection="0"/>
    <xf numFmtId="0" fontId="40" fillId="16" borderId="9" applyNumberFormat="0" applyAlignment="0" applyProtection="0"/>
    <xf numFmtId="0" fontId="41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6" fillId="0" borderId="0" xfId="0" applyNumberFormat="1" applyFont="1" applyAlignment="1">
      <alignment horizontal="lef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13" xfId="0" applyNumberFormat="1" applyFont="1" applyBorder="1" applyAlignment="1">
      <alignment/>
    </xf>
    <xf numFmtId="186" fontId="20" fillId="0" borderId="0" xfId="0" applyNumberFormat="1" applyFont="1" applyAlignment="1">
      <alignment/>
    </xf>
    <xf numFmtId="186" fontId="20" fillId="0" borderId="13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4" fillId="0" borderId="11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center"/>
    </xf>
    <xf numFmtId="186" fontId="24" fillId="0" borderId="0" xfId="0" applyNumberFormat="1" applyFont="1" applyAlignment="1">
      <alignment horizontal="center"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>
      <alignment horizontal="left"/>
    </xf>
    <xf numFmtId="186" fontId="24" fillId="0" borderId="0" xfId="0" applyNumberFormat="1" applyFont="1" applyAlignment="1">
      <alignment horizontal="left"/>
    </xf>
    <xf numFmtId="186" fontId="24" fillId="0" borderId="0" xfId="0" applyNumberFormat="1" applyFont="1" applyAlignment="1" quotePrefix="1">
      <alignment horizontal="left" wrapText="1"/>
    </xf>
    <xf numFmtId="186" fontId="8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5" fillId="0" borderId="0" xfId="0" applyNumberFormat="1" applyFont="1" applyAlignment="1">
      <alignment vertical="top"/>
    </xf>
    <xf numFmtId="186" fontId="8" fillId="0" borderId="0" xfId="0" applyNumberFormat="1" applyFont="1" applyAlignment="1">
      <alignment horizontal="left" wrapText="1"/>
    </xf>
    <xf numFmtId="186" fontId="23" fillId="0" borderId="13" xfId="0" applyNumberFormat="1" applyFont="1" applyBorder="1" applyAlignment="1">
      <alignment/>
    </xf>
    <xf numFmtId="188" fontId="23" fillId="0" borderId="13" xfId="0" applyNumberFormat="1" applyFont="1" applyBorder="1" applyAlignment="1">
      <alignment/>
    </xf>
    <xf numFmtId="186" fontId="24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10" fillId="0" borderId="0" xfId="0" applyNumberFormat="1" applyFont="1" applyAlignment="1">
      <alignment vertical="top"/>
    </xf>
    <xf numFmtId="186" fontId="10" fillId="0" borderId="0" xfId="0" applyNumberFormat="1" applyFont="1" applyAlignment="1">
      <alignment/>
    </xf>
    <xf numFmtId="186" fontId="25" fillId="0" borderId="0" xfId="0" applyNumberFormat="1" applyFont="1" applyAlignment="1">
      <alignment horizontal="right"/>
    </xf>
    <xf numFmtId="186" fontId="23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vertical="center" wrapText="1"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13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selection activeCell="J31" sqref="J31"/>
    </sheetView>
  </sheetViews>
  <sheetFormatPr defaultColWidth="8.875" defaultRowHeight="16.5"/>
  <cols>
    <col min="1" max="1" width="20.00390625" style="14" customWidth="1"/>
    <col min="2" max="2" width="20.25390625" style="14" customWidth="1"/>
    <col min="3" max="3" width="20.125" style="14" bestFit="1" customWidth="1"/>
    <col min="4" max="4" width="16.875" style="14" customWidth="1"/>
    <col min="5" max="5" width="19.125" style="14" customWidth="1"/>
    <col min="6" max="16384" width="8.875" style="14" customWidth="1"/>
  </cols>
  <sheetData>
    <row r="1" spans="1:5" s="15" customFormat="1" ht="30" customHeight="1">
      <c r="A1" s="59" t="s">
        <v>40</v>
      </c>
      <c r="B1" s="60"/>
      <c r="C1" s="60"/>
      <c r="D1" s="60"/>
      <c r="E1" s="60"/>
    </row>
    <row r="2" spans="1:5" s="15" customFormat="1" ht="24.75" customHeight="1">
      <c r="A2" s="61"/>
      <c r="B2" s="61"/>
      <c r="C2" s="58"/>
      <c r="D2" s="16"/>
      <c r="E2" s="17" t="s">
        <v>11</v>
      </c>
    </row>
    <row r="3" spans="1:5" ht="20.25" customHeight="1">
      <c r="A3" s="62" t="s">
        <v>12</v>
      </c>
      <c r="B3" s="64" t="s">
        <v>13</v>
      </c>
      <c r="C3" s="65"/>
      <c r="D3" s="65"/>
      <c r="E3" s="65"/>
    </row>
    <row r="4" spans="1:5" s="18" customFormat="1" ht="21" customHeight="1">
      <c r="A4" s="63"/>
      <c r="B4" s="25" t="s">
        <v>101</v>
      </c>
      <c r="C4" s="25" t="s">
        <v>14</v>
      </c>
      <c r="D4" s="26" t="s">
        <v>15</v>
      </c>
      <c r="E4" s="27" t="s">
        <v>16</v>
      </c>
    </row>
    <row r="5" s="19" customFormat="1" ht="15.75">
      <c r="C5" s="14" t="s">
        <v>27</v>
      </c>
    </row>
    <row r="6" spans="4:5" ht="15.75">
      <c r="D6" s="19"/>
      <c r="E6" s="19"/>
    </row>
    <row r="7" spans="1:5" ht="16.5">
      <c r="A7" s="20" t="s">
        <v>21</v>
      </c>
      <c r="B7" s="19">
        <f>SUM(B9:B18)</f>
        <v>0</v>
      </c>
      <c r="C7" s="19">
        <f>SUM(C9:C18)</f>
        <v>1823054073</v>
      </c>
      <c r="D7" s="19">
        <f>SUM(D9:D18)</f>
        <v>23834546</v>
      </c>
      <c r="E7" s="19">
        <f>SUM(E9:E18)</f>
        <v>1846888619</v>
      </c>
    </row>
    <row r="8" spans="1:5" ht="15.75">
      <c r="A8" s="14" t="s">
        <v>17</v>
      </c>
      <c r="C8" s="14" t="s">
        <v>27</v>
      </c>
      <c r="E8" s="14" t="s">
        <v>27</v>
      </c>
    </row>
    <row r="9" spans="1:5" ht="16.5">
      <c r="A9" s="14" t="s">
        <v>41</v>
      </c>
      <c r="C9" s="14">
        <v>12329298</v>
      </c>
      <c r="E9" s="14">
        <f aca="true" t="shared" si="0" ref="E9:E18">C9+D9</f>
        <v>12329298</v>
      </c>
    </row>
    <row r="10" spans="1:5" ht="16.5">
      <c r="A10" s="14" t="s">
        <v>42</v>
      </c>
      <c r="C10" s="14">
        <v>1347941419</v>
      </c>
      <c r="E10" s="14">
        <f t="shared" si="0"/>
        <v>1347941419</v>
      </c>
    </row>
    <row r="11" spans="1:5" ht="16.5">
      <c r="A11" s="14" t="s">
        <v>43</v>
      </c>
      <c r="C11" s="14">
        <v>125997781</v>
      </c>
      <c r="E11" s="14">
        <f t="shared" si="0"/>
        <v>125997781</v>
      </c>
    </row>
    <row r="12" spans="1:5" ht="16.5">
      <c r="A12" s="14" t="s">
        <v>44</v>
      </c>
      <c r="C12" s="14">
        <v>8458757</v>
      </c>
      <c r="E12" s="14">
        <f>C12+D12</f>
        <v>8458757</v>
      </c>
    </row>
    <row r="13" spans="1:5" ht="16.5">
      <c r="A13" s="14" t="s">
        <v>45</v>
      </c>
      <c r="C13" s="14">
        <v>45138310</v>
      </c>
      <c r="E13" s="14">
        <f t="shared" si="0"/>
        <v>45138310</v>
      </c>
    </row>
    <row r="14" spans="1:5" ht="16.5">
      <c r="A14" s="14" t="s">
        <v>46</v>
      </c>
      <c r="C14" s="14">
        <v>11275871</v>
      </c>
      <c r="E14" s="14">
        <f t="shared" si="0"/>
        <v>11275871</v>
      </c>
    </row>
    <row r="15" spans="1:5" ht="16.5">
      <c r="A15" s="24" t="s">
        <v>47</v>
      </c>
      <c r="C15" s="14">
        <v>89326575</v>
      </c>
      <c r="D15" s="14">
        <v>-19516775</v>
      </c>
      <c r="E15" s="14">
        <f>C15+D15</f>
        <v>69809800</v>
      </c>
    </row>
    <row r="16" spans="1:5" ht="16.5">
      <c r="A16" s="14" t="s">
        <v>48</v>
      </c>
      <c r="C16" s="14">
        <v>36050650</v>
      </c>
      <c r="E16" s="14">
        <f t="shared" si="0"/>
        <v>36050650</v>
      </c>
    </row>
    <row r="17" spans="1:5" ht="16.5">
      <c r="A17" s="14" t="s">
        <v>96</v>
      </c>
      <c r="C17" s="14">
        <v>18278</v>
      </c>
      <c r="E17" s="14">
        <f t="shared" si="0"/>
        <v>18278</v>
      </c>
    </row>
    <row r="18" spans="1:5" ht="16.5">
      <c r="A18" s="14" t="s">
        <v>22</v>
      </c>
      <c r="C18" s="14">
        <v>146517134</v>
      </c>
      <c r="D18" s="14">
        <v>43351321</v>
      </c>
      <c r="E18" s="14">
        <f t="shared" si="0"/>
        <v>189868455</v>
      </c>
    </row>
    <row r="19" ht="21.75" customHeight="1"/>
    <row r="20" spans="1:5" ht="21.75" customHeight="1">
      <c r="A20" s="20" t="s">
        <v>23</v>
      </c>
      <c r="B20" s="19">
        <f>SUM(B22:B33)</f>
        <v>0</v>
      </c>
      <c r="C20" s="19">
        <f>SUM(C22:C33)</f>
        <v>2480483124.96</v>
      </c>
      <c r="D20" s="19">
        <f>SUM(D22:D33)</f>
        <v>79498476</v>
      </c>
      <c r="E20" s="19">
        <f>SUM(E22:E33)</f>
        <v>2559981600.96</v>
      </c>
    </row>
    <row r="22" spans="1:5" ht="16.5">
      <c r="A22" s="14" t="s">
        <v>49</v>
      </c>
      <c r="C22" s="14">
        <v>10203468</v>
      </c>
      <c r="E22" s="14">
        <f aca="true" t="shared" si="1" ref="E22:E33">C22+D22</f>
        <v>10203468</v>
      </c>
    </row>
    <row r="23" spans="1:5" ht="16.5">
      <c r="A23" s="14" t="s">
        <v>50</v>
      </c>
      <c r="C23" s="14">
        <v>1654406566.5</v>
      </c>
      <c r="D23" s="14">
        <v>0</v>
      </c>
      <c r="E23" s="14">
        <f t="shared" si="1"/>
        <v>1654406566.5</v>
      </c>
    </row>
    <row r="24" spans="1:5" ht="16.5">
      <c r="A24" s="14" t="s">
        <v>51</v>
      </c>
      <c r="C24" s="14">
        <v>195989390</v>
      </c>
      <c r="E24" s="14">
        <f t="shared" si="1"/>
        <v>195989390</v>
      </c>
    </row>
    <row r="25" spans="1:5" ht="16.5">
      <c r="A25" s="14" t="s">
        <v>52</v>
      </c>
      <c r="C25" s="14">
        <v>187177775</v>
      </c>
      <c r="E25" s="14">
        <f t="shared" si="1"/>
        <v>187177775</v>
      </c>
    </row>
    <row r="26" spans="1:5" ht="16.5">
      <c r="A26" s="14" t="s">
        <v>53</v>
      </c>
      <c r="C26" s="14">
        <v>194717794</v>
      </c>
      <c r="E26" s="14">
        <f t="shared" si="1"/>
        <v>194717794</v>
      </c>
    </row>
    <row r="27" spans="1:5" ht="16.5">
      <c r="A27" s="14" t="s">
        <v>54</v>
      </c>
      <c r="C27" s="14">
        <v>59768557</v>
      </c>
      <c r="E27" s="14">
        <f t="shared" si="1"/>
        <v>59768557</v>
      </c>
    </row>
    <row r="28" spans="1:5" ht="35.25" customHeight="1">
      <c r="A28" s="56" t="s">
        <v>102</v>
      </c>
      <c r="C28" s="53">
        <v>46882</v>
      </c>
      <c r="D28" s="52"/>
      <c r="E28" s="53">
        <f t="shared" si="1"/>
        <v>46882</v>
      </c>
    </row>
    <row r="29" spans="1:5" ht="16.5">
      <c r="A29" s="24" t="s">
        <v>55</v>
      </c>
      <c r="C29" s="14">
        <v>33109462</v>
      </c>
      <c r="D29" s="14">
        <v>79498476</v>
      </c>
      <c r="E29" s="14">
        <f t="shared" si="1"/>
        <v>112607938</v>
      </c>
    </row>
    <row r="30" spans="1:5" ht="16.5">
      <c r="A30" s="14" t="s">
        <v>56</v>
      </c>
      <c r="C30" s="14">
        <v>0</v>
      </c>
      <c r="E30" s="14">
        <f t="shared" si="1"/>
        <v>0</v>
      </c>
    </row>
    <row r="31" spans="1:5" ht="16.5">
      <c r="A31" s="14" t="s">
        <v>24</v>
      </c>
      <c r="C31" s="14">
        <v>754653</v>
      </c>
      <c r="E31" s="14">
        <f t="shared" si="1"/>
        <v>754653</v>
      </c>
    </row>
    <row r="32" spans="1:5" ht="16.5">
      <c r="A32" s="24" t="s">
        <v>64</v>
      </c>
      <c r="E32" s="14">
        <f t="shared" si="1"/>
        <v>0</v>
      </c>
    </row>
    <row r="33" spans="1:5" ht="16.5">
      <c r="A33" s="14" t="s">
        <v>25</v>
      </c>
      <c r="C33" s="14">
        <v>144308577.46</v>
      </c>
      <c r="D33" s="14">
        <v>0</v>
      </c>
      <c r="E33" s="14">
        <f t="shared" si="1"/>
        <v>144308577.46</v>
      </c>
    </row>
    <row r="47" spans="1:5" ht="16.5">
      <c r="A47" s="22"/>
      <c r="C47" s="19"/>
      <c r="E47" s="19"/>
    </row>
    <row r="48" spans="1:5" s="19" customFormat="1" ht="18.75" customHeight="1">
      <c r="A48" s="23" t="s">
        <v>26</v>
      </c>
      <c r="B48" s="21">
        <f>B7-B20</f>
        <v>0</v>
      </c>
      <c r="C48" s="21">
        <f>C7-C20</f>
        <v>-657429051.96</v>
      </c>
      <c r="D48" s="21">
        <f>D7-D20</f>
        <v>-55663930</v>
      </c>
      <c r="E48" s="21">
        <f>E7-E20</f>
        <v>-713092981.96</v>
      </c>
    </row>
    <row r="50" spans="1:3" ht="17.25" customHeight="1">
      <c r="A50" s="57"/>
      <c r="B50" s="57"/>
      <c r="C50" s="58"/>
    </row>
    <row r="60" ht="15.75">
      <c r="A60" s="14" t="s">
        <v>18</v>
      </c>
    </row>
  </sheetData>
  <sheetProtection/>
  <mergeCells count="5">
    <mergeCell ref="A50:C50"/>
    <mergeCell ref="A1:E1"/>
    <mergeCell ref="A2:C2"/>
    <mergeCell ref="A3:A4"/>
    <mergeCell ref="B3:E3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90" zoomScaleSheetLayoutView="100" zoomScalePageLayoutView="0" workbookViewId="0" topLeftCell="A25">
      <selection activeCell="D16" sqref="D16"/>
    </sheetView>
  </sheetViews>
  <sheetFormatPr defaultColWidth="9.00390625" defaultRowHeight="16.5"/>
  <cols>
    <col min="1" max="1" width="19.875" style="28" customWidth="1"/>
    <col min="2" max="2" width="6.25390625" style="28" customWidth="1"/>
    <col min="3" max="3" width="20.625" style="28" customWidth="1"/>
    <col min="4" max="4" width="17.375" style="28" customWidth="1"/>
    <col min="5" max="5" width="15.00390625" style="28" customWidth="1"/>
    <col min="6" max="6" width="18.25390625" style="28" customWidth="1"/>
    <col min="7" max="7" width="6.00390625" style="28" customWidth="1"/>
    <col min="8" max="8" width="18.125" style="28" customWidth="1"/>
    <col min="9" max="9" width="7.875" style="28" customWidth="1"/>
    <col min="10" max="10" width="23.75390625" style="28" customWidth="1"/>
    <col min="11" max="11" width="17.625" style="28" customWidth="1"/>
    <col min="12" max="13" width="16.125" style="28" customWidth="1"/>
    <col min="14" max="14" width="7.75390625" style="28" customWidth="1"/>
    <col min="15" max="16384" width="9.00390625" style="28" customWidth="1"/>
  </cols>
  <sheetData>
    <row r="1" spans="2:14" s="2" customFormat="1" ht="30" customHeight="1">
      <c r="B1" s="3"/>
      <c r="C1" s="3"/>
      <c r="D1" s="3"/>
      <c r="E1" s="3"/>
      <c r="F1" s="3"/>
      <c r="G1" s="3" t="s">
        <v>57</v>
      </c>
      <c r="H1" s="4" t="s">
        <v>28</v>
      </c>
      <c r="I1" s="5"/>
      <c r="J1" s="5"/>
      <c r="K1" s="5"/>
      <c r="L1" s="5"/>
      <c r="M1" s="5"/>
      <c r="N1" s="5"/>
    </row>
    <row r="2" spans="1:14" ht="24.75" customHeight="1">
      <c r="A2" s="1" t="s">
        <v>29</v>
      </c>
      <c r="E2" s="68" t="s">
        <v>97</v>
      </c>
      <c r="F2" s="68"/>
      <c r="G2" s="68"/>
      <c r="H2" s="74" t="s">
        <v>39</v>
      </c>
      <c r="I2" s="74"/>
      <c r="J2" s="74"/>
      <c r="M2" s="75" t="s">
        <v>30</v>
      </c>
      <c r="N2" s="75"/>
    </row>
    <row r="3" spans="1:14" s="6" customFormat="1" ht="24.75" customHeight="1">
      <c r="A3" s="67" t="s">
        <v>31</v>
      </c>
      <c r="B3" s="69"/>
      <c r="C3" s="70" t="s">
        <v>2</v>
      </c>
      <c r="D3" s="72" t="s">
        <v>32</v>
      </c>
      <c r="E3" s="72" t="s">
        <v>33</v>
      </c>
      <c r="F3" s="66" t="s">
        <v>34</v>
      </c>
      <c r="G3" s="67"/>
      <c r="H3" s="67" t="s">
        <v>31</v>
      </c>
      <c r="I3" s="69"/>
      <c r="J3" s="70" t="s">
        <v>2</v>
      </c>
      <c r="K3" s="72" t="s">
        <v>32</v>
      </c>
      <c r="L3" s="72" t="s">
        <v>33</v>
      </c>
      <c r="M3" s="66" t="s">
        <v>34</v>
      </c>
      <c r="N3" s="67"/>
    </row>
    <row r="4" spans="1:14" s="6" customFormat="1" ht="22.5" customHeight="1">
      <c r="A4" s="7" t="s">
        <v>35</v>
      </c>
      <c r="B4" s="8" t="s">
        <v>1</v>
      </c>
      <c r="C4" s="71"/>
      <c r="D4" s="73"/>
      <c r="E4" s="73"/>
      <c r="F4" s="9" t="s">
        <v>0</v>
      </c>
      <c r="G4" s="10" t="s">
        <v>1</v>
      </c>
      <c r="H4" s="7" t="s">
        <v>35</v>
      </c>
      <c r="I4" s="8" t="s">
        <v>1</v>
      </c>
      <c r="J4" s="71"/>
      <c r="K4" s="73"/>
      <c r="L4" s="73"/>
      <c r="M4" s="9" t="s">
        <v>0</v>
      </c>
      <c r="N4" s="10" t="s">
        <v>1</v>
      </c>
    </row>
    <row r="5" spans="1:14" s="6" customFormat="1" ht="19.5" customHeight="1">
      <c r="A5" s="12"/>
      <c r="B5" s="29"/>
      <c r="C5" s="11"/>
      <c r="D5" s="29"/>
      <c r="E5" s="11"/>
      <c r="F5" s="29"/>
      <c r="G5" s="29"/>
      <c r="H5" s="12"/>
      <c r="I5" s="29"/>
      <c r="J5" s="11"/>
      <c r="K5" s="29"/>
      <c r="L5" s="29"/>
      <c r="M5" s="29"/>
      <c r="N5" s="29"/>
    </row>
    <row r="6" spans="1:14" s="34" customFormat="1" ht="19.5" customHeight="1">
      <c r="A6" s="30">
        <f>A8+A17+A29+A20+A32</f>
        <v>46252970719.619995</v>
      </c>
      <c r="B6" s="31">
        <v>100</v>
      </c>
      <c r="C6" s="32" t="s">
        <v>4</v>
      </c>
      <c r="D6" s="30">
        <f>D8+D17+D29+D20+D32</f>
        <v>32107862915.92</v>
      </c>
      <c r="E6" s="30">
        <f>E8+E17+E20+E29+E32</f>
        <v>-274719597</v>
      </c>
      <c r="F6" s="30">
        <f>F8+F17+F29+F20+F32</f>
        <v>31833143318.92</v>
      </c>
      <c r="G6" s="31">
        <v>100</v>
      </c>
      <c r="H6" s="30">
        <f>H8+H13+H16</f>
        <v>55489124344.590004</v>
      </c>
      <c r="I6" s="30">
        <f>+H6/+H$48*100</f>
        <v>119.96877926167913</v>
      </c>
      <c r="J6" s="33" t="s">
        <v>36</v>
      </c>
      <c r="K6" s="30">
        <f>K8+K13+K16</f>
        <v>41808471668.850006</v>
      </c>
      <c r="L6" s="30">
        <f>L8+L13+L16</f>
        <v>-220717648</v>
      </c>
      <c r="M6" s="30">
        <f>M8+M13+M16</f>
        <v>41587754020.850006</v>
      </c>
      <c r="N6" s="30">
        <f>+M6/+M$48*100</f>
        <v>130.64293904062046</v>
      </c>
    </row>
    <row r="7" spans="1:14" s="36" customFormat="1" ht="19.5" customHeight="1">
      <c r="A7" s="35"/>
      <c r="B7" s="35"/>
      <c r="D7" s="35"/>
      <c r="E7" s="30"/>
      <c r="F7" s="35"/>
      <c r="G7" s="35"/>
      <c r="H7" s="35"/>
      <c r="I7" s="30"/>
      <c r="K7" s="35"/>
      <c r="L7" s="35"/>
      <c r="M7" s="35"/>
      <c r="N7" s="30"/>
    </row>
    <row r="8" spans="1:14" s="34" customFormat="1" ht="19.5" customHeight="1">
      <c r="A8" s="37">
        <f>SUM(A9:A15)</f>
        <v>36957977158.619995</v>
      </c>
      <c r="B8" s="30">
        <f aca="true" t="shared" si="0" ref="B8:B15">+A8/+A$48*100</f>
        <v>79.90400742614968</v>
      </c>
      <c r="C8" s="38" t="s">
        <v>5</v>
      </c>
      <c r="D8" s="37">
        <f>SUM(D9:D15)</f>
        <v>22743011152.92</v>
      </c>
      <c r="E8" s="30">
        <f>SUM(E9:E15)</f>
        <v>0</v>
      </c>
      <c r="F8" s="37">
        <f>SUM(F9:F15)</f>
        <v>22743011152.92</v>
      </c>
      <c r="G8" s="30">
        <f aca="true" t="shared" si="1" ref="G8:G15">+F8/+F$48*100</f>
        <v>71.44444054760596</v>
      </c>
      <c r="H8" s="37">
        <f>SUM(H9:H11)</f>
        <v>54477272614.87</v>
      </c>
      <c r="I8" s="30">
        <f>+H8/+H$48*100</f>
        <v>117.7811322544118</v>
      </c>
      <c r="J8" s="38" t="s">
        <v>19</v>
      </c>
      <c r="K8" s="37">
        <f>SUM(K9:K11)</f>
        <v>20091871528.13</v>
      </c>
      <c r="L8" s="37">
        <f>SUM(L9:L11)</f>
        <v>-177366327</v>
      </c>
      <c r="M8" s="37">
        <f>SUM(M9:M11)</f>
        <v>19914505201.13</v>
      </c>
      <c r="N8" s="30">
        <f>+M8/+M$48*100</f>
        <v>62.559028499374826</v>
      </c>
    </row>
    <row r="9" spans="1:14" s="36" customFormat="1" ht="19.5" customHeight="1">
      <c r="A9" s="35">
        <v>1129690828</v>
      </c>
      <c r="B9" s="35">
        <f t="shared" si="0"/>
        <v>2.442417882405979</v>
      </c>
      <c r="C9" s="39" t="s">
        <v>6</v>
      </c>
      <c r="D9" s="35">
        <v>896824455</v>
      </c>
      <c r="F9" s="35">
        <f aca="true" t="shared" si="2" ref="F9:F14">D9+E9</f>
        <v>896824455</v>
      </c>
      <c r="G9" s="35">
        <f t="shared" si="1"/>
        <v>2.81726641323219</v>
      </c>
      <c r="H9" s="35">
        <v>42478623359</v>
      </c>
      <c r="I9" s="35">
        <f>+H9/+H$48*100</f>
        <v>91.8397730958739</v>
      </c>
      <c r="J9" s="36" t="s">
        <v>61</v>
      </c>
      <c r="K9" s="35">
        <v>9422238553</v>
      </c>
      <c r="L9" s="35"/>
      <c r="M9" s="35">
        <f>K9+L9</f>
        <v>9422238553</v>
      </c>
      <c r="N9" s="35">
        <f>+M9/+M$48*100</f>
        <v>29.598831816900407</v>
      </c>
    </row>
    <row r="10" spans="1:14" s="36" customFormat="1" ht="19.5" customHeight="1">
      <c r="A10" s="35">
        <v>590008768</v>
      </c>
      <c r="B10" s="35">
        <f t="shared" si="0"/>
        <v>1.2756126986449432</v>
      </c>
      <c r="C10" s="36" t="s">
        <v>37</v>
      </c>
      <c r="D10" s="35">
        <v>590008768</v>
      </c>
      <c r="E10" s="35"/>
      <c r="F10" s="35">
        <f t="shared" si="2"/>
        <v>590008768</v>
      </c>
      <c r="G10" s="35">
        <f t="shared" si="1"/>
        <v>1.8534417480831333</v>
      </c>
      <c r="H10" s="35">
        <v>8068645360</v>
      </c>
      <c r="I10" s="35">
        <f>+H10/+H$48*100</f>
        <v>17.444599199716635</v>
      </c>
      <c r="J10" s="39" t="s">
        <v>20</v>
      </c>
      <c r="K10" s="35">
        <v>8170267431</v>
      </c>
      <c r="L10" s="35">
        <v>-177366327</v>
      </c>
      <c r="M10" s="35">
        <f>K10+L10</f>
        <v>7992901104</v>
      </c>
      <c r="N10" s="35">
        <f>+M10/+M$48*100</f>
        <v>25.108739730548145</v>
      </c>
    </row>
    <row r="11" spans="1:14" s="36" customFormat="1" ht="19.5" customHeight="1">
      <c r="A11" s="35">
        <v>2030940195</v>
      </c>
      <c r="B11" s="35">
        <f t="shared" si="0"/>
        <v>4.390940005370289</v>
      </c>
      <c r="C11" s="39" t="s">
        <v>7</v>
      </c>
      <c r="D11" s="35">
        <v>1105162334</v>
      </c>
      <c r="E11" s="35">
        <v>0</v>
      </c>
      <c r="F11" s="35">
        <f t="shared" si="2"/>
        <v>1105162334</v>
      </c>
      <c r="G11" s="35">
        <f t="shared" si="1"/>
        <v>3.471734861141243</v>
      </c>
      <c r="H11" s="35">
        <v>3930003895.87</v>
      </c>
      <c r="I11" s="35">
        <f>+H11/+H$48*100</f>
        <v>8.496759958821274</v>
      </c>
      <c r="J11" s="40" t="s">
        <v>62</v>
      </c>
      <c r="K11" s="35">
        <v>2499365544.13</v>
      </c>
      <c r="L11" s="35">
        <v>0</v>
      </c>
      <c r="M11" s="35">
        <f>K11+L11</f>
        <v>2499365544.13</v>
      </c>
      <c r="N11" s="35">
        <f>+M11/+M$48*100</f>
        <v>7.851456951926278</v>
      </c>
    </row>
    <row r="12" spans="1:14" s="36" customFormat="1" ht="19.5" customHeight="1">
      <c r="A12" s="35">
        <v>32911857466.62</v>
      </c>
      <c r="B12" s="35">
        <f t="shared" si="0"/>
        <v>71.15620241157646</v>
      </c>
      <c r="C12" s="39" t="s">
        <v>58</v>
      </c>
      <c r="D12" s="35">
        <v>19858265101.92</v>
      </c>
      <c r="E12" s="35">
        <v>2702571</v>
      </c>
      <c r="F12" s="35">
        <f t="shared" si="2"/>
        <v>19860967672.92</v>
      </c>
      <c r="G12" s="35">
        <f t="shared" si="1"/>
        <v>62.39084677860151</v>
      </c>
      <c r="H12" s="35"/>
      <c r="I12" s="35"/>
      <c r="K12" s="35"/>
      <c r="L12" s="35"/>
      <c r="M12" s="35"/>
      <c r="N12" s="35"/>
    </row>
    <row r="13" spans="1:14" s="36" customFormat="1" ht="19.5" customHeight="1">
      <c r="A13" s="35">
        <v>39604347</v>
      </c>
      <c r="B13" s="35">
        <f t="shared" si="0"/>
        <v>0.08562552066131457</v>
      </c>
      <c r="C13" s="36" t="s">
        <v>38</v>
      </c>
      <c r="D13" s="35">
        <v>32255613</v>
      </c>
      <c r="E13" s="35">
        <v>-2702571</v>
      </c>
      <c r="F13" s="35">
        <f t="shared" si="2"/>
        <v>29553042</v>
      </c>
      <c r="G13" s="35">
        <f t="shared" si="1"/>
        <v>0.0928373353015226</v>
      </c>
      <c r="H13" s="37">
        <f>SUM(H14)</f>
        <v>49510773</v>
      </c>
      <c r="I13" s="30">
        <f>+H13/+H$48*100</f>
        <v>0.10704344440950271</v>
      </c>
      <c r="J13" s="38" t="s">
        <v>63</v>
      </c>
      <c r="K13" s="37">
        <f>SUM(K14)</f>
        <v>20939532159</v>
      </c>
      <c r="L13" s="35">
        <f>L14</f>
        <v>0</v>
      </c>
      <c r="M13" s="37">
        <f>M14</f>
        <v>20939532159</v>
      </c>
      <c r="N13" s="30">
        <f>+M13/+M$48*100</f>
        <v>65.7790276920426</v>
      </c>
    </row>
    <row r="14" spans="1:14" s="36" customFormat="1" ht="19.5" customHeight="1">
      <c r="A14" s="35">
        <v>255875554</v>
      </c>
      <c r="B14" s="35">
        <f t="shared" si="0"/>
        <v>0.5532089074906932</v>
      </c>
      <c r="C14" s="40" t="s">
        <v>59</v>
      </c>
      <c r="D14" s="35">
        <v>260494881</v>
      </c>
      <c r="E14" s="35">
        <v>0</v>
      </c>
      <c r="F14" s="35">
        <f t="shared" si="2"/>
        <v>260494881</v>
      </c>
      <c r="G14" s="35">
        <f t="shared" si="1"/>
        <v>0.8183134112463695</v>
      </c>
      <c r="H14" s="35">
        <v>49510773</v>
      </c>
      <c r="I14" s="35">
        <f>+H14/+H$48*100</f>
        <v>0.10704344440950271</v>
      </c>
      <c r="J14" s="35" t="s">
        <v>65</v>
      </c>
      <c r="K14" s="35">
        <v>20939532159</v>
      </c>
      <c r="L14" s="35"/>
      <c r="M14" s="35">
        <f>K14+L14</f>
        <v>20939532159</v>
      </c>
      <c r="N14" s="35">
        <f>+M14/+M$48*100</f>
        <v>65.7790276920426</v>
      </c>
    </row>
    <row r="15" spans="1:14" s="36" customFormat="1" ht="19.5" customHeight="1">
      <c r="A15" s="35"/>
      <c r="B15" s="35">
        <f t="shared" si="0"/>
        <v>0</v>
      </c>
      <c r="C15" s="40" t="s">
        <v>66</v>
      </c>
      <c r="D15" s="35"/>
      <c r="F15" s="35"/>
      <c r="G15" s="35">
        <f t="shared" si="1"/>
        <v>0</v>
      </c>
      <c r="H15" s="35"/>
      <c r="I15" s="35"/>
      <c r="K15" s="35"/>
      <c r="L15" s="35"/>
      <c r="M15" s="35"/>
      <c r="N15" s="35"/>
    </row>
    <row r="16" spans="1:14" s="34" customFormat="1" ht="19.5" customHeight="1">
      <c r="A16" s="35"/>
      <c r="B16" s="35"/>
      <c r="C16" s="40"/>
      <c r="D16" s="35"/>
      <c r="E16" s="36"/>
      <c r="F16" s="35"/>
      <c r="G16" s="35"/>
      <c r="H16" s="37">
        <f>SUM(H17:H18)</f>
        <v>962340956.72</v>
      </c>
      <c r="I16" s="30">
        <f>+H16/+H$48*100</f>
        <v>2.0806035628578243</v>
      </c>
      <c r="J16" s="41" t="s">
        <v>67</v>
      </c>
      <c r="K16" s="37">
        <f>SUM(K17:K18)</f>
        <v>777067981.72</v>
      </c>
      <c r="L16" s="37">
        <f>SUM(L17:L18)</f>
        <v>-43351321</v>
      </c>
      <c r="M16" s="37">
        <f>SUM(M17:M18)</f>
        <v>733716660.72</v>
      </c>
      <c r="N16" s="30">
        <f>+M16/+M$48*100</f>
        <v>2.3048828492030067</v>
      </c>
    </row>
    <row r="17" spans="1:14" s="36" customFormat="1" ht="30" customHeight="1">
      <c r="A17" s="37">
        <f>SUM(A18)</f>
        <v>1430700252</v>
      </c>
      <c r="B17" s="30">
        <f>+A17/+A$48*100</f>
        <v>3.0932072680752434</v>
      </c>
      <c r="C17" s="42" t="s">
        <v>68</v>
      </c>
      <c r="D17" s="37">
        <f>SUM(D18)</f>
        <v>1445996410</v>
      </c>
      <c r="E17" s="30">
        <f>E18</f>
        <v>-274719597</v>
      </c>
      <c r="F17" s="30">
        <f aca="true" t="shared" si="3" ref="F17:F30">D17+E17</f>
        <v>1171276813</v>
      </c>
      <c r="G17" s="30">
        <f>+F17/+F$48*100</f>
        <v>3.679425563682405</v>
      </c>
      <c r="H17" s="35">
        <v>112391014.72</v>
      </c>
      <c r="I17" s="35">
        <f>+H17/+H$48*100</f>
        <v>0.24299199158752618</v>
      </c>
      <c r="J17" s="43" t="s">
        <v>69</v>
      </c>
      <c r="K17" s="35">
        <v>121072896.72</v>
      </c>
      <c r="L17" s="35">
        <v>-43351321</v>
      </c>
      <c r="M17" s="35">
        <f>K17+L17</f>
        <v>77721575.72</v>
      </c>
      <c r="N17" s="35">
        <f>+M17/+M$48*100</f>
        <v>0.24415300412324106</v>
      </c>
    </row>
    <row r="18" spans="1:14" s="36" customFormat="1" ht="19.5" customHeight="1">
      <c r="A18" s="35">
        <v>1430700252</v>
      </c>
      <c r="B18" s="35">
        <f>+A18/+A$48*100</f>
        <v>3.0932072680752434</v>
      </c>
      <c r="C18" s="40" t="s">
        <v>70</v>
      </c>
      <c r="D18" s="35">
        <v>1445996410</v>
      </c>
      <c r="E18" s="35">
        <v>-274719597</v>
      </c>
      <c r="F18" s="35">
        <f t="shared" si="3"/>
        <v>1171276813</v>
      </c>
      <c r="G18" s="35">
        <f>+F18/+F$48*100</f>
        <v>3.679425563682405</v>
      </c>
      <c r="H18" s="35">
        <v>849949942</v>
      </c>
      <c r="I18" s="35">
        <f>+H18/+H$48*100</f>
        <v>1.8376115712702983</v>
      </c>
      <c r="J18" s="36" t="s">
        <v>71</v>
      </c>
      <c r="K18" s="35">
        <v>655995085</v>
      </c>
      <c r="L18" s="35"/>
      <c r="M18" s="35">
        <f>K18+L18</f>
        <v>655995085</v>
      </c>
      <c r="N18" s="35">
        <f>+M18/+M$48*100</f>
        <v>2.0607298450797655</v>
      </c>
    </row>
    <row r="19" spans="1:14" s="36" customFormat="1" ht="19.5" customHeight="1">
      <c r="A19" s="35" t="s">
        <v>8</v>
      </c>
      <c r="B19" s="35"/>
      <c r="C19" s="40" t="s">
        <v>8</v>
      </c>
      <c r="D19" s="35" t="s">
        <v>8</v>
      </c>
      <c r="F19" s="35" t="s">
        <v>8</v>
      </c>
      <c r="G19" s="35"/>
      <c r="H19" s="35"/>
      <c r="I19" s="35"/>
      <c r="K19" s="35"/>
      <c r="L19" s="35"/>
      <c r="M19" s="35"/>
      <c r="N19" s="35"/>
    </row>
    <row r="20" spans="1:14" s="36" customFormat="1" ht="19.5" customHeight="1">
      <c r="A20" s="37">
        <f>SUM(A21:A27)</f>
        <v>6965895205</v>
      </c>
      <c r="B20" s="30">
        <f aca="true" t="shared" si="4" ref="B20:B25">+A20/+A$48*100</f>
        <v>15.060427679827157</v>
      </c>
      <c r="C20" s="41" t="s">
        <v>9</v>
      </c>
      <c r="D20" s="37">
        <f>SUM(D21:D27)</f>
        <v>6900354000</v>
      </c>
      <c r="E20" s="44">
        <f>SUM(E21:E27)</f>
        <v>0</v>
      </c>
      <c r="F20" s="30">
        <f t="shared" si="3"/>
        <v>6900354000</v>
      </c>
      <c r="G20" s="30">
        <f aca="true" t="shared" si="5" ref="G20:G25">+F20/+F$48*100</f>
        <v>21.676634100719742</v>
      </c>
      <c r="H20" s="35" t="s">
        <v>8</v>
      </c>
      <c r="I20" s="35"/>
      <c r="J20" s="40" t="s">
        <v>8</v>
      </c>
      <c r="K20" s="35" t="s">
        <v>8</v>
      </c>
      <c r="L20" s="35"/>
      <c r="M20" s="35" t="s">
        <v>8</v>
      </c>
      <c r="N20" s="35"/>
    </row>
    <row r="21" spans="1:14" s="36" customFormat="1" ht="19.5" customHeight="1">
      <c r="A21" s="35">
        <v>6337738857</v>
      </c>
      <c r="B21" s="35">
        <f t="shared" si="4"/>
        <v>13.702339024705287</v>
      </c>
      <c r="C21" s="36" t="s">
        <v>72</v>
      </c>
      <c r="D21" s="35">
        <v>6321074961</v>
      </c>
      <c r="F21" s="35">
        <f t="shared" si="3"/>
        <v>6321074961</v>
      </c>
      <c r="G21" s="35">
        <f t="shared" si="5"/>
        <v>19.856898508803795</v>
      </c>
      <c r="H21" s="35"/>
      <c r="I21" s="35"/>
      <c r="K21" s="35"/>
      <c r="L21" s="35"/>
      <c r="M21" s="35"/>
      <c r="N21" s="35"/>
    </row>
    <row r="22" spans="1:14" s="36" customFormat="1" ht="19.5" customHeight="1">
      <c r="A22" s="35">
        <v>21542823</v>
      </c>
      <c r="B22" s="35">
        <f t="shared" si="4"/>
        <v>0.04657608509211231</v>
      </c>
      <c r="C22" s="36" t="s">
        <v>73</v>
      </c>
      <c r="D22" s="35">
        <v>18712695</v>
      </c>
      <c r="F22" s="35">
        <f t="shared" si="3"/>
        <v>18712695</v>
      </c>
      <c r="G22" s="35">
        <f t="shared" si="5"/>
        <v>0.05878368596065763</v>
      </c>
      <c r="H22" s="30">
        <f>+H24+H26+H29+H32</f>
        <v>-9236153624.970001</v>
      </c>
      <c r="I22" s="30">
        <f>+H22/+H$48*100</f>
        <v>-19.968779261679135</v>
      </c>
      <c r="J22" s="33" t="s">
        <v>74</v>
      </c>
      <c r="K22" s="30">
        <f>+K24+K26+K29+K32</f>
        <v>-9700608752.93</v>
      </c>
      <c r="L22" s="37">
        <f>L24+L29+L32</f>
        <v>-54001949</v>
      </c>
      <c r="M22" s="30">
        <f>+M24+M26+M29+M32</f>
        <v>-9754610701.93</v>
      </c>
      <c r="N22" s="30">
        <f>+M22/+M$48*100</f>
        <v>-30.642939040620455</v>
      </c>
    </row>
    <row r="23" spans="1:14" s="36" customFormat="1" ht="19.5" customHeight="1">
      <c r="A23" s="35">
        <v>449467530</v>
      </c>
      <c r="B23" s="35">
        <f t="shared" si="4"/>
        <v>0.9717592686632361</v>
      </c>
      <c r="C23" s="36" t="s">
        <v>75</v>
      </c>
      <c r="D23" s="35">
        <v>432689037</v>
      </c>
      <c r="F23" s="35">
        <f t="shared" si="3"/>
        <v>432689037</v>
      </c>
      <c r="G23" s="35">
        <f t="shared" si="5"/>
        <v>1.3592406903242624</v>
      </c>
      <c r="H23" s="37"/>
      <c r="I23" s="30"/>
      <c r="J23" s="41"/>
      <c r="K23" s="37"/>
      <c r="L23" s="37"/>
      <c r="M23" s="30"/>
      <c r="N23" s="30"/>
    </row>
    <row r="24" spans="1:14" s="36" customFormat="1" ht="19.5" customHeight="1">
      <c r="A24" s="35">
        <v>153161978</v>
      </c>
      <c r="B24" s="35">
        <f t="shared" si="4"/>
        <v>0.33113976381852245</v>
      </c>
      <c r="C24" s="36" t="s">
        <v>76</v>
      </c>
      <c r="D24" s="35">
        <v>123969847</v>
      </c>
      <c r="F24" s="35">
        <f t="shared" si="3"/>
        <v>123969847</v>
      </c>
      <c r="G24" s="35">
        <f t="shared" si="5"/>
        <v>0.3894363989066661</v>
      </c>
      <c r="H24" s="37">
        <f>SUM(H25)</f>
        <v>8610601270</v>
      </c>
      <c r="I24" s="30">
        <f>+H24/+H$48*100</f>
        <v>18.6163205001392</v>
      </c>
      <c r="J24" s="34" t="s">
        <v>77</v>
      </c>
      <c r="K24" s="37">
        <f>K25</f>
        <v>8610601270</v>
      </c>
      <c r="L24" s="30">
        <f>SUM(L25:L26)</f>
        <v>0</v>
      </c>
      <c r="M24" s="30">
        <f>SUM(M25)</f>
        <v>8610601270</v>
      </c>
      <c r="N24" s="30">
        <f>+M24/+M$48*100</f>
        <v>27.04917068269</v>
      </c>
    </row>
    <row r="25" spans="1:14" s="36" customFormat="1" ht="19.5" customHeight="1">
      <c r="A25" s="35">
        <v>3223477</v>
      </c>
      <c r="B25" s="35">
        <f t="shared" si="4"/>
        <v>0.0069692323538315705</v>
      </c>
      <c r="C25" s="36" t="s">
        <v>78</v>
      </c>
      <c r="D25" s="35">
        <v>3237759</v>
      </c>
      <c r="F25" s="35">
        <f t="shared" si="3"/>
        <v>3237759</v>
      </c>
      <c r="G25" s="35">
        <f t="shared" si="5"/>
        <v>0.010171031391912971</v>
      </c>
      <c r="H25" s="35">
        <v>8610601270</v>
      </c>
      <c r="I25" s="35">
        <f>+H25/+H$48*100</f>
        <v>18.6163205001392</v>
      </c>
      <c r="J25" s="36" t="s">
        <v>79</v>
      </c>
      <c r="K25" s="35">
        <v>8610601270</v>
      </c>
      <c r="L25" s="35"/>
      <c r="M25" s="35">
        <f>K25+L25</f>
        <v>8610601270</v>
      </c>
      <c r="N25" s="35">
        <f>+M25/+M$48*100</f>
        <v>27.04917068269</v>
      </c>
    </row>
    <row r="26" spans="1:14" s="36" customFormat="1" ht="19.5" customHeight="1">
      <c r="A26" s="35">
        <v>760540</v>
      </c>
      <c r="B26" s="54" t="s">
        <v>98</v>
      </c>
      <c r="C26" s="36" t="s">
        <v>80</v>
      </c>
      <c r="D26" s="35">
        <v>669701</v>
      </c>
      <c r="F26" s="35">
        <f t="shared" si="3"/>
        <v>669701</v>
      </c>
      <c r="G26" s="54" t="s">
        <v>99</v>
      </c>
      <c r="H26" s="30">
        <v>479490</v>
      </c>
      <c r="I26" s="55" t="s">
        <v>99</v>
      </c>
      <c r="J26" s="34" t="s">
        <v>94</v>
      </c>
      <c r="K26" s="30">
        <v>479490</v>
      </c>
      <c r="L26" s="30"/>
      <c r="M26" s="30">
        <f>K26+L26</f>
        <v>479490</v>
      </c>
      <c r="N26" s="55" t="s">
        <v>100</v>
      </c>
    </row>
    <row r="27" spans="1:14" s="34" customFormat="1" ht="19.5" customHeight="1">
      <c r="A27" s="35"/>
      <c r="B27" s="35"/>
      <c r="C27" s="36" t="s">
        <v>82</v>
      </c>
      <c r="D27" s="35"/>
      <c r="E27" s="36"/>
      <c r="F27" s="35">
        <f t="shared" si="3"/>
        <v>0</v>
      </c>
      <c r="G27" s="35"/>
      <c r="H27" s="35">
        <v>479490</v>
      </c>
      <c r="I27" s="54" t="s">
        <v>99</v>
      </c>
      <c r="J27" s="36" t="s">
        <v>81</v>
      </c>
      <c r="K27" s="35">
        <v>479490</v>
      </c>
      <c r="L27" s="35"/>
      <c r="M27" s="35">
        <f>K27+L27</f>
        <v>479490</v>
      </c>
      <c r="N27" s="54" t="s">
        <v>99</v>
      </c>
    </row>
    <row r="28" spans="1:14" s="36" customFormat="1" ht="19.5" customHeight="1">
      <c r="A28" s="35"/>
      <c r="B28" s="35"/>
      <c r="D28" s="35"/>
      <c r="F28" s="35"/>
      <c r="G28" s="35"/>
      <c r="H28" s="35"/>
      <c r="I28" s="35"/>
      <c r="K28" s="35"/>
      <c r="L28" s="35"/>
      <c r="M28" s="35"/>
      <c r="N28" s="35">
        <f>+M28/+M$48*100</f>
        <v>0</v>
      </c>
    </row>
    <row r="29" spans="1:14" s="36" customFormat="1" ht="19.5" customHeight="1">
      <c r="A29" s="37">
        <f>SUM(A30)</f>
        <v>51854089</v>
      </c>
      <c r="B29" s="30">
        <f>+A29/+A$48*100</f>
        <v>0.1121097481810051</v>
      </c>
      <c r="C29" s="41" t="s">
        <v>60</v>
      </c>
      <c r="D29" s="37">
        <f>SUM(D30)</f>
        <v>50916702</v>
      </c>
      <c r="F29" s="30">
        <f t="shared" si="3"/>
        <v>50916702</v>
      </c>
      <c r="G29" s="30">
        <f>+F29/+F$48*100</f>
        <v>0.15994870971393424</v>
      </c>
      <c r="H29" s="30">
        <f>SUM(H30)</f>
        <v>-17977339662.97</v>
      </c>
      <c r="I29" s="30">
        <f>+H29/+H$48*100</f>
        <v>-38.86742707175825</v>
      </c>
      <c r="J29" s="34" t="s">
        <v>95</v>
      </c>
      <c r="K29" s="30">
        <f>SUM(K30)</f>
        <v>-18515572714.93</v>
      </c>
      <c r="L29" s="30">
        <f>L30</f>
        <v>-55663930</v>
      </c>
      <c r="M29" s="30">
        <f>SUM(M30)</f>
        <v>-18571236644.93</v>
      </c>
      <c r="N29" s="30">
        <f>+M29/+M$48*100</f>
        <v>-58.339311512137726</v>
      </c>
    </row>
    <row r="30" spans="1:14" s="36" customFormat="1" ht="19.5" customHeight="1">
      <c r="A30" s="35">
        <v>51854089</v>
      </c>
      <c r="B30" s="35">
        <f>+A30/+A$48*100</f>
        <v>0.1121097481810051</v>
      </c>
      <c r="C30" s="35" t="s">
        <v>83</v>
      </c>
      <c r="D30" s="35">
        <v>50916702</v>
      </c>
      <c r="F30" s="35">
        <f t="shared" si="3"/>
        <v>50916702</v>
      </c>
      <c r="G30" s="35">
        <f>+F30/+F$48*100</f>
        <v>0.15994870971393424</v>
      </c>
      <c r="H30" s="35">
        <v>-17977339662.97</v>
      </c>
      <c r="I30" s="35">
        <f>+H30/+H$48*100</f>
        <v>-38.86742707175825</v>
      </c>
      <c r="J30" s="40" t="s">
        <v>84</v>
      </c>
      <c r="K30" s="35">
        <v>-18515572714.93</v>
      </c>
      <c r="L30" s="35">
        <v>-55663930</v>
      </c>
      <c r="M30" s="35">
        <f>K30+L30</f>
        <v>-18571236644.93</v>
      </c>
      <c r="N30" s="35">
        <f>+M30/+M$48*100</f>
        <v>-58.339311512137726</v>
      </c>
    </row>
    <row r="31" spans="1:14" s="36" customFormat="1" ht="12">
      <c r="A31" s="35"/>
      <c r="B31" s="35"/>
      <c r="D31" s="35"/>
      <c r="F31" s="35"/>
      <c r="G31" s="35"/>
      <c r="H31" s="35"/>
      <c r="I31" s="30"/>
      <c r="K31" s="35"/>
      <c r="L31" s="35"/>
      <c r="M31" s="35"/>
      <c r="N31" s="35"/>
    </row>
    <row r="32" spans="1:14" s="36" customFormat="1" ht="28.5" customHeight="1">
      <c r="A32" s="37">
        <f>SUM(A33:A35)</f>
        <v>846544015</v>
      </c>
      <c r="B32" s="30">
        <f>+A32/+A$48*100</f>
        <v>1.8302478777669204</v>
      </c>
      <c r="C32" s="38" t="s">
        <v>10</v>
      </c>
      <c r="D32" s="37">
        <f>SUM(D33:D35)</f>
        <v>967584651</v>
      </c>
      <c r="E32" s="30">
        <f>SUM(E33:E34)</f>
        <v>0</v>
      </c>
      <c r="F32" s="37">
        <f>SUM(F33:F35)</f>
        <v>967584651</v>
      </c>
      <c r="G32" s="30">
        <f>+F32/+F$48*100</f>
        <v>3.0395510782779565</v>
      </c>
      <c r="H32" s="30">
        <f>SUM(H33:H36)</f>
        <v>130105278</v>
      </c>
      <c r="I32" s="30">
        <f>+H32/+H$48*100</f>
        <v>0.281290641391842</v>
      </c>
      <c r="J32" s="34" t="s">
        <v>85</v>
      </c>
      <c r="K32" s="30">
        <f>SUM(K33:K36)</f>
        <v>203883202</v>
      </c>
      <c r="L32" s="30">
        <f>SUM(L33:L36)</f>
        <v>1661981</v>
      </c>
      <c r="M32" s="30">
        <f>SUM(M33:M36)</f>
        <v>205545183</v>
      </c>
      <c r="N32" s="30">
        <f>+M32/+M$48*100</f>
        <v>0.6456955285274463</v>
      </c>
    </row>
    <row r="33" spans="1:14" s="36" customFormat="1" ht="28.5" customHeight="1">
      <c r="A33" s="35">
        <v>2139063</v>
      </c>
      <c r="B33" s="54" t="s">
        <v>99</v>
      </c>
      <c r="C33" s="36" t="s">
        <v>86</v>
      </c>
      <c r="D33" s="35">
        <v>833668</v>
      </c>
      <c r="F33" s="35">
        <f>D33+E33</f>
        <v>833668</v>
      </c>
      <c r="G33" s="54" t="s">
        <v>99</v>
      </c>
      <c r="H33" s="45"/>
      <c r="I33" s="35">
        <f>+H33/+H$48*100</f>
        <v>0</v>
      </c>
      <c r="J33" s="40" t="s">
        <v>87</v>
      </c>
      <c r="K33" s="35"/>
      <c r="L33" s="30"/>
      <c r="M33" s="35">
        <f>K33+L33</f>
        <v>0</v>
      </c>
      <c r="N33" s="35">
        <f>+M33/+M$48*100</f>
        <v>0</v>
      </c>
    </row>
    <row r="34" spans="1:14" s="36" customFormat="1" ht="28.5" customHeight="1">
      <c r="A34" s="35">
        <v>844404952</v>
      </c>
      <c r="B34" s="35">
        <f>+A34/+A$48*100</f>
        <v>1.8256231737387905</v>
      </c>
      <c r="C34" s="36" t="s">
        <v>88</v>
      </c>
      <c r="D34" s="35">
        <v>966750983</v>
      </c>
      <c r="E34" s="35"/>
      <c r="F34" s="35">
        <f>D34+E34</f>
        <v>966750983</v>
      </c>
      <c r="G34" s="35">
        <f>+F34/+F$48*100</f>
        <v>3.0369322102898098</v>
      </c>
      <c r="H34" s="45">
        <v>50962383</v>
      </c>
      <c r="I34" s="35">
        <f>+H34/+H$48*100</f>
        <v>0.11018185903977475</v>
      </c>
      <c r="J34" s="40" t="s">
        <v>89</v>
      </c>
      <c r="K34" s="35">
        <v>125723938</v>
      </c>
      <c r="L34" s="35">
        <v>1718258</v>
      </c>
      <c r="M34" s="35">
        <f>K34+L34</f>
        <v>127442196</v>
      </c>
      <c r="N34" s="35">
        <f>+M34/+M$48*100</f>
        <v>0.4003443666345536</v>
      </c>
    </row>
    <row r="35" spans="1:14" s="36" customFormat="1" ht="28.5" customHeight="1">
      <c r="A35" s="35">
        <v>0</v>
      </c>
      <c r="B35" s="35">
        <f>+A35/+A$48*100</f>
        <v>0</v>
      </c>
      <c r="C35" s="36" t="s">
        <v>90</v>
      </c>
      <c r="D35" s="35"/>
      <c r="F35" s="35">
        <f>D35+E35</f>
        <v>0</v>
      </c>
      <c r="G35" s="35">
        <f>+F35/+F$48*100</f>
        <v>0</v>
      </c>
      <c r="H35" s="35">
        <v>-6680086</v>
      </c>
      <c r="I35" s="35">
        <f>+H35/+H$48*100</f>
        <v>-0.014442501521672813</v>
      </c>
      <c r="J35" s="40" t="s">
        <v>93</v>
      </c>
      <c r="K35" s="35">
        <v>-6680086</v>
      </c>
      <c r="L35" s="35">
        <v>-56277</v>
      </c>
      <c r="M35" s="35">
        <f>K35+L35</f>
        <v>-6736363</v>
      </c>
      <c r="N35" s="35">
        <f>+M35/+M$48*100</f>
        <v>-0.021161476051899178</v>
      </c>
    </row>
    <row r="36" spans="1:14" s="36" customFormat="1" ht="28.5" customHeight="1">
      <c r="A36" s="35"/>
      <c r="B36" s="35"/>
      <c r="D36" s="35"/>
      <c r="F36" s="35"/>
      <c r="G36" s="35"/>
      <c r="H36" s="35">
        <v>85822981</v>
      </c>
      <c r="I36" s="35">
        <f>+H36/+H$48*100</f>
        <v>0.18555128387374012</v>
      </c>
      <c r="J36" s="47" t="s">
        <v>91</v>
      </c>
      <c r="K36" s="35">
        <v>84839350</v>
      </c>
      <c r="L36" s="35"/>
      <c r="M36" s="35">
        <f>K36+L36</f>
        <v>84839350</v>
      </c>
      <c r="N36" s="35">
        <f>+M36/+M$48*100</f>
        <v>0.26651263794479196</v>
      </c>
    </row>
    <row r="37" spans="1:14" s="36" customFormat="1" ht="12">
      <c r="A37" s="35"/>
      <c r="B37" s="35"/>
      <c r="D37" s="35"/>
      <c r="F37" s="35"/>
      <c r="G37" s="35"/>
      <c r="H37" s="35"/>
      <c r="I37" s="35"/>
      <c r="J37" s="47"/>
      <c r="K37" s="46"/>
      <c r="L37" s="35"/>
      <c r="M37" s="35"/>
      <c r="N37" s="35"/>
    </row>
    <row r="38" spans="1:14" s="36" customFormat="1" ht="12">
      <c r="A38" s="35"/>
      <c r="B38" s="35"/>
      <c r="D38" s="35"/>
      <c r="F38" s="35"/>
      <c r="G38" s="35"/>
      <c r="H38" s="35"/>
      <c r="I38" s="35"/>
      <c r="J38" s="47"/>
      <c r="K38" s="46"/>
      <c r="L38" s="35"/>
      <c r="M38" s="35"/>
      <c r="N38" s="35"/>
    </row>
    <row r="39" spans="1:14" s="36" customFormat="1" ht="12">
      <c r="A39" s="35"/>
      <c r="B39" s="35"/>
      <c r="D39" s="35"/>
      <c r="F39" s="35"/>
      <c r="G39" s="35"/>
      <c r="H39" s="35"/>
      <c r="I39" s="35"/>
      <c r="J39" s="47"/>
      <c r="K39" s="46"/>
      <c r="L39" s="35"/>
      <c r="M39" s="35"/>
      <c r="N39" s="35"/>
    </row>
    <row r="40" spans="1:14" s="36" customFormat="1" ht="12">
      <c r="A40" s="35"/>
      <c r="B40" s="35"/>
      <c r="D40" s="35"/>
      <c r="F40" s="35"/>
      <c r="G40" s="35"/>
      <c r="H40" s="35"/>
      <c r="I40" s="35"/>
      <c r="J40" s="47"/>
      <c r="K40" s="46"/>
      <c r="L40" s="35"/>
      <c r="M40" s="35"/>
      <c r="N40" s="35"/>
    </row>
    <row r="41" spans="1:14" s="36" customFormat="1" ht="12">
      <c r="A41" s="35"/>
      <c r="B41" s="35"/>
      <c r="D41" s="35"/>
      <c r="F41" s="35"/>
      <c r="G41" s="35"/>
      <c r="H41" s="35"/>
      <c r="I41" s="35"/>
      <c r="J41" s="47"/>
      <c r="K41" s="46"/>
      <c r="L41" s="35"/>
      <c r="M41" s="35"/>
      <c r="N41" s="35"/>
    </row>
    <row r="42" spans="1:14" s="36" customFormat="1" ht="12">
      <c r="A42" s="35"/>
      <c r="B42" s="35"/>
      <c r="D42" s="35"/>
      <c r="F42" s="35"/>
      <c r="G42" s="35"/>
      <c r="H42" s="35"/>
      <c r="I42" s="35"/>
      <c r="J42" s="47"/>
      <c r="K42" s="46"/>
      <c r="L42" s="35"/>
      <c r="M42" s="35"/>
      <c r="N42" s="35"/>
    </row>
    <row r="43" spans="1:14" s="36" customFormat="1" ht="12">
      <c r="A43" s="35"/>
      <c r="B43" s="35"/>
      <c r="D43" s="35"/>
      <c r="F43" s="35"/>
      <c r="G43" s="35"/>
      <c r="H43" s="35"/>
      <c r="I43" s="35"/>
      <c r="J43" s="47"/>
      <c r="K43" s="46"/>
      <c r="L43" s="35"/>
      <c r="M43" s="35"/>
      <c r="N43" s="35"/>
    </row>
    <row r="44" spans="1:14" s="36" customFormat="1" ht="12">
      <c r="A44" s="35"/>
      <c r="B44" s="35"/>
      <c r="D44" s="35"/>
      <c r="F44" s="35"/>
      <c r="G44" s="35"/>
      <c r="H44" s="35"/>
      <c r="I44" s="35"/>
      <c r="K44" s="35"/>
      <c r="L44" s="35"/>
      <c r="M44" s="35"/>
      <c r="N44" s="35"/>
    </row>
    <row r="45" spans="1:14" s="36" customFormat="1" ht="12">
      <c r="A45" s="35"/>
      <c r="B45" s="35"/>
      <c r="D45" s="35"/>
      <c r="F45" s="35"/>
      <c r="G45" s="35"/>
      <c r="H45" s="35"/>
      <c r="I45" s="35"/>
      <c r="K45" s="35"/>
      <c r="L45" s="35"/>
      <c r="M45" s="35"/>
      <c r="N45" s="35"/>
    </row>
    <row r="46" spans="1:14" s="36" customFormat="1" ht="12">
      <c r="A46" s="35"/>
      <c r="B46" s="35"/>
      <c r="D46" s="35"/>
      <c r="F46" s="35"/>
      <c r="G46" s="35"/>
      <c r="H46" s="35"/>
      <c r="I46" s="35"/>
      <c r="K46" s="35"/>
      <c r="L46" s="35"/>
      <c r="M46" s="35"/>
      <c r="N46" s="35"/>
    </row>
    <row r="47" spans="1:14" s="36" customFormat="1" ht="12">
      <c r="A47" s="35"/>
      <c r="B47" s="35"/>
      <c r="D47" s="35"/>
      <c r="F47" s="35"/>
      <c r="G47" s="35"/>
      <c r="H47" s="35"/>
      <c r="I47" s="35"/>
      <c r="K47" s="35"/>
      <c r="L47" s="35"/>
      <c r="M47" s="35"/>
      <c r="N47" s="35"/>
    </row>
    <row r="48" spans="1:14" s="36" customFormat="1" ht="12">
      <c r="A48" s="48">
        <f>A6</f>
        <v>46252970719.619995</v>
      </c>
      <c r="B48" s="49">
        <v>100</v>
      </c>
      <c r="C48" s="50" t="s">
        <v>3</v>
      </c>
      <c r="D48" s="48">
        <f>D6</f>
        <v>32107862915.92</v>
      </c>
      <c r="E48" s="48">
        <f>E8+E17+E20+E29+E32</f>
        <v>-274719597</v>
      </c>
      <c r="F48" s="48">
        <f>D48+E48</f>
        <v>31833143318.92</v>
      </c>
      <c r="G48" s="49">
        <v>100</v>
      </c>
      <c r="H48" s="48">
        <f>H6+H22</f>
        <v>46252970719.62</v>
      </c>
      <c r="I48" s="49">
        <v>100</v>
      </c>
      <c r="J48" s="51" t="s">
        <v>92</v>
      </c>
      <c r="K48" s="48">
        <f>K6+K22</f>
        <v>32107862915.920006</v>
      </c>
      <c r="L48" s="48">
        <f>L6+L22</f>
        <v>-274719597</v>
      </c>
      <c r="M48" s="48">
        <f>M6+M22</f>
        <v>31833143318.920006</v>
      </c>
      <c r="N48" s="49">
        <v>100</v>
      </c>
    </row>
    <row r="49" s="13" customFormat="1" ht="14.25">
      <c r="A49" s="13" t="s">
        <v>103</v>
      </c>
    </row>
    <row r="50" s="13" customFormat="1" ht="14.25">
      <c r="A50" s="13" t="s">
        <v>104</v>
      </c>
    </row>
    <row r="51" spans="1:7" ht="16.5">
      <c r="A51" s="6"/>
      <c r="B51" s="6"/>
      <c r="C51" s="6"/>
      <c r="D51" s="6"/>
      <c r="E51" s="6"/>
      <c r="F51" s="6"/>
      <c r="G51" s="6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systex</cp:lastModifiedBy>
  <cp:lastPrinted>2015-04-22T08:49:07Z</cp:lastPrinted>
  <dcterms:created xsi:type="dcterms:W3CDTF">1997-10-15T09:26:55Z</dcterms:created>
  <dcterms:modified xsi:type="dcterms:W3CDTF">2015-04-22T09:13:18Z</dcterms:modified>
  <cp:category/>
  <cp:version/>
  <cp:contentType/>
  <cp:contentStatus/>
</cp:coreProperties>
</file>