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表2機關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Print_Area_MI">#REF!</definedName>
    <definedName name="_xlnm.Print_Titles" localSheetId="0">'表2機關'!$1:$6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<sst xmlns="http://schemas.openxmlformats.org/spreadsheetml/2006/main" count="76" uniqueCount="72">
  <si>
    <t xml:space="preserve">附表二  </t>
  </si>
  <si>
    <t>93年度中央政府各機關預算截至93年12月底執行情形</t>
  </si>
  <si>
    <t>單位：百萬元</t>
  </si>
  <si>
    <t>機　關　名　稱</t>
  </si>
  <si>
    <t>預 算 數</t>
  </si>
  <si>
    <t>經常門</t>
  </si>
  <si>
    <t>資本門</t>
  </si>
  <si>
    <t>合  計</t>
  </si>
  <si>
    <t>經 常 門</t>
  </si>
  <si>
    <t>資 本 門</t>
  </si>
  <si>
    <t>合     計</t>
  </si>
  <si>
    <t>金  額</t>
  </si>
  <si>
    <t>占預算%</t>
  </si>
  <si>
    <t>行政院</t>
  </si>
  <si>
    <t>主計處</t>
  </si>
  <si>
    <t>主計處電子處理資料中心</t>
  </si>
  <si>
    <t>新聞局</t>
  </si>
  <si>
    <t>人事行政局</t>
  </si>
  <si>
    <t>公務人力發展中心</t>
  </si>
  <si>
    <t>公務人員住宅及福利委員會</t>
  </si>
  <si>
    <t>地方行政研習中心</t>
  </si>
  <si>
    <t>國立故宮博物院</t>
  </si>
  <si>
    <t>經濟建設委員會</t>
  </si>
  <si>
    <t>中央選舉委員會及所屬</t>
  </si>
  <si>
    <t>文化建設委員會及所屬</t>
  </si>
  <si>
    <t>青年輔導委員會及所屬</t>
  </si>
  <si>
    <t>研究發展考核委員會</t>
  </si>
  <si>
    <t>檔案管理局</t>
  </si>
  <si>
    <t>大陸委員會</t>
  </si>
  <si>
    <t>公平交易委員會</t>
  </si>
  <si>
    <t>消費者保護委員會</t>
  </si>
  <si>
    <t>公共工程委員會</t>
  </si>
  <si>
    <t>原住民族委員會及所屬</t>
  </si>
  <si>
    <t>體育委員會</t>
  </si>
  <si>
    <t>客家委員會</t>
  </si>
  <si>
    <t>台灣省政府</t>
  </si>
  <si>
    <t>臺灣省諮議會</t>
  </si>
  <si>
    <t>補助臺灣省各縣市政府</t>
  </si>
  <si>
    <t>福建省政府</t>
  </si>
  <si>
    <t>補助高雄市政府</t>
  </si>
  <si>
    <t>地方政府教師退休專案補助</t>
  </si>
  <si>
    <t>合          計</t>
  </si>
  <si>
    <r>
      <t>累　計　執　行　數</t>
    </r>
    <r>
      <rPr>
        <sz val="14"/>
        <rFont val="Times New Roman"/>
        <family val="1"/>
      </rPr>
      <t xml:space="preserve">  (</t>
    </r>
    <r>
      <rPr>
        <sz val="14"/>
        <rFont val="標楷體"/>
        <family val="4"/>
      </rPr>
      <t>含保留數</t>
    </r>
    <r>
      <rPr>
        <sz val="14"/>
        <rFont val="Times New Roman"/>
        <family val="1"/>
      </rPr>
      <t>)</t>
    </r>
  </si>
  <si>
    <r>
      <t>1.</t>
    </r>
    <r>
      <rPr>
        <sz val="13"/>
        <rFont val="標楷體"/>
        <family val="4"/>
      </rPr>
      <t>國民大會主管</t>
    </r>
  </si>
  <si>
    <r>
      <t>2.</t>
    </r>
    <r>
      <rPr>
        <sz val="13"/>
        <rFont val="標楷體"/>
        <family val="4"/>
      </rPr>
      <t>總統府主管</t>
    </r>
  </si>
  <si>
    <r>
      <t>3.</t>
    </r>
    <r>
      <rPr>
        <sz val="13"/>
        <rFont val="標楷體"/>
        <family val="4"/>
      </rPr>
      <t>行政院主管</t>
    </r>
  </si>
  <si>
    <r>
      <t>4.</t>
    </r>
    <r>
      <rPr>
        <sz val="13"/>
        <rFont val="標楷體"/>
        <family val="4"/>
      </rPr>
      <t>立法院主管</t>
    </r>
  </si>
  <si>
    <r>
      <t>5.</t>
    </r>
    <r>
      <rPr>
        <sz val="13"/>
        <rFont val="標楷體"/>
        <family val="4"/>
      </rPr>
      <t>司法院主管</t>
    </r>
  </si>
  <si>
    <r>
      <t>6.</t>
    </r>
    <r>
      <rPr>
        <sz val="13"/>
        <rFont val="標楷體"/>
        <family val="4"/>
      </rPr>
      <t>考試院主管</t>
    </r>
  </si>
  <si>
    <r>
      <t>7.</t>
    </r>
    <r>
      <rPr>
        <sz val="13"/>
        <rFont val="標楷體"/>
        <family val="4"/>
      </rPr>
      <t>監察院主管</t>
    </r>
  </si>
  <si>
    <r>
      <t>8.</t>
    </r>
    <r>
      <rPr>
        <sz val="13"/>
        <rFont val="標楷體"/>
        <family val="4"/>
      </rPr>
      <t>內政部主管</t>
    </r>
  </si>
  <si>
    <r>
      <t>9.</t>
    </r>
    <r>
      <rPr>
        <sz val="13"/>
        <rFont val="標楷體"/>
        <family val="4"/>
      </rPr>
      <t>外交部主管</t>
    </r>
  </si>
  <si>
    <r>
      <t>10.</t>
    </r>
    <r>
      <rPr>
        <sz val="13"/>
        <rFont val="標楷體"/>
        <family val="4"/>
      </rPr>
      <t>國防部主管</t>
    </r>
  </si>
  <si>
    <r>
      <t>11.</t>
    </r>
    <r>
      <rPr>
        <sz val="13"/>
        <rFont val="標楷體"/>
        <family val="4"/>
      </rPr>
      <t>財政部主管</t>
    </r>
  </si>
  <si>
    <r>
      <t>12.</t>
    </r>
    <r>
      <rPr>
        <sz val="13"/>
        <rFont val="標楷體"/>
        <family val="4"/>
      </rPr>
      <t>教育部主管</t>
    </r>
  </si>
  <si>
    <r>
      <t>13.</t>
    </r>
    <r>
      <rPr>
        <sz val="13"/>
        <rFont val="標楷體"/>
        <family val="4"/>
      </rPr>
      <t>法務部主管</t>
    </r>
  </si>
  <si>
    <r>
      <t>14.</t>
    </r>
    <r>
      <rPr>
        <sz val="13"/>
        <rFont val="標楷體"/>
        <family val="4"/>
      </rPr>
      <t>經濟部主管</t>
    </r>
  </si>
  <si>
    <r>
      <t>15.</t>
    </r>
    <r>
      <rPr>
        <sz val="13"/>
        <rFont val="標楷體"/>
        <family val="4"/>
      </rPr>
      <t>交通部主管</t>
    </r>
  </si>
  <si>
    <r>
      <t>16.</t>
    </r>
    <r>
      <rPr>
        <sz val="13"/>
        <rFont val="標楷體"/>
        <family val="4"/>
      </rPr>
      <t>蒙藏委員會主管</t>
    </r>
  </si>
  <si>
    <r>
      <t>17.</t>
    </r>
    <r>
      <rPr>
        <sz val="13"/>
        <rFont val="標楷體"/>
        <family val="4"/>
      </rPr>
      <t>僑務委員會主管</t>
    </r>
  </si>
  <si>
    <r>
      <t>18.</t>
    </r>
    <r>
      <rPr>
        <sz val="13"/>
        <rFont val="標楷體"/>
        <family val="4"/>
      </rPr>
      <t>退輔會主管</t>
    </r>
  </si>
  <si>
    <r>
      <t>19.</t>
    </r>
    <r>
      <rPr>
        <sz val="13"/>
        <rFont val="標楷體"/>
        <family val="4"/>
      </rPr>
      <t>國家科學委員會主管</t>
    </r>
  </si>
  <si>
    <r>
      <t>20.</t>
    </r>
    <r>
      <rPr>
        <sz val="13"/>
        <rFont val="標楷體"/>
        <family val="4"/>
      </rPr>
      <t>原子能委員會主管</t>
    </r>
  </si>
  <si>
    <r>
      <t>21.</t>
    </r>
    <r>
      <rPr>
        <sz val="13"/>
        <rFont val="標楷體"/>
        <family val="4"/>
      </rPr>
      <t>農業委員會主管</t>
    </r>
  </si>
  <si>
    <r>
      <t>22.</t>
    </r>
    <r>
      <rPr>
        <sz val="13"/>
        <rFont val="標楷體"/>
        <family val="4"/>
      </rPr>
      <t>勞工委員會主管</t>
    </r>
  </si>
  <si>
    <r>
      <t>23.</t>
    </r>
    <r>
      <rPr>
        <sz val="13"/>
        <rFont val="標楷體"/>
        <family val="4"/>
      </rPr>
      <t>衛生署主管</t>
    </r>
  </si>
  <si>
    <r>
      <t>24.</t>
    </r>
    <r>
      <rPr>
        <sz val="13"/>
        <rFont val="標楷體"/>
        <family val="4"/>
      </rPr>
      <t>環境保護署主管</t>
    </r>
  </si>
  <si>
    <r>
      <t>25.</t>
    </r>
    <r>
      <rPr>
        <sz val="13"/>
        <rFont val="標楷體"/>
        <family val="4"/>
      </rPr>
      <t>海岸巡防署主管</t>
    </r>
  </si>
  <si>
    <r>
      <t>26.</t>
    </r>
    <r>
      <rPr>
        <sz val="13"/>
        <rFont val="標楷體"/>
        <family val="4"/>
      </rPr>
      <t>省市地方政府</t>
    </r>
  </si>
  <si>
    <r>
      <t>27.</t>
    </r>
    <r>
      <rPr>
        <sz val="13"/>
        <rFont val="標楷體"/>
        <family val="4"/>
      </rPr>
      <t>災害準備金</t>
    </r>
  </si>
  <si>
    <r>
      <t>28.</t>
    </r>
    <r>
      <rPr>
        <sz val="13"/>
        <rFont val="標楷體"/>
        <family val="4"/>
      </rPr>
      <t>第二預備金</t>
    </r>
  </si>
  <si>
    <t>註：第二預備金原列80億元，表列動支數為76.15億元，其中總統府主管動支0.79億元、行政院主管9.61億元、立法院主管 0.55億元、司法院主管
    7.77億元、考試院主管4.82億元、監察院主管0.12億元、內政部主管13.10億元、外交部主管8.29億元、財政部主管4.93億元、教育院主管1.80
    億元、法務部主管1.44億元、經濟部主管9.00億元、交通部主管2.09億元、僑委會主管0.28億元、國科會主管0.70億元、農委會主管1.94億元、
    勞委會主管3.95億元、衛生署主管4.80億元、海巡署主管0.17億元，另按實際動支情況，將經常門4.51億元調整為資本門。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</si>
</sst>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_);[Red]\(#,##0\)"/>
    <numFmt numFmtId="180" formatCode="0_);[Red]\(0\)"/>
    <numFmt numFmtId="181" formatCode="0_ "/>
    <numFmt numFmtId="182" formatCode="_(* #,##0.00_);_(* \(#,##0.00\);_(* &quot;-&quot;??_);_(@_)"/>
    <numFmt numFmtId="183" formatCode="#,##0\ \ \ \ "/>
    <numFmt numFmtId="184" formatCode="#,###_);[Red]\(#,###\)"/>
    <numFmt numFmtId="185" formatCode="_(* #,##0.00;_(&quot;–&quot;* #,##0.00;_(* &quot;…&quot;_);_(@_)"/>
    <numFmt numFmtId="186" formatCode="_-* #,##0_-;\-* #,##0_-;_-* &quot;&quot;_-;_-@_-"/>
    <numFmt numFmtId="187" formatCode="_-* #,##0_-;\-* #,##0_-;_-* &quot;-   &quot;\ \ _-;_-@_-"/>
    <numFmt numFmtId="188" formatCode="0.00_)"/>
  </numFmts>
  <fonts count="19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8"/>
      <name val="標楷體"/>
      <family val="4"/>
    </font>
    <font>
      <sz val="15"/>
      <name val="華康楷書體W6"/>
      <family val="3"/>
    </font>
    <font>
      <sz val="14"/>
      <name val="華康楷書體W6"/>
      <family val="3"/>
    </font>
    <font>
      <sz val="14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88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0" fillId="0" borderId="0" xfId="0" applyFont="1" applyAlignment="1">
      <alignment vertical="top"/>
    </xf>
    <xf numFmtId="181" fontId="0" fillId="0" borderId="0" xfId="0" applyNumberFormat="1" applyAlignment="1">
      <alignment/>
    </xf>
    <xf numFmtId="37" fontId="12" fillId="0" borderId="0" xfId="19" applyFont="1" applyAlignment="1" applyProtection="1">
      <alignment horizontal="centerContinuous" vertical="center"/>
      <protection locked="0"/>
    </xf>
    <xf numFmtId="37" fontId="13" fillId="0" borderId="0" xfId="19" applyFont="1" applyAlignment="1" applyProtection="1">
      <alignment horizontal="centerContinuous" vertical="center"/>
      <protection locked="0"/>
    </xf>
    <xf numFmtId="37" fontId="13" fillId="0" borderId="0" xfId="19" applyFont="1" applyAlignment="1" applyProtection="1">
      <alignment horizontal="centerContinuous" vertical="center"/>
      <protection/>
    </xf>
    <xf numFmtId="37" fontId="14" fillId="0" borderId="0" xfId="19" applyFont="1" applyAlignment="1" applyProtection="1" quotePrefix="1">
      <alignment horizontal="right" vertical="center"/>
      <protection locked="0"/>
    </xf>
    <xf numFmtId="37" fontId="14" fillId="0" borderId="1" xfId="19" applyFont="1" applyBorder="1" applyAlignment="1" applyProtection="1">
      <alignment horizontal="centerContinuous" vertical="center"/>
      <protection locked="0"/>
    </xf>
    <xf numFmtId="37" fontId="14" fillId="0" borderId="1" xfId="19" applyFont="1" applyBorder="1" applyAlignment="1" applyProtection="1">
      <alignment horizontal="centerContinuous" vertical="center"/>
      <protection/>
    </xf>
    <xf numFmtId="37" fontId="14" fillId="0" borderId="1" xfId="19" applyFont="1" applyBorder="1" applyAlignment="1" applyProtection="1">
      <alignment horizontal="center" vertical="center"/>
      <protection locked="0"/>
    </xf>
    <xf numFmtId="37" fontId="14" fillId="0" borderId="1" xfId="19" applyFont="1" applyBorder="1" applyAlignment="1" applyProtection="1">
      <alignment horizontal="center" vertical="center"/>
      <protection/>
    </xf>
    <xf numFmtId="37" fontId="17" fillId="0" borderId="1" xfId="19" applyFont="1" applyBorder="1" applyAlignment="1" applyProtection="1">
      <alignment horizontal="left" vertical="center"/>
      <protection locked="0"/>
    </xf>
    <xf numFmtId="178" fontId="17" fillId="0" borderId="1" xfId="19" applyNumberFormat="1" applyFont="1" applyBorder="1" applyAlignment="1" applyProtection="1">
      <alignment vertical="center"/>
      <protection locked="0"/>
    </xf>
    <xf numFmtId="177" fontId="17" fillId="0" borderId="1" xfId="19" applyNumberFormat="1" applyFont="1" applyBorder="1" applyAlignment="1" applyProtection="1">
      <alignment vertical="center"/>
      <protection locked="0"/>
    </xf>
    <xf numFmtId="177" fontId="17" fillId="0" borderId="1" xfId="19" applyNumberFormat="1" applyFont="1" applyBorder="1" applyAlignment="1" applyProtection="1">
      <alignment vertical="center"/>
      <protection/>
    </xf>
    <xf numFmtId="37" fontId="16" fillId="0" borderId="1" xfId="19" applyFont="1" applyBorder="1" applyAlignment="1" applyProtection="1" quotePrefix="1">
      <alignment horizontal="left" vertical="center" indent="1"/>
      <protection locked="0"/>
    </xf>
    <xf numFmtId="178" fontId="17" fillId="0" borderId="1" xfId="19" applyNumberFormat="1" applyFont="1" applyBorder="1" applyAlignment="1" applyProtection="1">
      <alignment horizontal="right" vertical="center"/>
      <protection locked="0"/>
    </xf>
    <xf numFmtId="37" fontId="16" fillId="0" borderId="1" xfId="19" applyFont="1" applyBorder="1" applyAlignment="1" applyProtection="1" quotePrefix="1">
      <alignment horizontal="center" vertical="center"/>
      <protection locked="0"/>
    </xf>
    <xf numFmtId="37" fontId="18" fillId="0" borderId="0" xfId="19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121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歲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zoomScale="75" zoomScaleNormal="75" workbookViewId="0" topLeftCell="A1">
      <pane xSplit="1" ySplit="6" topLeftCell="B7" activePane="bottomRight" state="frozen"/>
      <selection pane="topLeft" activeCell="H9" sqref="H9"/>
      <selection pane="topRight" activeCell="H9" sqref="H9"/>
      <selection pane="bottomLeft" activeCell="H9" sqref="H9"/>
      <selection pane="bottomRight" activeCell="C1" sqref="C1"/>
    </sheetView>
  </sheetViews>
  <sheetFormatPr defaultColWidth="9.00390625" defaultRowHeight="16.5"/>
  <cols>
    <col min="1" max="1" width="33.875" style="0" customWidth="1"/>
    <col min="2" max="2" width="11.25390625" style="0" customWidth="1"/>
    <col min="3" max="4" width="11.00390625" style="0" customWidth="1"/>
    <col min="5" max="5" width="11.25390625" style="0" customWidth="1"/>
    <col min="6" max="6" width="9.625" style="0" customWidth="1"/>
    <col min="7" max="7" width="11.25390625" style="0" customWidth="1"/>
    <col min="8" max="8" width="9.625" style="0" customWidth="1"/>
    <col min="9" max="9" width="11.125" style="2" customWidth="1"/>
    <col min="10" max="10" width="10.125" style="2" customWidth="1"/>
  </cols>
  <sheetData>
    <row r="1" ht="20.25" customHeight="1">
      <c r="A1" s="1" t="s">
        <v>0</v>
      </c>
    </row>
    <row r="2" spans="1:10" ht="25.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0.25">
      <c r="A3" s="3"/>
      <c r="B3" s="4"/>
      <c r="C3" s="4"/>
      <c r="D3" s="5"/>
      <c r="E3" s="4"/>
      <c r="F3" s="4"/>
      <c r="G3" s="4"/>
      <c r="H3" s="4"/>
      <c r="I3" s="5"/>
      <c r="J3" s="6" t="s">
        <v>2</v>
      </c>
    </row>
    <row r="4" spans="1:10" ht="23.25" customHeight="1">
      <c r="A4" s="21" t="s">
        <v>3</v>
      </c>
      <c r="B4" s="21" t="s">
        <v>4</v>
      </c>
      <c r="C4" s="23"/>
      <c r="D4" s="23"/>
      <c r="E4" s="21" t="s">
        <v>42</v>
      </c>
      <c r="F4" s="23"/>
      <c r="G4" s="23"/>
      <c r="H4" s="23"/>
      <c r="I4" s="23"/>
      <c r="J4" s="23"/>
    </row>
    <row r="5" spans="1:10" ht="23.25" customHeight="1">
      <c r="A5" s="21"/>
      <c r="B5" s="21" t="s">
        <v>5</v>
      </c>
      <c r="C5" s="21" t="s">
        <v>6</v>
      </c>
      <c r="D5" s="21" t="s">
        <v>7</v>
      </c>
      <c r="E5" s="7" t="s">
        <v>8</v>
      </c>
      <c r="F5" s="7"/>
      <c r="G5" s="7" t="s">
        <v>9</v>
      </c>
      <c r="H5" s="7"/>
      <c r="I5" s="8" t="s">
        <v>10</v>
      </c>
      <c r="J5" s="8"/>
    </row>
    <row r="6" spans="1:10" ht="22.5" customHeight="1">
      <c r="A6" s="22"/>
      <c r="B6" s="24"/>
      <c r="C6" s="24"/>
      <c r="D6" s="24"/>
      <c r="E6" s="9" t="s">
        <v>11</v>
      </c>
      <c r="F6" s="10" t="s">
        <v>12</v>
      </c>
      <c r="G6" s="9" t="s">
        <v>11</v>
      </c>
      <c r="H6" s="10" t="s">
        <v>12</v>
      </c>
      <c r="I6" s="9" t="s">
        <v>11</v>
      </c>
      <c r="J6" s="10" t="s">
        <v>12</v>
      </c>
    </row>
    <row r="7" spans="1:10" ht="18" customHeight="1">
      <c r="A7" s="11" t="s">
        <v>43</v>
      </c>
      <c r="B7" s="12">
        <v>24</v>
      </c>
      <c r="C7" s="13">
        <v>9</v>
      </c>
      <c r="D7" s="14">
        <f aca="true" t="shared" si="0" ref="D7:D38">B7+C7</f>
        <v>33</v>
      </c>
      <c r="E7" s="13">
        <v>19</v>
      </c>
      <c r="F7" s="12">
        <f aca="true" t="shared" si="1" ref="F7:F48">IF(OR(E7=0,B7=0),"  ",E7/B7*100)</f>
        <v>79.16666666666666</v>
      </c>
      <c r="G7" s="13">
        <v>5</v>
      </c>
      <c r="H7" s="12">
        <f aca="true" t="shared" si="2" ref="H7:H19">IF(OR(G7=0,C7=0),"  -",G7/C7*100)</f>
        <v>55.55555555555556</v>
      </c>
      <c r="I7" s="14">
        <f aca="true" t="shared" si="3" ref="I7:I48">IF(G7+E7=0,"  ",G7+E7)</f>
        <v>24</v>
      </c>
      <c r="J7" s="12">
        <f aca="true" t="shared" si="4" ref="J7:J26">IF(OR(I7=0,D7=0),"  ",I7/D7*100)</f>
        <v>72.72727272727273</v>
      </c>
    </row>
    <row r="8" spans="1:10" ht="18" customHeight="1">
      <c r="A8" s="11" t="s">
        <v>44</v>
      </c>
      <c r="B8" s="12">
        <v>7456</v>
      </c>
      <c r="C8" s="12">
        <v>2401</v>
      </c>
      <c r="D8" s="12">
        <f t="shared" si="0"/>
        <v>9857</v>
      </c>
      <c r="E8" s="12">
        <v>7069</v>
      </c>
      <c r="F8" s="12">
        <f t="shared" si="1"/>
        <v>94.80954935622317</v>
      </c>
      <c r="G8" s="12">
        <v>2392</v>
      </c>
      <c r="H8" s="12">
        <f t="shared" si="2"/>
        <v>99.62515618492294</v>
      </c>
      <c r="I8" s="12">
        <f t="shared" si="3"/>
        <v>9461</v>
      </c>
      <c r="J8" s="12">
        <f t="shared" si="4"/>
        <v>95.98255047174597</v>
      </c>
    </row>
    <row r="9" spans="1:10" ht="18" customHeight="1">
      <c r="A9" s="11" t="s">
        <v>45</v>
      </c>
      <c r="B9" s="12">
        <f>SUM(B10:B31)</f>
        <v>27256</v>
      </c>
      <c r="C9" s="12">
        <f>SUM(C10:C31)</f>
        <v>10114</v>
      </c>
      <c r="D9" s="12">
        <f t="shared" si="0"/>
        <v>37370</v>
      </c>
      <c r="E9" s="12">
        <f>SUM(E10:E31)</f>
        <v>25611</v>
      </c>
      <c r="F9" s="12">
        <f t="shared" si="1"/>
        <v>93.96463164073965</v>
      </c>
      <c r="G9" s="12">
        <f>SUM(G10:G31)</f>
        <v>9666</v>
      </c>
      <c r="H9" s="12">
        <f t="shared" si="2"/>
        <v>95.57049634170457</v>
      </c>
      <c r="I9" s="12">
        <f t="shared" si="3"/>
        <v>35277</v>
      </c>
      <c r="J9" s="12">
        <f t="shared" si="4"/>
        <v>94.3992507358844</v>
      </c>
    </row>
    <row r="10" spans="1:10" ht="18" customHeight="1">
      <c r="A10" s="15" t="s">
        <v>13</v>
      </c>
      <c r="B10" s="12">
        <v>705</v>
      </c>
      <c r="C10" s="12">
        <v>94</v>
      </c>
      <c r="D10" s="12">
        <f t="shared" si="0"/>
        <v>799</v>
      </c>
      <c r="E10" s="12">
        <v>687</v>
      </c>
      <c r="F10" s="12">
        <f t="shared" si="1"/>
        <v>97.44680851063829</v>
      </c>
      <c r="G10" s="12">
        <v>92</v>
      </c>
      <c r="H10" s="12">
        <f t="shared" si="2"/>
        <v>97.87234042553192</v>
      </c>
      <c r="I10" s="12">
        <f t="shared" si="3"/>
        <v>779</v>
      </c>
      <c r="J10" s="12">
        <f t="shared" si="4"/>
        <v>97.49687108886108</v>
      </c>
    </row>
    <row r="11" spans="1:10" ht="18" customHeight="1">
      <c r="A11" s="15" t="s">
        <v>14</v>
      </c>
      <c r="B11" s="12">
        <v>854</v>
      </c>
      <c r="C11" s="12">
        <v>19</v>
      </c>
      <c r="D11" s="12">
        <f t="shared" si="0"/>
        <v>873</v>
      </c>
      <c r="E11" s="12">
        <v>821</v>
      </c>
      <c r="F11" s="12">
        <f t="shared" si="1"/>
        <v>96.13583138173301</v>
      </c>
      <c r="G11" s="12">
        <v>18</v>
      </c>
      <c r="H11" s="12">
        <f t="shared" si="2"/>
        <v>94.73684210526315</v>
      </c>
      <c r="I11" s="12">
        <f t="shared" si="3"/>
        <v>839</v>
      </c>
      <c r="J11" s="12">
        <f t="shared" si="4"/>
        <v>96.10538373424971</v>
      </c>
    </row>
    <row r="12" spans="1:10" ht="18" customHeight="1">
      <c r="A12" s="15" t="s">
        <v>15</v>
      </c>
      <c r="B12" s="12">
        <v>209</v>
      </c>
      <c r="C12" s="12">
        <v>37</v>
      </c>
      <c r="D12" s="12">
        <f t="shared" si="0"/>
        <v>246</v>
      </c>
      <c r="E12" s="12">
        <v>199</v>
      </c>
      <c r="F12" s="12">
        <f t="shared" si="1"/>
        <v>95.21531100478468</v>
      </c>
      <c r="G12" s="12">
        <v>37</v>
      </c>
      <c r="H12" s="12">
        <f t="shared" si="2"/>
        <v>100</v>
      </c>
      <c r="I12" s="12">
        <f t="shared" si="3"/>
        <v>236</v>
      </c>
      <c r="J12" s="12">
        <f t="shared" si="4"/>
        <v>95.9349593495935</v>
      </c>
    </row>
    <row r="13" spans="1:10" ht="18" customHeight="1">
      <c r="A13" s="15" t="s">
        <v>16</v>
      </c>
      <c r="B13" s="12">
        <v>3613</v>
      </c>
      <c r="C13" s="12">
        <v>424</v>
      </c>
      <c r="D13" s="12">
        <f t="shared" si="0"/>
        <v>4037</v>
      </c>
      <c r="E13" s="12">
        <v>3539</v>
      </c>
      <c r="F13" s="12">
        <f t="shared" si="1"/>
        <v>97.95184057569887</v>
      </c>
      <c r="G13" s="12">
        <v>421</v>
      </c>
      <c r="H13" s="12">
        <f t="shared" si="2"/>
        <v>99.29245283018868</v>
      </c>
      <c r="I13" s="12">
        <f t="shared" si="3"/>
        <v>3960</v>
      </c>
      <c r="J13" s="12">
        <f t="shared" si="4"/>
        <v>98.09264305177112</v>
      </c>
    </row>
    <row r="14" spans="1:10" ht="18" customHeight="1">
      <c r="A14" s="15" t="s">
        <v>17</v>
      </c>
      <c r="B14" s="12">
        <v>3585</v>
      </c>
      <c r="C14" s="12">
        <v>30</v>
      </c>
      <c r="D14" s="12">
        <f t="shared" si="0"/>
        <v>3615</v>
      </c>
      <c r="E14" s="12">
        <v>2992</v>
      </c>
      <c r="F14" s="12">
        <f t="shared" si="1"/>
        <v>83.45885634588564</v>
      </c>
      <c r="G14" s="12">
        <v>30</v>
      </c>
      <c r="H14" s="12">
        <f t="shared" si="2"/>
        <v>100</v>
      </c>
      <c r="I14" s="12">
        <f t="shared" si="3"/>
        <v>3022</v>
      </c>
      <c r="J14" s="12">
        <f t="shared" si="4"/>
        <v>83.59612724757953</v>
      </c>
    </row>
    <row r="15" spans="1:10" ht="18" customHeight="1">
      <c r="A15" s="15" t="s">
        <v>18</v>
      </c>
      <c r="B15" s="12">
        <v>164</v>
      </c>
      <c r="C15" s="12">
        <v>16</v>
      </c>
      <c r="D15" s="12">
        <f t="shared" si="0"/>
        <v>180</v>
      </c>
      <c r="E15" s="12">
        <v>141</v>
      </c>
      <c r="F15" s="12">
        <f t="shared" si="1"/>
        <v>85.97560975609755</v>
      </c>
      <c r="G15" s="12">
        <v>16</v>
      </c>
      <c r="H15" s="12">
        <f t="shared" si="2"/>
        <v>100</v>
      </c>
      <c r="I15" s="12">
        <f t="shared" si="3"/>
        <v>157</v>
      </c>
      <c r="J15" s="12">
        <f t="shared" si="4"/>
        <v>87.22222222222223</v>
      </c>
    </row>
    <row r="16" spans="1:10" ht="18" customHeight="1">
      <c r="A16" s="15" t="s">
        <v>19</v>
      </c>
      <c r="B16" s="12">
        <v>347</v>
      </c>
      <c r="C16" s="12">
        <v>1992</v>
      </c>
      <c r="D16" s="12">
        <f t="shared" si="0"/>
        <v>2339</v>
      </c>
      <c r="E16" s="12">
        <v>346</v>
      </c>
      <c r="F16" s="12">
        <f t="shared" si="1"/>
        <v>99.71181556195965</v>
      </c>
      <c r="G16" s="12">
        <v>1992</v>
      </c>
      <c r="H16" s="12">
        <f t="shared" si="2"/>
        <v>100</v>
      </c>
      <c r="I16" s="12">
        <f t="shared" si="3"/>
        <v>2338</v>
      </c>
      <c r="J16" s="12">
        <f t="shared" si="4"/>
        <v>99.95724668661822</v>
      </c>
    </row>
    <row r="17" spans="1:10" ht="18" customHeight="1">
      <c r="A17" s="15" t="s">
        <v>20</v>
      </c>
      <c r="B17" s="12">
        <v>174</v>
      </c>
      <c r="C17" s="12">
        <v>20</v>
      </c>
      <c r="D17" s="12">
        <f t="shared" si="0"/>
        <v>194</v>
      </c>
      <c r="E17" s="12">
        <v>163</v>
      </c>
      <c r="F17" s="12">
        <f t="shared" si="1"/>
        <v>93.67816091954023</v>
      </c>
      <c r="G17" s="12">
        <v>20</v>
      </c>
      <c r="H17" s="12">
        <f t="shared" si="2"/>
        <v>100</v>
      </c>
      <c r="I17" s="12">
        <f t="shared" si="3"/>
        <v>183</v>
      </c>
      <c r="J17" s="12">
        <f t="shared" si="4"/>
        <v>94.3298969072165</v>
      </c>
    </row>
    <row r="18" spans="1:10" ht="18" customHeight="1">
      <c r="A18" s="15" t="s">
        <v>21</v>
      </c>
      <c r="B18" s="12">
        <v>685</v>
      </c>
      <c r="C18" s="12">
        <v>414</v>
      </c>
      <c r="D18" s="12">
        <f t="shared" si="0"/>
        <v>1099</v>
      </c>
      <c r="E18" s="12">
        <v>650</v>
      </c>
      <c r="F18" s="12">
        <f t="shared" si="1"/>
        <v>94.8905109489051</v>
      </c>
      <c r="G18" s="12">
        <v>412</v>
      </c>
      <c r="H18" s="12">
        <f t="shared" si="2"/>
        <v>99.51690821256038</v>
      </c>
      <c r="I18" s="12">
        <f t="shared" si="3"/>
        <v>1062</v>
      </c>
      <c r="J18" s="12">
        <f t="shared" si="4"/>
        <v>96.63330300272975</v>
      </c>
    </row>
    <row r="19" spans="1:10" ht="18" customHeight="1">
      <c r="A19" s="15" t="s">
        <v>22</v>
      </c>
      <c r="B19" s="12">
        <v>523</v>
      </c>
      <c r="C19" s="12">
        <v>5</v>
      </c>
      <c r="D19" s="12">
        <f t="shared" si="0"/>
        <v>528</v>
      </c>
      <c r="E19" s="12">
        <v>513</v>
      </c>
      <c r="F19" s="12">
        <f t="shared" si="1"/>
        <v>98.08795411089865</v>
      </c>
      <c r="G19" s="12">
        <v>5</v>
      </c>
      <c r="H19" s="12">
        <f t="shared" si="2"/>
        <v>100</v>
      </c>
      <c r="I19" s="12">
        <f t="shared" si="3"/>
        <v>518</v>
      </c>
      <c r="J19" s="12">
        <f t="shared" si="4"/>
        <v>98.10606060606061</v>
      </c>
    </row>
    <row r="20" spans="1:10" ht="18" customHeight="1">
      <c r="A20" s="15" t="s">
        <v>23</v>
      </c>
      <c r="B20" s="12">
        <v>3779</v>
      </c>
      <c r="C20" s="12">
        <v>135</v>
      </c>
      <c r="D20" s="12">
        <f t="shared" si="0"/>
        <v>3914</v>
      </c>
      <c r="E20" s="12">
        <v>3411</v>
      </c>
      <c r="F20" s="12">
        <f t="shared" si="1"/>
        <v>90.26197406721354</v>
      </c>
      <c r="G20" s="12">
        <v>126</v>
      </c>
      <c r="H20" s="12">
        <v>99</v>
      </c>
      <c r="I20" s="12">
        <f t="shared" si="3"/>
        <v>3537</v>
      </c>
      <c r="J20" s="12">
        <f t="shared" si="4"/>
        <v>90.36791006642821</v>
      </c>
    </row>
    <row r="21" spans="1:10" ht="18" customHeight="1">
      <c r="A21" s="15" t="s">
        <v>24</v>
      </c>
      <c r="B21" s="12">
        <v>3513</v>
      </c>
      <c r="C21" s="12">
        <v>1771</v>
      </c>
      <c r="D21" s="12">
        <f t="shared" si="0"/>
        <v>5284</v>
      </c>
      <c r="E21" s="12">
        <v>3375</v>
      </c>
      <c r="F21" s="12">
        <f t="shared" si="1"/>
        <v>96.07173356105892</v>
      </c>
      <c r="G21" s="12">
        <v>1751</v>
      </c>
      <c r="H21" s="12">
        <f aca="true" t="shared" si="5" ref="H21:H43">IF(OR(G21=0,C21=0),"  -",G21/C21*100)</f>
        <v>98.87069452286845</v>
      </c>
      <c r="I21" s="12">
        <f t="shared" si="3"/>
        <v>5126</v>
      </c>
      <c r="J21" s="12">
        <f t="shared" si="4"/>
        <v>97.00984102952309</v>
      </c>
    </row>
    <row r="22" spans="1:10" ht="18" customHeight="1">
      <c r="A22" s="15" t="s">
        <v>25</v>
      </c>
      <c r="B22" s="12">
        <v>427</v>
      </c>
      <c r="C22" s="12">
        <v>11</v>
      </c>
      <c r="D22" s="12">
        <f t="shared" si="0"/>
        <v>438</v>
      </c>
      <c r="E22" s="12">
        <v>416</v>
      </c>
      <c r="F22" s="12">
        <f t="shared" si="1"/>
        <v>97.42388758782201</v>
      </c>
      <c r="G22" s="12">
        <v>11</v>
      </c>
      <c r="H22" s="12">
        <f t="shared" si="5"/>
        <v>100</v>
      </c>
      <c r="I22" s="12">
        <f t="shared" si="3"/>
        <v>427</v>
      </c>
      <c r="J22" s="12">
        <f t="shared" si="4"/>
        <v>97.48858447488584</v>
      </c>
    </row>
    <row r="23" spans="1:10" ht="18" customHeight="1">
      <c r="A23" s="15" t="s">
        <v>26</v>
      </c>
      <c r="B23" s="12">
        <v>912</v>
      </c>
      <c r="C23" s="12">
        <v>515</v>
      </c>
      <c r="D23" s="12">
        <f t="shared" si="0"/>
        <v>1427</v>
      </c>
      <c r="E23" s="12">
        <v>879</v>
      </c>
      <c r="F23" s="12">
        <f t="shared" si="1"/>
        <v>96.38157894736842</v>
      </c>
      <c r="G23" s="12">
        <v>498</v>
      </c>
      <c r="H23" s="12">
        <f t="shared" si="5"/>
        <v>96.69902912621359</v>
      </c>
      <c r="I23" s="12">
        <f t="shared" si="3"/>
        <v>1377</v>
      </c>
      <c r="J23" s="12">
        <f t="shared" si="4"/>
        <v>96.49614576033638</v>
      </c>
    </row>
    <row r="24" spans="1:10" ht="18" customHeight="1">
      <c r="A24" s="15" t="s">
        <v>27</v>
      </c>
      <c r="B24" s="12">
        <v>179</v>
      </c>
      <c r="C24" s="12">
        <v>173</v>
      </c>
      <c r="D24" s="12">
        <f t="shared" si="0"/>
        <v>352</v>
      </c>
      <c r="E24" s="12">
        <v>171</v>
      </c>
      <c r="F24" s="12">
        <f t="shared" si="1"/>
        <v>95.53072625698324</v>
      </c>
      <c r="G24" s="12">
        <v>173</v>
      </c>
      <c r="H24" s="12">
        <f t="shared" si="5"/>
        <v>100</v>
      </c>
      <c r="I24" s="12">
        <f t="shared" si="3"/>
        <v>344</v>
      </c>
      <c r="J24" s="12">
        <f t="shared" si="4"/>
        <v>97.72727272727273</v>
      </c>
    </row>
    <row r="25" spans="1:10" ht="18" customHeight="1">
      <c r="A25" s="15" t="s">
        <v>28</v>
      </c>
      <c r="B25" s="12">
        <v>606</v>
      </c>
      <c r="C25" s="12">
        <v>47</v>
      </c>
      <c r="D25" s="12">
        <f t="shared" si="0"/>
        <v>653</v>
      </c>
      <c r="E25" s="12">
        <v>583</v>
      </c>
      <c r="F25" s="12">
        <f t="shared" si="1"/>
        <v>96.20462046204621</v>
      </c>
      <c r="G25" s="12">
        <v>46</v>
      </c>
      <c r="H25" s="12">
        <f t="shared" si="5"/>
        <v>97.87234042553192</v>
      </c>
      <c r="I25" s="12">
        <f t="shared" si="3"/>
        <v>629</v>
      </c>
      <c r="J25" s="12">
        <f t="shared" si="4"/>
        <v>96.32465543644717</v>
      </c>
    </row>
    <row r="26" spans="1:10" ht="18" customHeight="1">
      <c r="A26" s="15" t="s">
        <v>29</v>
      </c>
      <c r="B26" s="12">
        <v>349</v>
      </c>
      <c r="C26" s="12">
        <v>6</v>
      </c>
      <c r="D26" s="12">
        <f t="shared" si="0"/>
        <v>355</v>
      </c>
      <c r="E26" s="12">
        <v>344</v>
      </c>
      <c r="F26" s="12">
        <f t="shared" si="1"/>
        <v>98.56733524355302</v>
      </c>
      <c r="G26" s="12">
        <v>6</v>
      </c>
      <c r="H26" s="12">
        <f t="shared" si="5"/>
        <v>100</v>
      </c>
      <c r="I26" s="12">
        <f t="shared" si="3"/>
        <v>350</v>
      </c>
      <c r="J26" s="12">
        <f t="shared" si="4"/>
        <v>98.59154929577466</v>
      </c>
    </row>
    <row r="27" spans="1:10" ht="18" customHeight="1">
      <c r="A27" s="15" t="s">
        <v>30</v>
      </c>
      <c r="B27" s="12">
        <v>79</v>
      </c>
      <c r="C27" s="12">
        <v>22</v>
      </c>
      <c r="D27" s="12">
        <f t="shared" si="0"/>
        <v>101</v>
      </c>
      <c r="E27" s="12">
        <v>69</v>
      </c>
      <c r="F27" s="12">
        <f t="shared" si="1"/>
        <v>87.34177215189874</v>
      </c>
      <c r="G27" s="12">
        <v>21</v>
      </c>
      <c r="H27" s="12">
        <f t="shared" si="5"/>
        <v>95.45454545454545</v>
      </c>
      <c r="I27" s="12">
        <f t="shared" si="3"/>
        <v>90</v>
      </c>
      <c r="J27" s="12">
        <v>90</v>
      </c>
    </row>
    <row r="28" spans="1:10" ht="18" customHeight="1">
      <c r="A28" s="15" t="s">
        <v>31</v>
      </c>
      <c r="B28" s="12">
        <v>526</v>
      </c>
      <c r="C28" s="12">
        <v>66</v>
      </c>
      <c r="D28" s="12">
        <f t="shared" si="0"/>
        <v>592</v>
      </c>
      <c r="E28" s="12">
        <v>490</v>
      </c>
      <c r="F28" s="12">
        <f t="shared" si="1"/>
        <v>93.15589353612167</v>
      </c>
      <c r="G28" s="12">
        <v>63</v>
      </c>
      <c r="H28" s="12">
        <f t="shared" si="5"/>
        <v>95.45454545454545</v>
      </c>
      <c r="I28" s="12">
        <f t="shared" si="3"/>
        <v>553</v>
      </c>
      <c r="J28" s="12">
        <f aca="true" t="shared" si="6" ref="J28:J48">IF(OR(I28=0,D28=0),"  ",I28/D28*100)</f>
        <v>93.41216216216216</v>
      </c>
    </row>
    <row r="29" spans="1:10" ht="18" customHeight="1">
      <c r="A29" s="15" t="s">
        <v>32</v>
      </c>
      <c r="B29" s="12">
        <v>3647</v>
      </c>
      <c r="C29" s="12">
        <v>2321</v>
      </c>
      <c r="D29" s="12">
        <f t="shared" si="0"/>
        <v>5968</v>
      </c>
      <c r="E29" s="12">
        <v>3504</v>
      </c>
      <c r="F29" s="12">
        <f t="shared" si="1"/>
        <v>96.07896901562928</v>
      </c>
      <c r="G29" s="12">
        <v>2193</v>
      </c>
      <c r="H29" s="12">
        <f t="shared" si="5"/>
        <v>94.4851357173632</v>
      </c>
      <c r="I29" s="12">
        <f t="shared" si="3"/>
        <v>5697</v>
      </c>
      <c r="J29" s="12">
        <f t="shared" si="6"/>
        <v>95.45911528150134</v>
      </c>
    </row>
    <row r="30" spans="1:10" ht="18" customHeight="1">
      <c r="A30" s="15" t="s">
        <v>33</v>
      </c>
      <c r="B30" s="12">
        <v>1482</v>
      </c>
      <c r="C30" s="12">
        <v>1589</v>
      </c>
      <c r="D30" s="12">
        <f t="shared" si="0"/>
        <v>3071</v>
      </c>
      <c r="E30" s="12">
        <v>1433</v>
      </c>
      <c r="F30" s="12">
        <f t="shared" si="1"/>
        <v>96.693657219973</v>
      </c>
      <c r="G30" s="12">
        <v>1328</v>
      </c>
      <c r="H30" s="12">
        <f t="shared" si="5"/>
        <v>83.57457520453116</v>
      </c>
      <c r="I30" s="12">
        <f t="shared" si="3"/>
        <v>2761</v>
      </c>
      <c r="J30" s="12">
        <f t="shared" si="6"/>
        <v>89.90556821882123</v>
      </c>
    </row>
    <row r="31" spans="1:10" ht="18" customHeight="1">
      <c r="A31" s="15" t="s">
        <v>34</v>
      </c>
      <c r="B31" s="12">
        <v>898</v>
      </c>
      <c r="C31" s="12">
        <v>407</v>
      </c>
      <c r="D31" s="12">
        <f t="shared" si="0"/>
        <v>1305</v>
      </c>
      <c r="E31" s="12">
        <v>885</v>
      </c>
      <c r="F31" s="12">
        <f t="shared" si="1"/>
        <v>98.55233853006682</v>
      </c>
      <c r="G31" s="12">
        <v>407</v>
      </c>
      <c r="H31" s="12">
        <f t="shared" si="5"/>
        <v>100</v>
      </c>
      <c r="I31" s="12">
        <f t="shared" si="3"/>
        <v>1292</v>
      </c>
      <c r="J31" s="12">
        <f t="shared" si="6"/>
        <v>99.00383141762453</v>
      </c>
    </row>
    <row r="32" spans="1:10" ht="18" customHeight="1">
      <c r="A32" s="11" t="s">
        <v>46</v>
      </c>
      <c r="B32" s="12">
        <v>3883</v>
      </c>
      <c r="C32" s="12">
        <v>385</v>
      </c>
      <c r="D32" s="12">
        <f t="shared" si="0"/>
        <v>4268</v>
      </c>
      <c r="E32" s="12">
        <v>3729</v>
      </c>
      <c r="F32" s="12">
        <f t="shared" si="1"/>
        <v>96.03399433427762</v>
      </c>
      <c r="G32" s="12">
        <v>385</v>
      </c>
      <c r="H32" s="12">
        <f t="shared" si="5"/>
        <v>100</v>
      </c>
      <c r="I32" s="12">
        <f t="shared" si="3"/>
        <v>4114</v>
      </c>
      <c r="J32" s="12">
        <f t="shared" si="6"/>
        <v>96.3917525773196</v>
      </c>
    </row>
    <row r="33" spans="1:10" ht="18" customHeight="1">
      <c r="A33" s="11" t="s">
        <v>47</v>
      </c>
      <c r="B33" s="12">
        <v>14933</v>
      </c>
      <c r="C33" s="12">
        <v>1561</v>
      </c>
      <c r="D33" s="12">
        <f t="shared" si="0"/>
        <v>16494</v>
      </c>
      <c r="E33" s="12">
        <v>13403</v>
      </c>
      <c r="F33" s="12">
        <f t="shared" si="1"/>
        <v>89.75423558561575</v>
      </c>
      <c r="G33" s="12">
        <v>1550</v>
      </c>
      <c r="H33" s="12">
        <f t="shared" si="5"/>
        <v>99.29532351057014</v>
      </c>
      <c r="I33" s="12">
        <f t="shared" si="3"/>
        <v>14953</v>
      </c>
      <c r="J33" s="12">
        <f t="shared" si="6"/>
        <v>90.65720868194495</v>
      </c>
    </row>
    <row r="34" spans="1:10" ht="18" customHeight="1">
      <c r="A34" s="11" t="s">
        <v>48</v>
      </c>
      <c r="B34" s="12">
        <v>16399</v>
      </c>
      <c r="C34" s="12">
        <v>101</v>
      </c>
      <c r="D34" s="12">
        <f t="shared" si="0"/>
        <v>16500</v>
      </c>
      <c r="E34" s="12">
        <v>16201</v>
      </c>
      <c r="F34" s="12">
        <f t="shared" si="1"/>
        <v>98.79260930544545</v>
      </c>
      <c r="G34" s="12">
        <v>99</v>
      </c>
      <c r="H34" s="12">
        <f t="shared" si="5"/>
        <v>98.01980198019803</v>
      </c>
      <c r="I34" s="12">
        <f t="shared" si="3"/>
        <v>16300</v>
      </c>
      <c r="J34" s="12">
        <f t="shared" si="6"/>
        <v>98.7878787878788</v>
      </c>
    </row>
    <row r="35" spans="1:10" ht="18" customHeight="1">
      <c r="A35" s="11" t="s">
        <v>49</v>
      </c>
      <c r="B35" s="12">
        <v>1885</v>
      </c>
      <c r="C35" s="12">
        <v>108</v>
      </c>
      <c r="D35" s="12">
        <f t="shared" si="0"/>
        <v>1993</v>
      </c>
      <c r="E35" s="12">
        <v>1860</v>
      </c>
      <c r="F35" s="12">
        <f t="shared" si="1"/>
        <v>98.6737400530504</v>
      </c>
      <c r="G35" s="12">
        <v>108</v>
      </c>
      <c r="H35" s="12">
        <f t="shared" si="5"/>
        <v>100</v>
      </c>
      <c r="I35" s="12">
        <f t="shared" si="3"/>
        <v>1968</v>
      </c>
      <c r="J35" s="12">
        <f t="shared" si="6"/>
        <v>98.74560963371802</v>
      </c>
    </row>
    <row r="36" spans="1:10" ht="18" customHeight="1">
      <c r="A36" s="11" t="s">
        <v>50</v>
      </c>
      <c r="B36" s="12">
        <v>98826</v>
      </c>
      <c r="C36" s="12">
        <v>30145</v>
      </c>
      <c r="D36" s="12">
        <f t="shared" si="0"/>
        <v>128971</v>
      </c>
      <c r="E36" s="12">
        <v>95384</v>
      </c>
      <c r="F36" s="12">
        <f t="shared" si="1"/>
        <v>96.51711088175176</v>
      </c>
      <c r="G36" s="12">
        <v>29180</v>
      </c>
      <c r="H36" s="12">
        <f t="shared" si="5"/>
        <v>96.7988057721015</v>
      </c>
      <c r="I36" s="12">
        <f t="shared" si="3"/>
        <v>124564</v>
      </c>
      <c r="J36" s="12">
        <f t="shared" si="6"/>
        <v>96.5829527568213</v>
      </c>
    </row>
    <row r="37" spans="1:10" ht="18" customHeight="1">
      <c r="A37" s="11" t="s">
        <v>51</v>
      </c>
      <c r="B37" s="12">
        <v>27401</v>
      </c>
      <c r="C37" s="12">
        <v>1966</v>
      </c>
      <c r="D37" s="12">
        <f t="shared" si="0"/>
        <v>29367</v>
      </c>
      <c r="E37" s="12">
        <v>26677</v>
      </c>
      <c r="F37" s="12">
        <f t="shared" si="1"/>
        <v>97.35776066566913</v>
      </c>
      <c r="G37" s="12">
        <v>1960</v>
      </c>
      <c r="H37" s="12">
        <f t="shared" si="5"/>
        <v>99.69481180061037</v>
      </c>
      <c r="I37" s="12">
        <f t="shared" si="3"/>
        <v>28637</v>
      </c>
      <c r="J37" s="12">
        <f t="shared" si="6"/>
        <v>97.51421663772261</v>
      </c>
    </row>
    <row r="38" spans="1:10" ht="18" customHeight="1">
      <c r="A38" s="11" t="s">
        <v>52</v>
      </c>
      <c r="B38" s="12">
        <v>253916</v>
      </c>
      <c r="C38" s="12">
        <v>10158</v>
      </c>
      <c r="D38" s="12">
        <f t="shared" si="0"/>
        <v>264074</v>
      </c>
      <c r="E38" s="12">
        <v>251844</v>
      </c>
      <c r="F38" s="12">
        <f t="shared" si="1"/>
        <v>99.18398210431796</v>
      </c>
      <c r="G38" s="12">
        <v>10080</v>
      </c>
      <c r="H38" s="12">
        <f t="shared" si="5"/>
        <v>99.23213230950975</v>
      </c>
      <c r="I38" s="12">
        <f t="shared" si="3"/>
        <v>261924</v>
      </c>
      <c r="J38" s="12">
        <f t="shared" si="6"/>
        <v>99.1858342737263</v>
      </c>
    </row>
    <row r="39" spans="1:10" ht="18" customHeight="1">
      <c r="A39" s="11" t="s">
        <v>53</v>
      </c>
      <c r="B39" s="12">
        <v>202654</v>
      </c>
      <c r="C39" s="12">
        <v>5814</v>
      </c>
      <c r="D39" s="12">
        <f aca="true" t="shared" si="7" ref="D39:D62">B39+C39</f>
        <v>208468</v>
      </c>
      <c r="E39" s="12">
        <v>193826</v>
      </c>
      <c r="F39" s="12">
        <f t="shared" si="1"/>
        <v>95.64380668528625</v>
      </c>
      <c r="G39" s="12">
        <v>5522</v>
      </c>
      <c r="H39" s="12">
        <f t="shared" si="5"/>
        <v>94.97764017887856</v>
      </c>
      <c r="I39" s="12">
        <f t="shared" si="3"/>
        <v>199348</v>
      </c>
      <c r="J39" s="12">
        <f t="shared" si="6"/>
        <v>95.625227852716</v>
      </c>
    </row>
    <row r="40" spans="1:10" ht="18" customHeight="1">
      <c r="A40" s="11" t="s">
        <v>54</v>
      </c>
      <c r="B40" s="12">
        <v>114429</v>
      </c>
      <c r="C40" s="12">
        <v>25877</v>
      </c>
      <c r="D40" s="12">
        <f t="shared" si="7"/>
        <v>140306</v>
      </c>
      <c r="E40" s="12">
        <v>113781</v>
      </c>
      <c r="F40" s="12">
        <f t="shared" si="1"/>
        <v>99.43370998610493</v>
      </c>
      <c r="G40" s="12">
        <v>25822</v>
      </c>
      <c r="H40" s="12">
        <f t="shared" si="5"/>
        <v>99.78745604204506</v>
      </c>
      <c r="I40" s="12">
        <f t="shared" si="3"/>
        <v>139603</v>
      </c>
      <c r="J40" s="12">
        <f t="shared" si="6"/>
        <v>99.49895228999472</v>
      </c>
    </row>
    <row r="41" spans="1:10" ht="18" customHeight="1">
      <c r="A41" s="11" t="s">
        <v>55</v>
      </c>
      <c r="B41" s="12">
        <v>21873</v>
      </c>
      <c r="C41" s="12">
        <v>944</v>
      </c>
      <c r="D41" s="12">
        <f t="shared" si="7"/>
        <v>22817</v>
      </c>
      <c r="E41" s="12">
        <v>21328</v>
      </c>
      <c r="F41" s="12">
        <f t="shared" si="1"/>
        <v>97.50834361998811</v>
      </c>
      <c r="G41" s="12">
        <v>933</v>
      </c>
      <c r="H41" s="12">
        <f t="shared" si="5"/>
        <v>98.83474576271186</v>
      </c>
      <c r="I41" s="12">
        <f t="shared" si="3"/>
        <v>22261</v>
      </c>
      <c r="J41" s="12">
        <f t="shared" si="6"/>
        <v>97.56322040583775</v>
      </c>
    </row>
    <row r="42" spans="1:10" ht="18" customHeight="1">
      <c r="A42" s="11" t="s">
        <v>56</v>
      </c>
      <c r="B42" s="12">
        <v>35303</v>
      </c>
      <c r="C42" s="12">
        <v>31804</v>
      </c>
      <c r="D42" s="12">
        <f t="shared" si="7"/>
        <v>67107</v>
      </c>
      <c r="E42" s="12">
        <v>34403</v>
      </c>
      <c r="F42" s="12">
        <f t="shared" si="1"/>
        <v>97.45064158853354</v>
      </c>
      <c r="G42" s="12">
        <v>31528</v>
      </c>
      <c r="H42" s="12">
        <f t="shared" si="5"/>
        <v>99.13218463086405</v>
      </c>
      <c r="I42" s="12">
        <f t="shared" si="3"/>
        <v>65931</v>
      </c>
      <c r="J42" s="12">
        <f t="shared" si="6"/>
        <v>98.24757476865304</v>
      </c>
    </row>
    <row r="43" spans="1:10" ht="18" customHeight="1">
      <c r="A43" s="11" t="s">
        <v>57</v>
      </c>
      <c r="B43" s="12">
        <v>12614</v>
      </c>
      <c r="C43" s="12">
        <v>59876</v>
      </c>
      <c r="D43" s="12">
        <f t="shared" si="7"/>
        <v>72490</v>
      </c>
      <c r="E43" s="12">
        <v>12145</v>
      </c>
      <c r="F43" s="12">
        <f t="shared" si="1"/>
        <v>96.2819089900111</v>
      </c>
      <c r="G43" s="12">
        <v>59528</v>
      </c>
      <c r="H43" s="12">
        <f t="shared" si="5"/>
        <v>99.41879885095865</v>
      </c>
      <c r="I43" s="12">
        <f t="shared" si="3"/>
        <v>71673</v>
      </c>
      <c r="J43" s="12">
        <f t="shared" si="6"/>
        <v>98.8729479928266</v>
      </c>
    </row>
    <row r="44" spans="1:10" ht="18" customHeight="1">
      <c r="A44" s="11" t="s">
        <v>58</v>
      </c>
      <c r="B44" s="12">
        <v>151</v>
      </c>
      <c r="C44" s="12">
        <v>3</v>
      </c>
      <c r="D44" s="12">
        <f t="shared" si="7"/>
        <v>154</v>
      </c>
      <c r="E44" s="12">
        <v>148</v>
      </c>
      <c r="F44" s="12">
        <f t="shared" si="1"/>
        <v>98.01324503311258</v>
      </c>
      <c r="G44" s="12">
        <v>3</v>
      </c>
      <c r="H44" s="12">
        <f>IF(OR(G44=0,C44=0)," -",G44/C44*100)</f>
        <v>100</v>
      </c>
      <c r="I44" s="12">
        <f t="shared" si="3"/>
        <v>151</v>
      </c>
      <c r="J44" s="12">
        <f t="shared" si="6"/>
        <v>98.05194805194806</v>
      </c>
    </row>
    <row r="45" spans="1:10" ht="18" customHeight="1">
      <c r="A45" s="11" t="s">
        <v>59</v>
      </c>
      <c r="B45" s="12">
        <v>1383</v>
      </c>
      <c r="C45" s="12">
        <v>129</v>
      </c>
      <c r="D45" s="12">
        <f t="shared" si="7"/>
        <v>1512</v>
      </c>
      <c r="E45" s="12">
        <v>1315</v>
      </c>
      <c r="F45" s="12">
        <f t="shared" si="1"/>
        <v>95.08315256688358</v>
      </c>
      <c r="G45" s="12">
        <v>128</v>
      </c>
      <c r="H45" s="12">
        <f aca="true" t="shared" si="8" ref="H45:H61">IF(OR(G45=0,C45=0),"  -",G45/C45*100)</f>
        <v>99.2248062015504</v>
      </c>
      <c r="I45" s="12">
        <f t="shared" si="3"/>
        <v>1443</v>
      </c>
      <c r="J45" s="12">
        <f t="shared" si="6"/>
        <v>95.43650793650794</v>
      </c>
    </row>
    <row r="46" spans="1:10" ht="18" customHeight="1">
      <c r="A46" s="11" t="s">
        <v>60</v>
      </c>
      <c r="B46" s="12">
        <v>137996</v>
      </c>
      <c r="C46" s="12">
        <v>1302</v>
      </c>
      <c r="D46" s="12">
        <f t="shared" si="7"/>
        <v>139298</v>
      </c>
      <c r="E46" s="12">
        <v>136649</v>
      </c>
      <c r="F46" s="12">
        <f t="shared" si="1"/>
        <v>99.02388475028262</v>
      </c>
      <c r="G46" s="12">
        <v>1302</v>
      </c>
      <c r="H46" s="12">
        <f t="shared" si="8"/>
        <v>100</v>
      </c>
      <c r="I46" s="12">
        <f t="shared" si="3"/>
        <v>137951</v>
      </c>
      <c r="J46" s="12">
        <f t="shared" si="6"/>
        <v>99.03300837054373</v>
      </c>
    </row>
    <row r="47" spans="1:10" ht="18" customHeight="1">
      <c r="A47" s="11" t="s">
        <v>61</v>
      </c>
      <c r="B47" s="12">
        <v>6390</v>
      </c>
      <c r="C47" s="12">
        <v>31775</v>
      </c>
      <c r="D47" s="12">
        <f t="shared" si="7"/>
        <v>38165</v>
      </c>
      <c r="E47" s="12">
        <v>6158</v>
      </c>
      <c r="F47" s="12">
        <f t="shared" si="1"/>
        <v>96.36932707355243</v>
      </c>
      <c r="G47" s="12">
        <v>31774</v>
      </c>
      <c r="H47" s="12">
        <f t="shared" si="8"/>
        <v>99.99685287175453</v>
      </c>
      <c r="I47" s="12">
        <f t="shared" si="3"/>
        <v>37932</v>
      </c>
      <c r="J47" s="12">
        <f t="shared" si="6"/>
        <v>99.3894929909603</v>
      </c>
    </row>
    <row r="48" spans="1:10" ht="18" customHeight="1">
      <c r="A48" s="11" t="s">
        <v>62</v>
      </c>
      <c r="B48" s="12">
        <v>2257</v>
      </c>
      <c r="C48" s="12">
        <v>563</v>
      </c>
      <c r="D48" s="12">
        <f t="shared" si="7"/>
        <v>2820</v>
      </c>
      <c r="E48" s="12">
        <v>2210</v>
      </c>
      <c r="F48" s="12">
        <f t="shared" si="1"/>
        <v>97.91758972086842</v>
      </c>
      <c r="G48" s="12">
        <v>563</v>
      </c>
      <c r="H48" s="12">
        <f t="shared" si="8"/>
        <v>100</v>
      </c>
      <c r="I48" s="12">
        <f t="shared" si="3"/>
        <v>2773</v>
      </c>
      <c r="J48" s="12">
        <f t="shared" si="6"/>
        <v>98.33333333333333</v>
      </c>
    </row>
    <row r="49" spans="1:10" ht="18" customHeight="1">
      <c r="A49" s="11" t="s">
        <v>63</v>
      </c>
      <c r="B49" s="12">
        <v>55648</v>
      </c>
      <c r="C49" s="12">
        <v>59637</v>
      </c>
      <c r="D49" s="12">
        <f t="shared" si="7"/>
        <v>115285</v>
      </c>
      <c r="E49" s="12">
        <v>55349</v>
      </c>
      <c r="F49" s="12">
        <f>IF(OR(E49=0,B49=0)," -",E49/B49*100)</f>
        <v>99.46269407705579</v>
      </c>
      <c r="G49" s="12">
        <v>59541</v>
      </c>
      <c r="H49" s="12">
        <f t="shared" si="8"/>
        <v>99.83902610795312</v>
      </c>
      <c r="I49" s="12">
        <f>IF(G49+E49=0," - ",G49+E49)</f>
        <v>114890</v>
      </c>
      <c r="J49" s="12">
        <f>IF(OR(I49=0,D49=0),"  -",I49/D49*100)</f>
        <v>99.65737086351216</v>
      </c>
    </row>
    <row r="50" spans="1:10" ht="18" customHeight="1">
      <c r="A50" s="11" t="s">
        <v>64</v>
      </c>
      <c r="B50" s="12">
        <v>60994</v>
      </c>
      <c r="C50" s="12">
        <v>99</v>
      </c>
      <c r="D50" s="12">
        <f t="shared" si="7"/>
        <v>61093</v>
      </c>
      <c r="E50" s="12">
        <v>60168</v>
      </c>
      <c r="F50" s="12">
        <f>IF(OR(E50=0,B50=0),"  ",E50/B50*100)</f>
        <v>98.64576843623963</v>
      </c>
      <c r="G50" s="12">
        <v>99</v>
      </c>
      <c r="H50" s="12">
        <f t="shared" si="8"/>
        <v>100</v>
      </c>
      <c r="I50" s="12">
        <f>IF(G50+E50=0,"  ",G50+E50)</f>
        <v>60267</v>
      </c>
      <c r="J50" s="12">
        <f>IF(OR(I50=0,D50=0),"  ",I50/D50*100)</f>
        <v>98.64796294174455</v>
      </c>
    </row>
    <row r="51" spans="1:10" ht="18" customHeight="1">
      <c r="A51" s="11" t="s">
        <v>65</v>
      </c>
      <c r="B51" s="12">
        <v>39640</v>
      </c>
      <c r="C51" s="12">
        <v>4464</v>
      </c>
      <c r="D51" s="12">
        <f t="shared" si="7"/>
        <v>44104</v>
      </c>
      <c r="E51" s="12">
        <v>39102</v>
      </c>
      <c r="F51" s="12">
        <f>IF(OR(E51=0,B51=0),"  ",E51/B51*100)</f>
        <v>98.64278506559032</v>
      </c>
      <c r="G51" s="12">
        <v>4373</v>
      </c>
      <c r="H51" s="12">
        <f t="shared" si="8"/>
        <v>97.96146953405018</v>
      </c>
      <c r="I51" s="12">
        <f>IF(G51+E51=0,"  ",G51+E51)</f>
        <v>43475</v>
      </c>
      <c r="J51" s="12">
        <f>IF(OR(I51=0,D51=0),"  ",I51/D51*100)</f>
        <v>98.5738255033557</v>
      </c>
    </row>
    <row r="52" spans="1:10" ht="18" customHeight="1">
      <c r="A52" s="11" t="s">
        <v>66</v>
      </c>
      <c r="B52" s="12">
        <v>4181</v>
      </c>
      <c r="C52" s="12">
        <v>5432</v>
      </c>
      <c r="D52" s="12">
        <f t="shared" si="7"/>
        <v>9613</v>
      </c>
      <c r="E52" s="12">
        <v>4085</v>
      </c>
      <c r="F52" s="12">
        <f>IF(OR(E52=0,B52=0),"  ",E52/B52*100)</f>
        <v>97.70389858885434</v>
      </c>
      <c r="G52" s="12">
        <v>5425</v>
      </c>
      <c r="H52" s="12">
        <f t="shared" si="8"/>
        <v>99.87113402061856</v>
      </c>
      <c r="I52" s="12">
        <f>IF(G52+E52=0,"  ",G52+E52)</f>
        <v>9510</v>
      </c>
      <c r="J52" s="12">
        <f>IF(OR(I52=0,D52=0),"  ",I52/D52*100)</f>
        <v>98.92853427650057</v>
      </c>
    </row>
    <row r="53" spans="1:10" ht="18" customHeight="1">
      <c r="A53" s="11" t="s">
        <v>67</v>
      </c>
      <c r="B53" s="12">
        <v>10511</v>
      </c>
      <c r="C53" s="12">
        <v>2057</v>
      </c>
      <c r="D53" s="12">
        <f t="shared" si="7"/>
        <v>12568</v>
      </c>
      <c r="E53" s="12">
        <v>10182</v>
      </c>
      <c r="F53" s="12">
        <f aca="true" t="shared" si="9" ref="F53:F58">IF(OR(E53=0,B53=0),"  -",E53/B53*100)</f>
        <v>96.86994577109694</v>
      </c>
      <c r="G53" s="12">
        <v>1981</v>
      </c>
      <c r="H53" s="12">
        <f t="shared" si="8"/>
        <v>96.30529897909577</v>
      </c>
      <c r="I53" s="12">
        <f>IF(G53+E53=0," - ",G53+E53)</f>
        <v>12163</v>
      </c>
      <c r="J53" s="12">
        <f>IF(OR(I53=0,D53=0)," - ",I53/D53*100)</f>
        <v>96.77753023551878</v>
      </c>
    </row>
    <row r="54" spans="1:10" ht="18" customHeight="1">
      <c r="A54" s="11" t="s">
        <v>68</v>
      </c>
      <c r="B54" s="12">
        <f>SUM(B55:B60)</f>
        <v>106456</v>
      </c>
      <c r="C54" s="12">
        <f>SUM(C55:C60)</f>
        <v>43701</v>
      </c>
      <c r="D54" s="12">
        <f t="shared" si="7"/>
        <v>150157</v>
      </c>
      <c r="E54" s="12">
        <f>SUM(E55:E60)</f>
        <v>103527</v>
      </c>
      <c r="F54" s="12">
        <f t="shared" si="9"/>
        <v>97.24862854136921</v>
      </c>
      <c r="G54" s="12">
        <f>SUM(G55:G60)</f>
        <v>43609</v>
      </c>
      <c r="H54" s="12">
        <f t="shared" si="8"/>
        <v>99.78947850163613</v>
      </c>
      <c r="I54" s="12">
        <f aca="true" t="shared" si="10" ref="I54:I61">IF(G54+E54=0,"  ",G54+E54)</f>
        <v>147136</v>
      </c>
      <c r="J54" s="12">
        <f aca="true" t="shared" si="11" ref="J54:J61">IF(OR(I54=0,D54=0),"  ",I54/D54*100)</f>
        <v>97.9881057826142</v>
      </c>
    </row>
    <row r="55" spans="1:15" ht="18" customHeight="1">
      <c r="A55" s="15" t="s">
        <v>35</v>
      </c>
      <c r="B55" s="12">
        <v>775</v>
      </c>
      <c r="C55" s="12">
        <v>14</v>
      </c>
      <c r="D55" s="12">
        <f t="shared" si="7"/>
        <v>789</v>
      </c>
      <c r="E55" s="12">
        <v>736</v>
      </c>
      <c r="F55" s="12">
        <f t="shared" si="9"/>
        <v>94.96774193548387</v>
      </c>
      <c r="G55" s="12">
        <v>14</v>
      </c>
      <c r="H55" s="12">
        <f t="shared" si="8"/>
        <v>100</v>
      </c>
      <c r="I55" s="12">
        <f t="shared" si="10"/>
        <v>750</v>
      </c>
      <c r="J55" s="12">
        <f t="shared" si="11"/>
        <v>95.05703422053232</v>
      </c>
      <c r="K55" s="2"/>
      <c r="L55" s="2"/>
      <c r="N55" s="2"/>
      <c r="O55" s="2"/>
    </row>
    <row r="56" spans="1:15" ht="18" customHeight="1">
      <c r="A56" s="15" t="s">
        <v>36</v>
      </c>
      <c r="B56" s="12">
        <v>151</v>
      </c>
      <c r="C56" s="12">
        <v>4</v>
      </c>
      <c r="D56" s="12">
        <f t="shared" si="7"/>
        <v>155</v>
      </c>
      <c r="E56" s="12">
        <v>134</v>
      </c>
      <c r="F56" s="12">
        <f t="shared" si="9"/>
        <v>88.74172185430463</v>
      </c>
      <c r="G56" s="12">
        <v>4</v>
      </c>
      <c r="H56" s="12">
        <f t="shared" si="8"/>
        <v>100</v>
      </c>
      <c r="I56" s="12">
        <f t="shared" si="10"/>
        <v>138</v>
      </c>
      <c r="J56" s="12">
        <f t="shared" si="11"/>
        <v>89.03225806451613</v>
      </c>
      <c r="K56" s="2"/>
      <c r="L56" s="2"/>
      <c r="N56" s="2"/>
      <c r="O56" s="2"/>
    </row>
    <row r="57" spans="1:15" ht="18" customHeight="1">
      <c r="A57" s="15" t="s">
        <v>37</v>
      </c>
      <c r="B57" s="12">
        <v>98118</v>
      </c>
      <c r="C57" s="12">
        <v>41900</v>
      </c>
      <c r="D57" s="12">
        <f t="shared" si="7"/>
        <v>140018</v>
      </c>
      <c r="E57" s="12">
        <v>96489</v>
      </c>
      <c r="F57" s="12">
        <f t="shared" si="9"/>
        <v>98.33975417354614</v>
      </c>
      <c r="G57" s="12">
        <v>41817</v>
      </c>
      <c r="H57" s="12">
        <f t="shared" si="8"/>
        <v>99.80190930787589</v>
      </c>
      <c r="I57" s="12">
        <f t="shared" si="10"/>
        <v>138306</v>
      </c>
      <c r="J57" s="12">
        <f t="shared" si="11"/>
        <v>98.77730006142068</v>
      </c>
      <c r="K57" s="2"/>
      <c r="L57" s="2"/>
      <c r="N57" s="2"/>
      <c r="O57" s="2"/>
    </row>
    <row r="58" spans="1:15" ht="18" customHeight="1">
      <c r="A58" s="15" t="s">
        <v>38</v>
      </c>
      <c r="B58" s="12">
        <v>1412</v>
      </c>
      <c r="C58" s="12">
        <v>873</v>
      </c>
      <c r="D58" s="12">
        <f t="shared" si="7"/>
        <v>2285</v>
      </c>
      <c r="E58" s="12">
        <v>1408</v>
      </c>
      <c r="F58" s="12">
        <f t="shared" si="9"/>
        <v>99.71671388101983</v>
      </c>
      <c r="G58" s="12">
        <v>864</v>
      </c>
      <c r="H58" s="12">
        <f t="shared" si="8"/>
        <v>98.96907216494846</v>
      </c>
      <c r="I58" s="12">
        <f t="shared" si="10"/>
        <v>2272</v>
      </c>
      <c r="J58" s="12">
        <f t="shared" si="11"/>
        <v>99.43107221006564</v>
      </c>
      <c r="K58" s="2"/>
      <c r="L58" s="2"/>
      <c r="N58" s="2"/>
      <c r="O58" s="2"/>
    </row>
    <row r="59" spans="1:15" ht="18" customHeight="1">
      <c r="A59" s="15" t="s">
        <v>39</v>
      </c>
      <c r="B59" s="13"/>
      <c r="C59" s="13">
        <v>910</v>
      </c>
      <c r="D59" s="12">
        <f t="shared" si="7"/>
        <v>910</v>
      </c>
      <c r="E59" s="13"/>
      <c r="F59" s="12"/>
      <c r="G59" s="13">
        <v>910</v>
      </c>
      <c r="H59" s="12">
        <f t="shared" si="8"/>
        <v>100</v>
      </c>
      <c r="I59" s="12">
        <f t="shared" si="10"/>
        <v>910</v>
      </c>
      <c r="J59" s="12">
        <f t="shared" si="11"/>
        <v>100</v>
      </c>
      <c r="K59" s="2"/>
      <c r="L59" s="2"/>
      <c r="N59" s="2"/>
      <c r="O59" s="2"/>
    </row>
    <row r="60" spans="1:15" ht="18" customHeight="1">
      <c r="A60" s="15" t="s">
        <v>40</v>
      </c>
      <c r="B60" s="12">
        <v>6000</v>
      </c>
      <c r="C60" s="13"/>
      <c r="D60" s="12">
        <f t="shared" si="7"/>
        <v>6000</v>
      </c>
      <c r="E60" s="13">
        <v>4760</v>
      </c>
      <c r="F60" s="12">
        <f>IF(OR(E60=0,B60=0),"                -",E60/B60*100)</f>
        <v>79.33333333333333</v>
      </c>
      <c r="G60" s="13"/>
      <c r="H60" s="16"/>
      <c r="I60" s="12">
        <f t="shared" si="10"/>
        <v>4760</v>
      </c>
      <c r="J60" s="12">
        <f t="shared" si="11"/>
        <v>79.33333333333333</v>
      </c>
      <c r="K60" s="2"/>
      <c r="L60" s="2"/>
      <c r="N60" s="2"/>
      <c r="O60" s="2"/>
    </row>
    <row r="61" spans="1:10" ht="18" customHeight="1">
      <c r="A61" s="11" t="s">
        <v>69</v>
      </c>
      <c r="B61" s="12">
        <v>500</v>
      </c>
      <c r="C61" s="13">
        <v>1500</v>
      </c>
      <c r="D61" s="12">
        <f t="shared" si="7"/>
        <v>2000</v>
      </c>
      <c r="E61" s="13"/>
      <c r="F61" s="13"/>
      <c r="G61" s="13">
        <v>1500</v>
      </c>
      <c r="H61" s="12">
        <f t="shared" si="8"/>
        <v>100</v>
      </c>
      <c r="I61" s="12">
        <f t="shared" si="10"/>
        <v>1500</v>
      </c>
      <c r="J61" s="12">
        <f t="shared" si="11"/>
        <v>75</v>
      </c>
    </row>
    <row r="62" spans="1:10" ht="18" customHeight="1">
      <c r="A62" s="11" t="s">
        <v>70</v>
      </c>
      <c r="B62" s="12">
        <v>385</v>
      </c>
      <c r="C62" s="13"/>
      <c r="D62" s="12">
        <f t="shared" si="7"/>
        <v>385</v>
      </c>
      <c r="E62" s="13"/>
      <c r="F62" s="13"/>
      <c r="G62" s="13"/>
      <c r="H62" s="16"/>
      <c r="I62" s="13"/>
      <c r="J62" s="13"/>
    </row>
    <row r="63" spans="1:10" ht="18" customHeight="1">
      <c r="A63" s="17" t="s">
        <v>41</v>
      </c>
      <c r="B63" s="12">
        <f>SUM(B7:B9)+SUM(B32:B54)+B61+B62</f>
        <v>1265344</v>
      </c>
      <c r="C63" s="12">
        <f>SUM(C7:C9)+SUM(C32:C54)+C61+C62</f>
        <v>331925</v>
      </c>
      <c r="D63" s="12">
        <f>SUM(D7:D9)+SUM(D32:D54)+D61+D62</f>
        <v>1597269</v>
      </c>
      <c r="E63" s="12">
        <f>SUM(E7:E9)+SUM(E32:E54)+E61+E62</f>
        <v>1236173</v>
      </c>
      <c r="F63" s="12">
        <f>IF(OR(E63=0,B63=0),"  ",E63/B63*100)</f>
        <v>97.69461901269536</v>
      </c>
      <c r="G63" s="12">
        <f>SUM(G7:G9)+SUM(G32:G54)+G61+G62</f>
        <v>329056</v>
      </c>
      <c r="H63" s="12">
        <f>IF(OR(G63=0,C63=0),"  ",G63/C63*100)</f>
        <v>99.1356481132786</v>
      </c>
      <c r="I63" s="12">
        <f>SUM(I7:I9)+SUM(I32:I54)+I61+I62</f>
        <v>1565229</v>
      </c>
      <c r="J63" s="12">
        <f>IF(OR(I63=0,D63=0),"  ",I63/D63*100)</f>
        <v>97.99407613870926</v>
      </c>
    </row>
    <row r="64" ht="7.5" customHeight="1"/>
    <row r="65" spans="1:10" ht="64.5" customHeight="1">
      <c r="A65" s="18" t="s">
        <v>71</v>
      </c>
      <c r="B65" s="19"/>
      <c r="C65" s="19"/>
      <c r="D65" s="19"/>
      <c r="E65" s="19"/>
      <c r="F65" s="19"/>
      <c r="G65" s="19"/>
      <c r="H65" s="19"/>
      <c r="I65" s="19"/>
      <c r="J65" s="19"/>
    </row>
  </sheetData>
  <mergeCells count="8">
    <mergeCell ref="A65:J65"/>
    <mergeCell ref="A2:J2"/>
    <mergeCell ref="A4:A6"/>
    <mergeCell ref="B4:D4"/>
    <mergeCell ref="B5:B6"/>
    <mergeCell ref="C5:C6"/>
    <mergeCell ref="D5:D6"/>
    <mergeCell ref="E4:J4"/>
  </mergeCells>
  <printOptions horizontalCentered="1"/>
  <pageMargins left="0.3937007874015748" right="0.3937007874015748" top="0.7086614173228347" bottom="0.8267716535433072" header="0.35433070866141736" footer="0.3937007874015748"/>
  <pageSetup horizontalDpi="600" verticalDpi="600" orientation="landscape" paperSize="9" r:id="rId1"/>
  <headerFooter alignWithMargins="0">
    <oddFooter>&amp;C&amp;"Times New Roman,標準"&amp;P+9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歲出執行情形(表二)</dc:title>
  <dc:subject>歲出執行情形(表二)</dc:subject>
  <dc:creator>行政院主計處</dc:creator>
  <cp:keywords/>
  <dc:description> </dc:description>
  <cp:lastModifiedBy>Administrator</cp:lastModifiedBy>
  <dcterms:created xsi:type="dcterms:W3CDTF">2005-07-12T02:52:37Z</dcterms:created>
  <dcterms:modified xsi:type="dcterms:W3CDTF">2008-11-13T10:54:11Z</dcterms:modified>
  <cp:category>I14</cp:category>
  <cp:version/>
  <cp:contentType/>
  <cp:contentStatus/>
</cp:coreProperties>
</file>