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activeTab="0"/>
  </bookViews>
  <sheets>
    <sheet name="TOTAL(科目別) (2)" sheetId="1" r:id="rId1"/>
    <sheet name="TOTAL(科目別)" sheetId="2" r:id="rId2"/>
    <sheet name="科學技術" sheetId="3" r:id="rId3"/>
    <sheet name="九二一" sheetId="4" r:id="rId4"/>
    <sheet name="離島" sheetId="5" r:id="rId5"/>
    <sheet name="醫療服務" sheetId="6" r:id="rId6"/>
    <sheet name="民營化" sheetId="7" r:id="rId7"/>
    <sheet name="社會福利" sheetId="8" r:id="rId8"/>
    <sheet name="金融重建" sheetId="9" r:id="rId9"/>
    <sheet name="學產" sheetId="10" r:id="rId10"/>
    <sheet name="經濟特收" sheetId="11" r:id="rId11"/>
    <sheet name="核後端" sheetId="12" r:id="rId12"/>
    <sheet name="航港" sheetId="13" r:id="rId13"/>
    <sheet name="農業特收" sheetId="14" r:id="rId14"/>
    <sheet name="就業安定" sheetId="15" r:id="rId15"/>
    <sheet name="健康照護" sheetId="16" r:id="rId16"/>
    <sheet name="環保" sheetId="17" r:id="rId17"/>
    <sheet name="文化" sheetId="18" r:id="rId18"/>
    <sheet name="中華發展" sheetId="19" r:id="rId19"/>
    <sheet name="有線廣電" sheetId="20" r:id="rId20"/>
    <sheet name="債務" sheetId="21" r:id="rId21"/>
    <sheet name="營改" sheetId="22" r:id="rId22"/>
  </sheets>
  <definedNames/>
  <calcPr fullCalcOnLoad="1"/>
</workbook>
</file>

<file path=xl/comments10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行政院主計處會計</author>
  </authors>
  <commentList>
    <comment ref="A39" authorId="0">
      <text>
        <r>
          <rPr>
            <sz val="9"/>
            <rFont val="新細明體"/>
            <family val="1"/>
          </rPr>
          <t>金額請填在</t>
        </r>
        <r>
          <rPr>
            <sz val="9"/>
            <rFont val="Times New Roman"/>
            <family val="1"/>
          </rPr>
          <t>C39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<sst xmlns="http://schemas.openxmlformats.org/spreadsheetml/2006/main" count="870" uniqueCount="109">
  <si>
    <t>單位：新臺幣元</t>
  </si>
  <si>
    <t>科　　　　目</t>
  </si>
  <si>
    <t>金　　　　額</t>
  </si>
  <si>
    <t>資產</t>
  </si>
  <si>
    <t>負債</t>
  </si>
  <si>
    <t>流動資產</t>
  </si>
  <si>
    <t>現金</t>
  </si>
  <si>
    <t>短期投資</t>
  </si>
  <si>
    <t>應收款項</t>
  </si>
  <si>
    <t>存貨</t>
  </si>
  <si>
    <t>預付款項</t>
  </si>
  <si>
    <t>短期貸墊款</t>
  </si>
  <si>
    <t>長期應收款</t>
  </si>
  <si>
    <t>長期貸款</t>
  </si>
  <si>
    <t>長期墊款</t>
  </si>
  <si>
    <t>準備金</t>
  </si>
  <si>
    <t>其他資產</t>
  </si>
  <si>
    <t>什項資產</t>
  </si>
  <si>
    <t>待整理資產</t>
  </si>
  <si>
    <t>合　　　　計</t>
  </si>
  <si>
    <t>流動負債</t>
  </si>
  <si>
    <t>長期應收款項、貸墊款及準備金</t>
  </si>
  <si>
    <t>累積賸餘</t>
  </si>
  <si>
    <t>短期債務</t>
  </si>
  <si>
    <t>應付款項</t>
  </si>
  <si>
    <t>預收款項</t>
  </si>
  <si>
    <t>其他負債</t>
  </si>
  <si>
    <t>什項負債</t>
  </si>
  <si>
    <t>基金餘額</t>
  </si>
  <si>
    <t>累積餘絀（─）</t>
  </si>
  <si>
    <t>％</t>
  </si>
  <si>
    <t>累積短絀（─）</t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</si>
  <si>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</si>
  <si>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</si>
  <si>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</si>
  <si>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</si>
  <si>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</si>
  <si>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</si>
  <si>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</si>
  <si>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</si>
  <si>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</si>
  <si>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</si>
  <si>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</si>
  <si>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</si>
  <si>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</si>
  <si>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</si>
  <si>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</si>
  <si>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</si>
  <si>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</si>
  <si>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</si>
  <si>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</si>
  <si>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</si>
  <si>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t>累積餘絀（─）</t>
  </si>
  <si>
    <t>長期應收款</t>
  </si>
  <si>
    <t>累積賸餘</t>
  </si>
  <si>
    <t>長期貸款</t>
  </si>
  <si>
    <t>累積短絀（─）</t>
  </si>
  <si>
    <t>長期墊款</t>
  </si>
  <si>
    <t>準備金</t>
  </si>
  <si>
    <t>其他資產</t>
  </si>
  <si>
    <t>什項資產</t>
  </si>
  <si>
    <t>待整理資產</t>
  </si>
  <si>
    <t>合　　　　計</t>
  </si>
  <si>
    <t>　　　　　　　　　　　　　　　　　　中華民國九十三年六月三十日</t>
  </si>
  <si>
    <r>
      <t>註：信託代理與保證資產（負債）</t>
    </r>
    <r>
      <rPr>
        <sz val="10"/>
        <rFont val="Times New Roman"/>
        <family val="1"/>
      </rPr>
      <t xml:space="preserve">                </t>
    </r>
  </si>
  <si>
    <t xml:space="preserve">     元。</t>
  </si>
  <si>
    <t>　　　　　　　　　　　　　　　　　　中華民國九十三年六月三十日</t>
  </si>
  <si>
    <t>平衡表</t>
  </si>
  <si>
    <t>平衡表</t>
  </si>
  <si>
    <t>平衡表</t>
  </si>
  <si>
    <t>平衡表</t>
  </si>
  <si>
    <t>平衡表</t>
  </si>
  <si>
    <t>平衡表</t>
  </si>
  <si>
    <t>平衡表</t>
  </si>
  <si>
    <t>平衡表</t>
  </si>
  <si>
    <r>
      <t>註：信託代理與保證資產（負債）</t>
    </r>
    <r>
      <rPr>
        <sz val="10"/>
        <rFont val="Times New Roman"/>
        <family val="1"/>
      </rPr>
      <t>5,343,366,261.00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。</t>
    </r>
    <r>
      <rPr>
        <sz val="10"/>
        <rFont val="Times New Roman"/>
        <family val="1"/>
      </rPr>
      <t xml:space="preserve">               </t>
    </r>
  </si>
  <si>
    <r>
      <t xml:space="preserve">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4,063,299.00</t>
    </r>
    <r>
      <rPr>
        <sz val="10"/>
        <rFont val="新細明體"/>
        <family val="1"/>
      </rPr>
      <t>元。</t>
    </r>
  </si>
  <si>
    <r>
      <t xml:space="preserve">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2,262,000.00</t>
    </r>
    <r>
      <rPr>
        <sz val="10"/>
        <rFont val="新細明體"/>
        <family val="1"/>
      </rPr>
      <t>元。</t>
    </r>
  </si>
  <si>
    <r>
      <t>註：信託代理與保證資產（負債）</t>
    </r>
    <r>
      <rPr>
        <sz val="10"/>
        <rFont val="Times New Roman"/>
        <family val="1"/>
      </rPr>
      <t>10,000,000.00</t>
    </r>
    <r>
      <rPr>
        <sz val="10"/>
        <rFont val="新細明體"/>
        <family val="1"/>
      </rPr>
      <t>元。</t>
    </r>
  </si>
  <si>
    <r>
      <t>註：信託代理與保證資產（負債）</t>
    </r>
    <r>
      <rPr>
        <sz val="10"/>
        <rFont val="Times New Roman"/>
        <family val="1"/>
      </rPr>
      <t>500,000,000.00</t>
    </r>
    <r>
      <rPr>
        <sz val="10"/>
        <rFont val="新細明體"/>
        <family val="1"/>
      </rPr>
      <t>元。</t>
    </r>
  </si>
  <si>
    <r>
      <t>註：信託代理與保證資產（負債）</t>
    </r>
    <r>
      <rPr>
        <sz val="10"/>
        <rFont val="Times New Roman"/>
        <family val="1"/>
      </rPr>
      <t>32,410,000.00</t>
    </r>
    <r>
      <rPr>
        <sz val="10"/>
        <rFont val="新細明體"/>
        <family val="1"/>
      </rPr>
      <t>元。</t>
    </r>
  </si>
  <si>
    <r>
      <t>註：信託代理與保證資產（負債）</t>
    </r>
    <r>
      <rPr>
        <sz val="10"/>
        <rFont val="Times New Roman"/>
        <family val="1"/>
      </rPr>
      <t>31,428,000.00</t>
    </r>
    <r>
      <rPr>
        <sz val="10"/>
        <rFont val="新細明體"/>
        <family val="1"/>
      </rPr>
      <t>元。</t>
    </r>
  </si>
  <si>
    <r>
      <t>註：信託代理與保證資產（負債）</t>
    </r>
    <r>
      <rPr>
        <sz val="10"/>
        <rFont val="Times New Roman"/>
        <family val="1"/>
      </rPr>
      <t>4,693,740,348.00</t>
    </r>
    <r>
      <rPr>
        <sz val="10"/>
        <rFont val="新細明體"/>
        <family val="1"/>
      </rPr>
      <t>元。</t>
    </r>
  </si>
  <si>
    <r>
      <t xml:space="preserve">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23,056,615.00</t>
    </r>
    <r>
      <rPr>
        <sz val="10"/>
        <rFont val="新細明體"/>
        <family val="1"/>
      </rPr>
      <t>元。</t>
    </r>
  </si>
  <si>
    <r>
      <t xml:space="preserve"> 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86,000.00</t>
    </r>
    <r>
      <rPr>
        <sz val="10"/>
        <rFont val="新細明體"/>
        <family val="1"/>
      </rPr>
      <t>元。</t>
    </r>
  </si>
  <si>
    <r>
      <t xml:space="preserve">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46,319,999.00</t>
    </r>
    <r>
      <rPr>
        <sz val="10"/>
        <rFont val="新細明體"/>
        <family val="1"/>
      </rPr>
      <t>元。</t>
    </r>
  </si>
  <si>
    <r>
      <t xml:space="preserve">    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989,947,110.00</t>
    </r>
    <r>
      <rPr>
        <sz val="10"/>
        <rFont val="新細明體"/>
        <family val="1"/>
      </rPr>
      <t>元</t>
    </r>
  </si>
  <si>
    <r>
      <t>離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島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建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設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       </t>
    </r>
  </si>
  <si>
    <r>
      <t xml:space="preserve">  </t>
    </r>
    <r>
      <rPr>
        <b/>
        <sz val="20"/>
        <rFont val="細明體"/>
        <family val="3"/>
      </rPr>
      <t>醫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療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服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務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業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開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發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       </t>
    </r>
  </si>
  <si>
    <r>
      <t>行政院公營事業民營化基金</t>
    </r>
    <r>
      <rPr>
        <b/>
        <sz val="20"/>
        <rFont val="Times New Roman"/>
        <family val="1"/>
      </rPr>
      <t xml:space="preserve">          </t>
    </r>
  </si>
  <si>
    <r>
      <t>社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會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福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利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     </t>
    </r>
  </si>
  <si>
    <r>
      <t>行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政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院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融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重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建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       </t>
    </r>
  </si>
  <si>
    <r>
      <t>學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產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       </t>
    </r>
  </si>
  <si>
    <r>
      <t>經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濟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特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別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收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入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 xml:space="preserve">         </t>
    </r>
  </si>
  <si>
    <r>
      <t>核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能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發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電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後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端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營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運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     </t>
    </r>
  </si>
  <si>
    <r>
      <t>航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港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建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設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  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</t>
    </r>
  </si>
  <si>
    <r>
      <t>農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業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特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別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收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入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 </t>
    </r>
  </si>
  <si>
    <r>
      <t xml:space="preserve"> </t>
    </r>
    <r>
      <rPr>
        <b/>
        <sz val="20"/>
        <rFont val="細明體"/>
        <family val="3"/>
      </rPr>
      <t>就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業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安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定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</t>
    </r>
  </si>
  <si>
    <r>
      <t>健</t>
    </r>
    <r>
      <rPr>
        <b/>
        <sz val="20"/>
        <rFont val="Times New Roman"/>
        <family val="1"/>
      </rPr>
      <t xml:space="preserve">    </t>
    </r>
    <r>
      <rPr>
        <b/>
        <sz val="20"/>
        <rFont val="細明體"/>
        <family val="3"/>
      </rPr>
      <t>康</t>
    </r>
    <r>
      <rPr>
        <b/>
        <sz val="20"/>
        <rFont val="Times New Roman"/>
        <family val="1"/>
      </rPr>
      <t xml:space="preserve">    </t>
    </r>
    <r>
      <rPr>
        <b/>
        <sz val="20"/>
        <rFont val="細明體"/>
        <family val="3"/>
      </rPr>
      <t>照</t>
    </r>
    <r>
      <rPr>
        <b/>
        <sz val="20"/>
        <rFont val="Times New Roman"/>
        <family val="1"/>
      </rPr>
      <t xml:space="preserve">    </t>
    </r>
    <r>
      <rPr>
        <b/>
        <sz val="20"/>
        <rFont val="細明體"/>
        <family val="3"/>
      </rPr>
      <t>護</t>
    </r>
    <r>
      <rPr>
        <b/>
        <sz val="20"/>
        <rFont val="Times New Roman"/>
        <family val="1"/>
      </rPr>
      <t xml:space="preserve">   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   </t>
    </r>
    <r>
      <rPr>
        <b/>
        <sz val="20"/>
        <rFont val="細明體"/>
        <family val="3"/>
      </rPr>
      <t>金</t>
    </r>
  </si>
  <si>
    <r>
      <t>環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境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保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護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金</t>
    </r>
  </si>
  <si>
    <r>
      <t>文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化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建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設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    </t>
    </r>
  </si>
  <si>
    <r>
      <t>中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華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發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展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 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 xml:space="preserve">       </t>
    </r>
  </si>
  <si>
    <r>
      <t xml:space="preserve"> </t>
    </r>
    <r>
      <rPr>
        <b/>
        <sz val="20"/>
        <rFont val="細明體"/>
        <family val="3"/>
      </rPr>
      <t>有線廣播電視事業發展基金</t>
    </r>
    <r>
      <rPr>
        <b/>
        <sz val="20"/>
        <rFont val="Times New Roman"/>
        <family val="1"/>
      </rPr>
      <t xml:space="preserve">      </t>
    </r>
  </si>
  <si>
    <r>
      <t>中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央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政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府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債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務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 </t>
    </r>
  </si>
  <si>
    <r>
      <t xml:space="preserve"> </t>
    </r>
    <r>
      <rPr>
        <b/>
        <sz val="20"/>
        <rFont val="細明體"/>
        <family val="3"/>
      </rPr>
      <t>國軍老舊營舍改建基金</t>
    </r>
  </si>
  <si>
    <r>
      <t>九二一震災社區重建更新基金</t>
    </r>
    <r>
      <rPr>
        <b/>
        <sz val="20"/>
        <rFont val="Times New Roman"/>
        <family val="1"/>
      </rPr>
      <t xml:space="preserve">   </t>
    </r>
    <r>
      <rPr>
        <b/>
        <sz val="20"/>
        <rFont val="Times New Roman"/>
        <family val="1"/>
      </rPr>
      <t xml:space="preserve">      </t>
    </r>
  </si>
  <si>
    <r>
      <t>行政院國家科學技術發展基金</t>
    </r>
    <r>
      <rPr>
        <b/>
        <sz val="20"/>
        <rFont val="Times New Roman"/>
        <family val="1"/>
      </rPr>
      <t xml:space="preserve">     </t>
    </r>
  </si>
  <si>
    <t>政事基金平衡綜計表</t>
  </si>
  <si>
    <r>
      <t>政事基金平衡綜計表</t>
    </r>
    <r>
      <rPr>
        <b/>
        <sz val="2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</si>
</sst>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&quot; +&quot;* #,##0.00_);_(&quot;－&quot;* #,##0.00_);_(* &quot; &quot;_);_(@_)"/>
    <numFmt numFmtId="179" formatCode="_(* #,##0.00_);_(&quot;  &quot;* #,##0.00_);_(* &quot;&quot;_);_(@_)"/>
    <numFmt numFmtId="180" formatCode="#,##0.00_);[Red]\(#,##0.00\)"/>
  </numFmts>
  <fonts count="20">
    <font>
      <sz val="12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2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name val="Times New Roman"/>
      <family val="1"/>
    </font>
    <font>
      <b/>
      <sz val="20"/>
      <name val="細明體"/>
      <family val="3"/>
    </font>
    <font>
      <sz val="7"/>
      <name val="新細明體"/>
      <family val="1"/>
    </font>
    <font>
      <b/>
      <sz val="9"/>
      <name val="Times New Roman"/>
      <family val="1"/>
    </font>
    <font>
      <sz val="6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5" xfId="0" applyFont="1" applyBorder="1" applyAlignment="1" applyProtection="1">
      <alignment horizontal="left" vertical="center" indent="1"/>
      <protection/>
    </xf>
    <xf numFmtId="0" fontId="7" fillId="0" borderId="6" xfId="0" applyFont="1" applyBorder="1" applyAlignment="1" applyProtection="1">
      <alignment horizontal="left" vertical="center" indent="1"/>
      <protection/>
    </xf>
    <xf numFmtId="0" fontId="8" fillId="0" borderId="5" xfId="0" applyFont="1" applyBorder="1" applyAlignment="1" applyProtection="1">
      <alignment horizontal="left" vertical="center" indent="2"/>
      <protection/>
    </xf>
    <xf numFmtId="0" fontId="8" fillId="0" borderId="6" xfId="0" applyFont="1" applyBorder="1" applyAlignment="1" applyProtection="1">
      <alignment horizontal="left" vertical="center" indent="2"/>
      <protection/>
    </xf>
    <xf numFmtId="0" fontId="8" fillId="0" borderId="0" xfId="0" applyFont="1" applyAlignment="1" applyProtection="1">
      <alignment vertical="center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 wrapText="1" indent="1"/>
      <protection/>
    </xf>
    <xf numFmtId="0" fontId="8" fillId="0" borderId="6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left" vertical="center" indent="2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176" fontId="5" fillId="0" borderId="5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176" fontId="5" fillId="0" borderId="9" xfId="0" applyNumberFormat="1" applyFont="1" applyBorder="1" applyAlignment="1" applyProtection="1">
      <alignment vertical="center"/>
      <protection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176" fontId="6" fillId="0" borderId="5" xfId="0" applyNumberFormat="1" applyFont="1" applyBorder="1" applyAlignment="1" applyProtection="1">
      <alignment vertical="center"/>
      <protection locked="0"/>
    </xf>
    <xf numFmtId="176" fontId="5" fillId="0" borderId="5" xfId="0" applyNumberFormat="1" applyFont="1" applyBorder="1" applyAlignment="1" applyProtection="1">
      <alignment vertical="center"/>
      <protection locked="0"/>
    </xf>
    <xf numFmtId="176" fontId="5" fillId="0" borderId="8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6" fontId="5" fillId="0" borderId="11" xfId="0" applyNumberFormat="1" applyFont="1" applyBorder="1" applyAlignment="1" applyProtection="1">
      <alignment vertical="center"/>
      <protection/>
    </xf>
    <xf numFmtId="176" fontId="6" fillId="0" borderId="5" xfId="0" applyNumberFormat="1" applyFont="1" applyBorder="1" applyAlignment="1" applyProtection="1">
      <alignment vertical="center"/>
      <protection/>
    </xf>
    <xf numFmtId="176" fontId="6" fillId="0" borderId="6" xfId="0" applyNumberFormat="1" applyFont="1" applyBorder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180" fontId="16" fillId="0" borderId="0" xfId="0" applyNumberFormat="1" applyFont="1" applyAlignment="1" applyProtection="1">
      <alignment vertical="center"/>
      <protection locked="0"/>
    </xf>
    <xf numFmtId="176" fontId="17" fillId="0" borderId="10" xfId="0" applyNumberFormat="1" applyFont="1" applyBorder="1" applyAlignment="1" applyProtection="1">
      <alignment vertical="center"/>
      <protection/>
    </xf>
    <xf numFmtId="180" fontId="18" fillId="0" borderId="0" xfId="0" applyNumberFormat="1" applyFont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176" fontId="11" fillId="0" borderId="10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9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17.25390625" style="3" customWidth="1"/>
    <col min="2" max="2" width="18.00390625" style="3" customWidth="1"/>
    <col min="3" max="3" width="8.875" style="3" customWidth="1"/>
    <col min="4" max="4" width="17.125" style="3" customWidth="1"/>
    <col min="5" max="5" width="17.625" style="3" customWidth="1"/>
    <col min="6" max="6" width="8.625" style="3" customWidth="1"/>
    <col min="7" max="16384" width="9.00390625" style="3" customWidth="1"/>
  </cols>
  <sheetData>
    <row r="1" spans="1:6" s="4" customFormat="1" ht="27.75">
      <c r="A1" s="52" t="s">
        <v>107</v>
      </c>
      <c r="B1" s="52"/>
      <c r="C1" s="52"/>
      <c r="D1" s="52"/>
      <c r="E1" s="52"/>
      <c r="F1" s="52"/>
    </row>
    <row r="2" spans="1:6" s="4" customFormat="1" ht="14.25" customHeight="1">
      <c r="A2" s="53"/>
      <c r="B2" s="53"/>
      <c r="C2" s="53"/>
      <c r="D2" s="53"/>
      <c r="E2" s="53"/>
      <c r="F2" s="53"/>
    </row>
    <row r="3" spans="1:5" s="4" customFormat="1" ht="14.25" customHeight="1">
      <c r="A3" s="54"/>
      <c r="B3" s="54"/>
      <c r="C3" s="54"/>
      <c r="D3" s="54"/>
      <c r="E3" s="54"/>
    </row>
    <row r="4" spans="1:6" s="4" customFormat="1" ht="17.25" thickBot="1">
      <c r="A4" s="1"/>
      <c r="B4" s="1" t="s">
        <v>63</v>
      </c>
      <c r="C4" s="1"/>
      <c r="D4" s="1"/>
      <c r="F4" s="2" t="s">
        <v>32</v>
      </c>
    </row>
    <row r="5" spans="1:6" s="7" customFormat="1" ht="33.75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394316559254.62</v>
      </c>
      <c r="C6" s="31">
        <f aca="true" t="shared" si="0" ref="C6:C26">IF(B$6&gt;0,(B6/B$6)*100,0)</f>
        <v>100</v>
      </c>
      <c r="D6" s="9" t="s">
        <v>36</v>
      </c>
      <c r="E6" s="30">
        <f>SUM(E7,E11)</f>
        <v>40723047262.33</v>
      </c>
      <c r="F6" s="32">
        <f>IF(E$38&gt;0,(E6/E$38)*100,0)</f>
        <v>10.327501167921815</v>
      </c>
    </row>
    <row r="7" spans="1:6" s="10" customFormat="1" ht="26.25" customHeight="1">
      <c r="A7" s="11" t="s">
        <v>37</v>
      </c>
      <c r="B7" s="30">
        <f>SUM(B8:B13)</f>
        <v>235034170369.19998</v>
      </c>
      <c r="C7" s="33">
        <f t="shared" si="0"/>
        <v>59.60545273916142</v>
      </c>
      <c r="D7" s="12" t="s">
        <v>38</v>
      </c>
      <c r="E7" s="30">
        <f>SUM(E8:E10)</f>
        <v>30950630960.85</v>
      </c>
      <c r="F7" s="34">
        <f aca="true" t="shared" si="1" ref="F7:F26">IF(E$38&gt;0,(E7/E$38)*100,0)</f>
        <v>7.849183665873998</v>
      </c>
    </row>
    <row r="8" spans="1:6" s="15" customFormat="1" ht="26.25" customHeight="1">
      <c r="A8" s="13" t="s">
        <v>39</v>
      </c>
      <c r="B8" s="40">
        <f>SUM('科學技術:營改'!B8)</f>
        <v>166251044096.27</v>
      </c>
      <c r="C8" s="41">
        <f t="shared" si="0"/>
        <v>42.16182156045787</v>
      </c>
      <c r="D8" s="14" t="s">
        <v>40</v>
      </c>
      <c r="E8" s="40">
        <f>SUM('科學技術:營改'!E8)</f>
        <v>25700000000</v>
      </c>
      <c r="F8" s="42">
        <f t="shared" si="1"/>
        <v>6.517606069747852</v>
      </c>
    </row>
    <row r="9" spans="1:6" s="15" customFormat="1" ht="26.25" customHeight="1">
      <c r="A9" s="13" t="s">
        <v>41</v>
      </c>
      <c r="B9" s="40">
        <f>SUM('科學技術:營改'!B9)</f>
        <v>5097005.93</v>
      </c>
      <c r="C9" s="41">
        <f t="shared" si="0"/>
        <v>0.0012926177738096809</v>
      </c>
      <c r="D9" s="14" t="s">
        <v>42</v>
      </c>
      <c r="E9" s="40">
        <f>SUM('科學技術:營改'!E9)</f>
        <v>4737835807.85</v>
      </c>
      <c r="F9" s="42">
        <f t="shared" si="1"/>
        <v>1.2015310279654428</v>
      </c>
    </row>
    <row r="10" spans="1:6" s="15" customFormat="1" ht="26.25" customHeight="1">
      <c r="A10" s="13" t="s">
        <v>43</v>
      </c>
      <c r="B10" s="40">
        <f>SUM('科學技術:營改'!B10)</f>
        <v>33023454647</v>
      </c>
      <c r="C10" s="41">
        <f t="shared" si="0"/>
        <v>8.374858694604285</v>
      </c>
      <c r="D10" s="14" t="s">
        <v>44</v>
      </c>
      <c r="E10" s="40">
        <f>SUM('科學技術:營改'!E10)</f>
        <v>512795153</v>
      </c>
      <c r="F10" s="42">
        <f t="shared" si="1"/>
        <v>0.13004656816070342</v>
      </c>
    </row>
    <row r="11" spans="1:6" s="15" customFormat="1" ht="26.25" customHeight="1">
      <c r="A11" s="13" t="s">
        <v>45</v>
      </c>
      <c r="B11" s="40">
        <f>SUM('科學技術:營改'!B11)</f>
        <v>22261548727</v>
      </c>
      <c r="C11" s="41">
        <f t="shared" si="0"/>
        <v>5.64560331148182</v>
      </c>
      <c r="D11" s="12" t="s">
        <v>46</v>
      </c>
      <c r="E11" s="30">
        <f>SUM(E12)</f>
        <v>9772416301.48</v>
      </c>
      <c r="F11" s="34">
        <f t="shared" si="1"/>
        <v>2.4783175020478168</v>
      </c>
    </row>
    <row r="12" spans="1:6" s="15" customFormat="1" ht="26.25" customHeight="1">
      <c r="A12" s="13" t="s">
        <v>47</v>
      </c>
      <c r="B12" s="40">
        <f>SUM('科學技術:營改'!B12)</f>
        <v>7002769661</v>
      </c>
      <c r="C12" s="41">
        <f t="shared" si="0"/>
        <v>1.775925838427226</v>
      </c>
      <c r="D12" s="14" t="s">
        <v>48</v>
      </c>
      <c r="E12" s="40">
        <f>SUM('科學技術:營改'!E12)</f>
        <v>9772416301.48</v>
      </c>
      <c r="F12" s="42">
        <f t="shared" si="1"/>
        <v>2.4783175020478168</v>
      </c>
    </row>
    <row r="13" spans="1:6" s="15" customFormat="1" ht="26.25" customHeight="1">
      <c r="A13" s="13" t="s">
        <v>49</v>
      </c>
      <c r="B13" s="40">
        <f>SUM('科學技術:營改'!B13)</f>
        <v>6490256232</v>
      </c>
      <c r="C13" s="41">
        <f t="shared" si="0"/>
        <v>1.645950716416421</v>
      </c>
      <c r="D13" s="16" t="s">
        <v>50</v>
      </c>
      <c r="E13" s="30">
        <f>SUM(E14)</f>
        <v>353593511992.29004</v>
      </c>
      <c r="F13" s="34">
        <f t="shared" si="1"/>
        <v>89.67249883207819</v>
      </c>
    </row>
    <row r="14" spans="1:6" s="15" customFormat="1" ht="34.5" customHeight="1">
      <c r="A14" s="17" t="s">
        <v>51</v>
      </c>
      <c r="B14" s="30">
        <f>SUM(B15:B18)</f>
        <v>155306042630.34</v>
      </c>
      <c r="C14" s="33">
        <f t="shared" si="0"/>
        <v>39.386132533697385</v>
      </c>
      <c r="D14" s="12" t="s">
        <v>52</v>
      </c>
      <c r="E14" s="30">
        <f>SUM(E15:E16)</f>
        <v>353593511992.29004</v>
      </c>
      <c r="F14" s="34">
        <f t="shared" si="1"/>
        <v>89.67249883207819</v>
      </c>
    </row>
    <row r="15" spans="1:6" s="15" customFormat="1" ht="26.25" customHeight="1">
      <c r="A15" s="13" t="s">
        <v>53</v>
      </c>
      <c r="B15" s="40">
        <f>SUM('科學技術:營改'!B15)</f>
        <v>11925725.34</v>
      </c>
      <c r="C15" s="41">
        <f t="shared" si="0"/>
        <v>0.003024403885685983</v>
      </c>
      <c r="D15" s="14" t="s">
        <v>54</v>
      </c>
      <c r="E15" s="40">
        <f>SUM('科學技術:營改'!E15)</f>
        <v>380171220796.29004</v>
      </c>
      <c r="F15" s="42">
        <f t="shared" si="1"/>
        <v>96.41269479398251</v>
      </c>
    </row>
    <row r="16" spans="1:6" s="15" customFormat="1" ht="26.25" customHeight="1">
      <c r="A16" s="13" t="s">
        <v>55</v>
      </c>
      <c r="B16" s="40">
        <f>SUM('科學技術:營改'!B16)</f>
        <v>153633463378</v>
      </c>
      <c r="C16" s="41">
        <f t="shared" si="0"/>
        <v>38.9619608338069</v>
      </c>
      <c r="D16" s="14" t="s">
        <v>56</v>
      </c>
      <c r="E16" s="40">
        <f>SUM('科學技術:營改'!E16)</f>
        <v>-26577708804</v>
      </c>
      <c r="F16" s="42">
        <f t="shared" si="1"/>
        <v>-6.740195961904331</v>
      </c>
    </row>
    <row r="17" spans="1:6" s="15" customFormat="1" ht="26.25" customHeight="1">
      <c r="A17" s="13" t="s">
        <v>57</v>
      </c>
      <c r="B17" s="40">
        <f>SUM('科學技術:營改'!B17)</f>
        <v>1607416732</v>
      </c>
      <c r="C17" s="41">
        <f t="shared" si="0"/>
        <v>0.4076462665018466</v>
      </c>
      <c r="D17" s="18"/>
      <c r="E17" s="40"/>
      <c r="F17" s="34">
        <f t="shared" si="1"/>
        <v>0</v>
      </c>
    </row>
    <row r="18" spans="1:6" s="15" customFormat="1" ht="26.25" customHeight="1">
      <c r="A18" s="13" t="s">
        <v>58</v>
      </c>
      <c r="B18" s="40">
        <f>SUM('科學技術:營改'!B18)</f>
        <v>53236795</v>
      </c>
      <c r="C18" s="41">
        <f t="shared" si="0"/>
        <v>0.013501029502954167</v>
      </c>
      <c r="D18" s="18"/>
      <c r="E18" s="40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3976346255.08</v>
      </c>
      <c r="C19" s="33">
        <f t="shared" si="0"/>
        <v>1.0084147271411887</v>
      </c>
      <c r="D19" s="18"/>
      <c r="E19" s="40"/>
      <c r="F19" s="34">
        <f t="shared" si="1"/>
        <v>0</v>
      </c>
    </row>
    <row r="20" spans="1:6" s="15" customFormat="1" ht="26.25" customHeight="1">
      <c r="A20" s="13" t="s">
        <v>60</v>
      </c>
      <c r="B20" s="40">
        <f>SUM('科學技術:營改'!B20)</f>
        <v>3976346255.08</v>
      </c>
      <c r="C20" s="41">
        <f t="shared" si="0"/>
        <v>1.0084147271411887</v>
      </c>
      <c r="D20" s="19"/>
      <c r="E20" s="30"/>
      <c r="F20" s="34">
        <f t="shared" si="1"/>
        <v>0</v>
      </c>
    </row>
    <row r="21" spans="1:6" s="15" customFormat="1" ht="26.25" customHeight="1">
      <c r="A21" s="13" t="s">
        <v>61</v>
      </c>
      <c r="B21" s="40">
        <f>SUM('科學技術:營改'!B21)</f>
        <v>0</v>
      </c>
      <c r="C21" s="41">
        <f t="shared" si="0"/>
        <v>0</v>
      </c>
      <c r="D21" s="19"/>
      <c r="E21" s="30"/>
      <c r="F21" s="34">
        <f t="shared" si="1"/>
        <v>0</v>
      </c>
    </row>
    <row r="22" spans="1:6" s="15" customFormat="1" ht="14.25">
      <c r="A22" s="13"/>
      <c r="B22" s="40"/>
      <c r="C22" s="33">
        <f t="shared" si="0"/>
        <v>0</v>
      </c>
      <c r="D22" s="18"/>
      <c r="E22" s="40"/>
      <c r="F22" s="34">
        <f t="shared" si="1"/>
        <v>0</v>
      </c>
    </row>
    <row r="23" spans="1:6" s="15" customFormat="1" ht="14.25">
      <c r="A23" s="20"/>
      <c r="B23" s="40"/>
      <c r="C23" s="33">
        <f t="shared" si="0"/>
        <v>0</v>
      </c>
      <c r="D23" s="18"/>
      <c r="E23" s="40"/>
      <c r="F23" s="34">
        <f t="shared" si="1"/>
        <v>0</v>
      </c>
    </row>
    <row r="24" spans="1:6" s="15" customFormat="1" ht="14.25">
      <c r="A24" s="20"/>
      <c r="B24" s="40"/>
      <c r="C24" s="33">
        <f t="shared" si="0"/>
        <v>0</v>
      </c>
      <c r="D24" s="19"/>
      <c r="E24" s="30"/>
      <c r="F24" s="34">
        <f t="shared" si="1"/>
        <v>0</v>
      </c>
    </row>
    <row r="25" spans="1:6" s="15" customFormat="1" ht="14.25">
      <c r="A25" s="20"/>
      <c r="B25" s="40"/>
      <c r="C25" s="33">
        <f t="shared" si="0"/>
        <v>0</v>
      </c>
      <c r="D25" s="18"/>
      <c r="E25" s="40"/>
      <c r="F25" s="34">
        <f t="shared" si="1"/>
        <v>0</v>
      </c>
    </row>
    <row r="26" spans="1:6" s="15" customFormat="1" ht="14.25">
      <c r="A26" s="20"/>
      <c r="B26" s="40"/>
      <c r="C26" s="33">
        <f t="shared" si="0"/>
        <v>0</v>
      </c>
      <c r="D26" s="18"/>
      <c r="E26" s="40"/>
      <c r="F26" s="34">
        <f t="shared" si="1"/>
        <v>0</v>
      </c>
    </row>
    <row r="27" spans="1:6" s="15" customFormat="1" ht="14.25">
      <c r="A27" s="20"/>
      <c r="B27" s="40"/>
      <c r="C27" s="33"/>
      <c r="D27" s="18"/>
      <c r="E27" s="40"/>
      <c r="F27" s="34"/>
    </row>
    <row r="28" spans="1:6" s="15" customFormat="1" ht="14.25">
      <c r="A28" s="20"/>
      <c r="B28" s="40"/>
      <c r="C28" s="33"/>
      <c r="D28" s="18"/>
      <c r="E28" s="40"/>
      <c r="F28" s="34"/>
    </row>
    <row r="29" spans="1:6" s="15" customFormat="1" ht="14.25">
      <c r="A29" s="20"/>
      <c r="B29" s="40"/>
      <c r="C29" s="33"/>
      <c r="D29" s="18"/>
      <c r="E29" s="40"/>
      <c r="F29" s="34"/>
    </row>
    <row r="30" spans="1:6" s="15" customFormat="1" ht="14.25">
      <c r="A30" s="20"/>
      <c r="B30" s="40"/>
      <c r="C30" s="33"/>
      <c r="D30" s="18"/>
      <c r="E30" s="40"/>
      <c r="F30" s="34"/>
    </row>
    <row r="31" spans="1:6" s="15" customFormat="1" ht="14.25">
      <c r="A31" s="20"/>
      <c r="B31" s="40"/>
      <c r="C31" s="33"/>
      <c r="D31" s="18"/>
      <c r="E31" s="40"/>
      <c r="F31" s="34"/>
    </row>
    <row r="32" spans="1:6" s="15" customFormat="1" ht="14.25">
      <c r="A32" s="20"/>
      <c r="B32" s="40"/>
      <c r="C32" s="33"/>
      <c r="D32" s="18"/>
      <c r="E32" s="40"/>
      <c r="F32" s="34"/>
    </row>
    <row r="33" spans="1:6" s="15" customFormat="1" ht="14.25">
      <c r="A33" s="20"/>
      <c r="B33" s="40"/>
      <c r="C33" s="33"/>
      <c r="D33" s="18"/>
      <c r="E33" s="40"/>
      <c r="F33" s="34"/>
    </row>
    <row r="34" spans="1:6" s="15" customFormat="1" ht="21" customHeight="1">
      <c r="A34" s="20"/>
      <c r="B34" s="40"/>
      <c r="C34" s="33"/>
      <c r="D34" s="18"/>
      <c r="E34" s="40"/>
      <c r="F34" s="34"/>
    </row>
    <row r="35" spans="1:6" s="15" customFormat="1" ht="14.25">
      <c r="A35" s="21"/>
      <c r="B35" s="30"/>
      <c r="C35" s="33">
        <f>IF(B$6&gt;0,(B35/B$6)*100,0)</f>
        <v>0</v>
      </c>
      <c r="D35" s="18"/>
      <c r="E35" s="40"/>
      <c r="F35" s="34">
        <f>IF(E$38&gt;0,(E35/E$38)*100,0)</f>
        <v>0</v>
      </c>
    </row>
    <row r="36" spans="1:6" s="15" customFormat="1" ht="14.25">
      <c r="A36" s="20"/>
      <c r="B36" s="40"/>
      <c r="C36" s="33">
        <f>IF(B$6&gt;0,(B36/B$6)*100,0)</f>
        <v>0</v>
      </c>
      <c r="D36" s="18"/>
      <c r="E36" s="40"/>
      <c r="F36" s="34">
        <f>IF(E$38&gt;0,(E36/E$38)*100,0)</f>
        <v>0</v>
      </c>
    </row>
    <row r="37" spans="1:6" s="15" customFormat="1" ht="14.25">
      <c r="A37" s="20"/>
      <c r="B37" s="40"/>
      <c r="C37" s="33">
        <f>IF(B$6&gt;0,(B37/B$6)*100,0)</f>
        <v>0</v>
      </c>
      <c r="D37" s="18"/>
      <c r="E37" s="40"/>
      <c r="F37" s="34">
        <f>IF(E$38&gt;0,(E37/E$38)*100,0)</f>
        <v>0</v>
      </c>
    </row>
    <row r="38" spans="1:6" s="15" customFormat="1" ht="15" thickBot="1">
      <c r="A38" s="22" t="s">
        <v>62</v>
      </c>
      <c r="B38" s="37">
        <f>B6</f>
        <v>394316559254.62</v>
      </c>
      <c r="C38" s="37">
        <f>IF(B$6&gt;0,(B38/B$6)*100,0)</f>
        <v>100</v>
      </c>
      <c r="D38" s="23" t="s">
        <v>62</v>
      </c>
      <c r="E38" s="38">
        <f>E6+E13</f>
        <v>394316559254.62006</v>
      </c>
      <c r="F38" s="39">
        <f>IF(E$38&gt;0,(E38/E$38)*100,0)</f>
        <v>100</v>
      </c>
    </row>
    <row r="39" spans="1:4" s="15" customFormat="1" ht="14.25">
      <c r="A39" s="24" t="s">
        <v>64</v>
      </c>
      <c r="C39" s="40">
        <f>SUM('科學技術:營改'!C39)</f>
        <v>0</v>
      </c>
      <c r="D39" s="15" t="s">
        <v>65</v>
      </c>
    </row>
  </sheetData>
  <mergeCells count="3"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92</v>
      </c>
      <c r="B1" s="57"/>
      <c r="C1" s="57"/>
      <c r="D1" s="57"/>
      <c r="E1" s="57"/>
      <c r="F1" s="57"/>
    </row>
    <row r="2" spans="1:6" ht="21">
      <c r="A2" s="53" t="s">
        <v>71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2388718093.79</v>
      </c>
      <c r="C6" s="31">
        <f aca="true" t="shared" si="0" ref="C6:C38">IF(B$6&gt;0,(B6/B$6)*100,0)</f>
        <v>100</v>
      </c>
      <c r="D6" s="9" t="s">
        <v>36</v>
      </c>
      <c r="E6" s="30">
        <f>SUM(E7,E11)</f>
        <v>92730270</v>
      </c>
      <c r="F6" s="32">
        <f aca="true" t="shared" si="1" ref="F6:F38">IF(E$38&gt;0,(E6/E$38)*100,0)</f>
        <v>3.8820097792649872</v>
      </c>
    </row>
    <row r="7" spans="1:6" s="10" customFormat="1" ht="26.25" customHeight="1">
      <c r="A7" s="11" t="s">
        <v>37</v>
      </c>
      <c r="B7" s="30">
        <f>SUM(B8:B13)</f>
        <v>2386176093.79</v>
      </c>
      <c r="C7" s="33">
        <f t="shared" si="0"/>
        <v>99.89358308933112</v>
      </c>
      <c r="D7" s="12" t="s">
        <v>38</v>
      </c>
      <c r="E7" s="30">
        <f>SUM(E8:E10)</f>
        <v>74264163</v>
      </c>
      <c r="F7" s="34">
        <f t="shared" si="1"/>
        <v>3.1089546813023308</v>
      </c>
    </row>
    <row r="8" spans="1:6" s="15" customFormat="1" ht="26.25" customHeight="1">
      <c r="A8" s="13" t="s">
        <v>39</v>
      </c>
      <c r="B8" s="35">
        <v>1929108371.79</v>
      </c>
      <c r="C8" s="41">
        <f t="shared" si="0"/>
        <v>80.75914762839295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54395547</v>
      </c>
      <c r="F9" s="42">
        <f t="shared" si="1"/>
        <v>2.2771857064847136</v>
      </c>
    </row>
    <row r="10" spans="1:6" s="15" customFormat="1" ht="26.25" customHeight="1">
      <c r="A10" s="13" t="s">
        <v>43</v>
      </c>
      <c r="B10" s="35">
        <v>434333428</v>
      </c>
      <c r="C10" s="41">
        <f t="shared" si="0"/>
        <v>18.18269929503802</v>
      </c>
      <c r="D10" s="14" t="s">
        <v>44</v>
      </c>
      <c r="E10" s="35">
        <v>19868616</v>
      </c>
      <c r="F10" s="42">
        <f t="shared" si="1"/>
        <v>0.8317689748176168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18466107</v>
      </c>
      <c r="F11" s="34">
        <f t="shared" si="1"/>
        <v>0.7730550979626571</v>
      </c>
    </row>
    <row r="12" spans="1:6" s="15" customFormat="1" ht="26.25" customHeight="1">
      <c r="A12" s="13" t="s">
        <v>47</v>
      </c>
      <c r="B12" s="35">
        <v>22734294</v>
      </c>
      <c r="C12" s="41">
        <f t="shared" si="0"/>
        <v>0.951736165900146</v>
      </c>
      <c r="D12" s="14" t="s">
        <v>48</v>
      </c>
      <c r="E12" s="35">
        <v>18466107</v>
      </c>
      <c r="F12" s="42">
        <f t="shared" si="1"/>
        <v>0.7730550979626571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2295987823.79</v>
      </c>
      <c r="F13" s="46">
        <f t="shared" si="1"/>
        <v>96.11799022073501</v>
      </c>
    </row>
    <row r="14" spans="1:6" s="15" customFormat="1" ht="34.5" customHeight="1">
      <c r="A14" s="17" t="s">
        <v>51</v>
      </c>
      <c r="B14" s="30">
        <f>SUM(B15:B18)</f>
        <v>0</v>
      </c>
      <c r="C14" s="33">
        <f t="shared" si="0"/>
        <v>0</v>
      </c>
      <c r="D14" s="12" t="s">
        <v>52</v>
      </c>
      <c r="E14" s="30">
        <f>SUM(E15:E16)</f>
        <v>2295987823.79</v>
      </c>
      <c r="F14" s="46">
        <f t="shared" si="1"/>
        <v>96.11799022073501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2295987823.79</v>
      </c>
      <c r="F15" s="42">
        <f t="shared" si="1"/>
        <v>96.11799022073501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2542000</v>
      </c>
      <c r="C19" s="33">
        <f t="shared" si="0"/>
        <v>0.10641691066888513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2542000</v>
      </c>
      <c r="C20" s="41">
        <f t="shared" si="0"/>
        <v>0.10641691066888513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2388718093.79</v>
      </c>
      <c r="C38" s="37">
        <f t="shared" si="0"/>
        <v>100</v>
      </c>
      <c r="D38" s="23" t="s">
        <v>62</v>
      </c>
      <c r="E38" s="38">
        <f>E6+E13</f>
        <v>2388718093.79</v>
      </c>
      <c r="F38" s="39">
        <f t="shared" si="1"/>
        <v>100</v>
      </c>
    </row>
    <row r="39" spans="1:3" s="15" customFormat="1" ht="14.25">
      <c r="A39" s="49" t="s">
        <v>80</v>
      </c>
      <c r="B39" s="4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F39"/>
  <sheetViews>
    <sheetView workbookViewId="0" topLeftCell="A1">
      <pane xSplit="1" ySplit="5" topLeftCell="B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93</v>
      </c>
      <c r="B1" s="57"/>
      <c r="C1" s="57"/>
      <c r="D1" s="57"/>
      <c r="E1" s="57"/>
      <c r="F1" s="57"/>
    </row>
    <row r="2" spans="1:6" ht="21">
      <c r="A2" s="53" t="s">
        <v>72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30156743292.71</v>
      </c>
      <c r="C6" s="31">
        <f aca="true" t="shared" si="0" ref="C6:C38">IF(B$6&gt;0,(B6/B$6)*100,0)</f>
        <v>100</v>
      </c>
      <c r="D6" s="9" t="s">
        <v>36</v>
      </c>
      <c r="E6" s="30">
        <f>SUM(E7,E11)</f>
        <v>2757067065</v>
      </c>
      <c r="F6" s="32">
        <f aca="true" t="shared" si="1" ref="F6:F38">IF(E$38&gt;0,(E6/E$38)*100,0)</f>
        <v>9.14245626007794</v>
      </c>
    </row>
    <row r="7" spans="1:6" s="10" customFormat="1" ht="26.25" customHeight="1">
      <c r="A7" s="11" t="s">
        <v>37</v>
      </c>
      <c r="B7" s="30">
        <f>SUM(B8:B13)</f>
        <v>29309901368.71</v>
      </c>
      <c r="C7" s="33">
        <f t="shared" si="0"/>
        <v>97.19186546179635</v>
      </c>
      <c r="D7" s="12" t="s">
        <v>38</v>
      </c>
      <c r="E7" s="30">
        <f>SUM(E8:E10)</f>
        <v>766892497</v>
      </c>
      <c r="F7" s="34">
        <f t="shared" si="1"/>
        <v>2.5430216040118174</v>
      </c>
    </row>
    <row r="8" spans="1:6" s="15" customFormat="1" ht="26.25" customHeight="1">
      <c r="A8" s="13" t="s">
        <v>39</v>
      </c>
      <c r="B8" s="35">
        <v>28727068287.71</v>
      </c>
      <c r="C8" s="41">
        <f t="shared" si="0"/>
        <v>95.25918634143228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766892497</v>
      </c>
      <c r="F9" s="42">
        <f t="shared" si="1"/>
        <v>2.5430216040118174</v>
      </c>
    </row>
    <row r="10" spans="1:6" s="15" customFormat="1" ht="26.25" customHeight="1">
      <c r="A10" s="13" t="s">
        <v>43</v>
      </c>
      <c r="B10" s="35">
        <v>365738070</v>
      </c>
      <c r="C10" s="41">
        <f t="shared" si="0"/>
        <v>1.2127903416162726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1990174568</v>
      </c>
      <c r="F11" s="34">
        <f t="shared" si="1"/>
        <v>6.599434656066124</v>
      </c>
    </row>
    <row r="12" spans="1:6" s="15" customFormat="1" ht="26.25" customHeight="1">
      <c r="A12" s="13" t="s">
        <v>47</v>
      </c>
      <c r="B12" s="35">
        <v>217095011</v>
      </c>
      <c r="C12" s="41">
        <f t="shared" si="0"/>
        <v>0.719888778747803</v>
      </c>
      <c r="D12" s="14" t="s">
        <v>48</v>
      </c>
      <c r="E12" s="35">
        <v>1990174568</v>
      </c>
      <c r="F12" s="42">
        <f t="shared" si="1"/>
        <v>6.599434656066124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27399676227.71</v>
      </c>
      <c r="F13" s="46">
        <f t="shared" si="1"/>
        <v>90.85754373992205</v>
      </c>
    </row>
    <row r="14" spans="1:6" s="15" customFormat="1" ht="34.5" customHeight="1">
      <c r="A14" s="17" t="s">
        <v>51</v>
      </c>
      <c r="B14" s="30">
        <f>SUM(B15:B18)</f>
        <v>21595250</v>
      </c>
      <c r="C14" s="33">
        <f t="shared" si="0"/>
        <v>0.07161002032079629</v>
      </c>
      <c r="D14" s="12" t="s">
        <v>52</v>
      </c>
      <c r="E14" s="30">
        <f>SUM(E15:E16)</f>
        <v>27399676227.71</v>
      </c>
      <c r="F14" s="46">
        <f t="shared" si="1"/>
        <v>90.85754373992205</v>
      </c>
    </row>
    <row r="15" spans="1:6" s="15" customFormat="1" ht="26.25" customHeight="1">
      <c r="A15" s="13" t="s">
        <v>53</v>
      </c>
      <c r="B15" s="35">
        <v>5220000</v>
      </c>
      <c r="C15" s="41">
        <f t="shared" si="0"/>
        <v>0.017309561411632493</v>
      </c>
      <c r="D15" s="14" t="s">
        <v>54</v>
      </c>
      <c r="E15" s="35">
        <v>27399676227.71</v>
      </c>
      <c r="F15" s="42">
        <f t="shared" si="1"/>
        <v>90.85754373992205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>
        <v>16375250</v>
      </c>
      <c r="C18" s="41">
        <f t="shared" si="0"/>
        <v>0.05430045890916379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825246674</v>
      </c>
      <c r="C19" s="33">
        <f t="shared" si="0"/>
        <v>2.7365245178828466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825246674</v>
      </c>
      <c r="C20" s="41">
        <f t="shared" si="0"/>
        <v>2.7365245178828466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30156743292.71</v>
      </c>
      <c r="C38" s="37">
        <f t="shared" si="0"/>
        <v>100</v>
      </c>
      <c r="D38" s="23" t="s">
        <v>62</v>
      </c>
      <c r="E38" s="38">
        <f>E6+E13</f>
        <v>30156743292.71</v>
      </c>
      <c r="F38" s="39">
        <f t="shared" si="1"/>
        <v>100</v>
      </c>
    </row>
    <row r="39" spans="1:3" s="15" customFormat="1" ht="14.25">
      <c r="A39" s="49" t="s">
        <v>81</v>
      </c>
      <c r="B39" s="4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8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94</v>
      </c>
      <c r="B1" s="57"/>
      <c r="C1" s="57"/>
      <c r="D1" s="57"/>
      <c r="E1" s="57"/>
      <c r="F1" s="57"/>
    </row>
    <row r="2" spans="1:6" ht="21">
      <c r="A2" s="53" t="s">
        <v>67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149758006799</v>
      </c>
      <c r="C6" s="31">
        <f aca="true" t="shared" si="0" ref="C6:C38">IF(B$6&gt;0,(B6/B$6)*100,0)</f>
        <v>100</v>
      </c>
      <c r="D6" s="9" t="s">
        <v>36</v>
      </c>
      <c r="E6" s="30">
        <f>SUM(E7,E11)</f>
        <v>153679087</v>
      </c>
      <c r="F6" s="32">
        <f aca="true" t="shared" si="1" ref="F6:F38">IF(E$38&gt;0,(E6/E$38)*100,0)</f>
        <v>0.10261827750302709</v>
      </c>
    </row>
    <row r="7" spans="1:6" s="10" customFormat="1" ht="26.25" customHeight="1">
      <c r="A7" s="11" t="s">
        <v>37</v>
      </c>
      <c r="B7" s="30">
        <f>SUM(B8:B13)</f>
        <v>10239006799</v>
      </c>
      <c r="C7" s="33">
        <f t="shared" si="0"/>
        <v>6.837034638650366</v>
      </c>
      <c r="D7" s="12" t="s">
        <v>38</v>
      </c>
      <c r="E7" s="30">
        <f>SUM(E8:E10)</f>
        <v>153679087</v>
      </c>
      <c r="F7" s="34">
        <f t="shared" si="1"/>
        <v>0.10261827750302709</v>
      </c>
    </row>
    <row r="8" spans="1:6" s="15" customFormat="1" ht="26.25" customHeight="1">
      <c r="A8" s="13" t="s">
        <v>39</v>
      </c>
      <c r="B8" s="35">
        <v>7346996</v>
      </c>
      <c r="C8" s="41">
        <f t="shared" si="0"/>
        <v>0.004905911982296134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153679087</v>
      </c>
      <c r="F9" s="42">
        <f t="shared" si="1"/>
        <v>0.10261827750302709</v>
      </c>
    </row>
    <row r="10" spans="1:6" s="15" customFormat="1" ht="26.25" customHeight="1">
      <c r="A10" s="13" t="s">
        <v>43</v>
      </c>
      <c r="B10" s="35">
        <v>4230159803</v>
      </c>
      <c r="C10" s="41">
        <f t="shared" si="0"/>
        <v>2.8246635311309753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0</v>
      </c>
      <c r="F11" s="34">
        <f t="shared" si="1"/>
        <v>0</v>
      </c>
    </row>
    <row r="12" spans="1:6" s="15" customFormat="1" ht="26.25" customHeight="1">
      <c r="A12" s="13" t="s">
        <v>47</v>
      </c>
      <c r="B12" s="35"/>
      <c r="C12" s="41">
        <f t="shared" si="0"/>
        <v>0</v>
      </c>
      <c r="D12" s="14" t="s">
        <v>48</v>
      </c>
      <c r="E12" s="35"/>
      <c r="F12" s="42">
        <f t="shared" si="1"/>
        <v>0</v>
      </c>
    </row>
    <row r="13" spans="1:6" s="15" customFormat="1" ht="26.25" customHeight="1">
      <c r="A13" s="13" t="s">
        <v>49</v>
      </c>
      <c r="B13" s="35">
        <v>6001500000</v>
      </c>
      <c r="C13" s="41">
        <f t="shared" si="0"/>
        <v>4.007465195537094</v>
      </c>
      <c r="D13" s="16" t="s">
        <v>50</v>
      </c>
      <c r="E13" s="30">
        <f>SUM(E14)</f>
        <v>149604327712</v>
      </c>
      <c r="F13" s="46">
        <f t="shared" si="1"/>
        <v>99.89738172249697</v>
      </c>
    </row>
    <row r="14" spans="1:6" s="15" customFormat="1" ht="34.5" customHeight="1">
      <c r="A14" s="17" t="s">
        <v>51</v>
      </c>
      <c r="B14" s="30">
        <f>SUM(B15:B18)</f>
        <v>139519000000</v>
      </c>
      <c r="C14" s="33">
        <f t="shared" si="0"/>
        <v>93.16296536134963</v>
      </c>
      <c r="D14" s="12" t="s">
        <v>52</v>
      </c>
      <c r="E14" s="30">
        <f>SUM(E15:E16)</f>
        <v>149604327712</v>
      </c>
      <c r="F14" s="46">
        <f t="shared" si="1"/>
        <v>99.89738172249697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149604327712</v>
      </c>
      <c r="F15" s="42">
        <f t="shared" si="1"/>
        <v>99.89738172249697</v>
      </c>
    </row>
    <row r="16" spans="1:6" s="15" customFormat="1" ht="26.25" customHeight="1">
      <c r="A16" s="13" t="s">
        <v>55</v>
      </c>
      <c r="B16" s="35">
        <v>139519000000</v>
      </c>
      <c r="C16" s="41">
        <f t="shared" si="0"/>
        <v>93.16296536134963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0</v>
      </c>
      <c r="C19" s="33">
        <f t="shared" si="0"/>
        <v>0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/>
      <c r="C20" s="41">
        <f t="shared" si="0"/>
        <v>0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149758006799</v>
      </c>
      <c r="C38" s="37">
        <f t="shared" si="0"/>
        <v>100</v>
      </c>
      <c r="D38" s="23" t="s">
        <v>62</v>
      </c>
      <c r="E38" s="38">
        <f>E6+E13</f>
        <v>149758006799</v>
      </c>
      <c r="F38" s="39">
        <f t="shared" si="1"/>
        <v>100</v>
      </c>
    </row>
    <row r="39" spans="1:3" s="15" customFormat="1" ht="14.25">
      <c r="A39" s="58"/>
      <c r="B39" s="5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4">
    <mergeCell ref="A1:F1"/>
    <mergeCell ref="A2:F2"/>
    <mergeCell ref="A3:E3"/>
    <mergeCell ref="A39:B39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F39"/>
  <sheetViews>
    <sheetView workbookViewId="0" topLeftCell="A1">
      <pane xSplit="1" ySplit="5" topLeftCell="B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95</v>
      </c>
      <c r="B1" s="57"/>
      <c r="C1" s="57"/>
      <c r="D1" s="57"/>
      <c r="E1" s="57"/>
      <c r="F1" s="57"/>
    </row>
    <row r="2" spans="1:6" ht="21">
      <c r="A2" s="53" t="s">
        <v>69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46158648287.68</v>
      </c>
      <c r="C6" s="31">
        <f aca="true" t="shared" si="0" ref="C6:C38">IF(B$6&gt;0,(B6/B$6)*100,0)</f>
        <v>100</v>
      </c>
      <c r="D6" s="9" t="s">
        <v>36</v>
      </c>
      <c r="E6" s="30">
        <f>SUM(E7,E11)</f>
        <v>776187637</v>
      </c>
      <c r="F6" s="32">
        <f aca="true" t="shared" si="1" ref="F6:F38">IF(E$38&gt;0,(E6/E$38)*100,0)</f>
        <v>1.6815649196711178</v>
      </c>
    </row>
    <row r="7" spans="1:6" s="10" customFormat="1" ht="26.25" customHeight="1">
      <c r="A7" s="11" t="s">
        <v>37</v>
      </c>
      <c r="B7" s="30">
        <f>SUM(B8:B13)</f>
        <v>39372246327.68</v>
      </c>
      <c r="C7" s="33">
        <f t="shared" si="0"/>
        <v>85.29765880988475</v>
      </c>
      <c r="D7" s="12" t="s">
        <v>38</v>
      </c>
      <c r="E7" s="30">
        <f>SUM(E8:E10)</f>
        <v>776187637</v>
      </c>
      <c r="F7" s="34">
        <f t="shared" si="1"/>
        <v>1.6815649196711178</v>
      </c>
    </row>
    <row r="8" spans="1:6" s="15" customFormat="1" ht="26.25" customHeight="1">
      <c r="A8" s="13" t="s">
        <v>39</v>
      </c>
      <c r="B8" s="35">
        <v>38592361329.68</v>
      </c>
      <c r="C8" s="41">
        <f t="shared" si="0"/>
        <v>83.60808377480265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776187637</v>
      </c>
      <c r="F9" s="42">
        <f t="shared" si="1"/>
        <v>1.6815649196711178</v>
      </c>
    </row>
    <row r="10" spans="1:6" s="15" customFormat="1" ht="26.25" customHeight="1">
      <c r="A10" s="13" t="s">
        <v>43</v>
      </c>
      <c r="B10" s="35">
        <v>779884998</v>
      </c>
      <c r="C10" s="41">
        <f t="shared" si="0"/>
        <v>1.6895750350821162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0</v>
      </c>
      <c r="F11" s="34">
        <f t="shared" si="1"/>
        <v>0</v>
      </c>
    </row>
    <row r="12" spans="1:6" s="15" customFormat="1" ht="26.25" customHeight="1">
      <c r="A12" s="13" t="s">
        <v>47</v>
      </c>
      <c r="B12" s="35"/>
      <c r="C12" s="41">
        <f t="shared" si="0"/>
        <v>0</v>
      </c>
      <c r="D12" s="14" t="s">
        <v>48</v>
      </c>
      <c r="E12" s="35"/>
      <c r="F12" s="42">
        <f t="shared" si="1"/>
        <v>0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45382460650.68</v>
      </c>
      <c r="F13" s="46">
        <f t="shared" si="1"/>
        <v>98.31843508032888</v>
      </c>
    </row>
    <row r="14" spans="1:6" s="15" customFormat="1" ht="34.5" customHeight="1">
      <c r="A14" s="17" t="s">
        <v>51</v>
      </c>
      <c r="B14" s="30">
        <f>SUM(B15:B18)</f>
        <v>6786401960</v>
      </c>
      <c r="C14" s="33">
        <f t="shared" si="0"/>
        <v>14.70234119011524</v>
      </c>
      <c r="D14" s="12" t="s">
        <v>52</v>
      </c>
      <c r="E14" s="30">
        <f>SUM(E15:E16)</f>
        <v>45382460650.68</v>
      </c>
      <c r="F14" s="46">
        <f t="shared" si="1"/>
        <v>98.31843508032888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45382460650.68</v>
      </c>
      <c r="F15" s="42">
        <f t="shared" si="1"/>
        <v>98.31843508032888</v>
      </c>
    </row>
    <row r="16" spans="1:6" s="15" customFormat="1" ht="26.25" customHeight="1">
      <c r="A16" s="13" t="s">
        <v>55</v>
      </c>
      <c r="B16" s="35">
        <v>5178985228</v>
      </c>
      <c r="C16" s="41">
        <f t="shared" si="0"/>
        <v>11.219967265337576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>
        <v>1607416732</v>
      </c>
      <c r="C17" s="41">
        <f t="shared" si="0"/>
        <v>3.4823739247776637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0</v>
      </c>
      <c r="C19" s="33">
        <f t="shared" si="0"/>
        <v>0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/>
      <c r="C20" s="41">
        <f t="shared" si="0"/>
        <v>0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46158648287.68</v>
      </c>
      <c r="C38" s="37">
        <f t="shared" si="0"/>
        <v>100</v>
      </c>
      <c r="D38" s="23" t="s">
        <v>62</v>
      </c>
      <c r="E38" s="38">
        <f>E6+E13</f>
        <v>46158648287.68</v>
      </c>
      <c r="F38" s="39">
        <f t="shared" si="1"/>
        <v>100</v>
      </c>
    </row>
    <row r="39" spans="1:3" s="15" customFormat="1" ht="14.25">
      <c r="A39" s="58"/>
      <c r="B39" s="5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4">
    <mergeCell ref="A1:F1"/>
    <mergeCell ref="A2:F2"/>
    <mergeCell ref="A3:E3"/>
    <mergeCell ref="A39:B39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96</v>
      </c>
      <c r="B1" s="57"/>
      <c r="C1" s="57"/>
      <c r="D1" s="57"/>
      <c r="E1" s="57"/>
      <c r="F1" s="57"/>
    </row>
    <row r="2" spans="1:6" ht="21">
      <c r="A2" s="53" t="s">
        <v>69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74890673428.36</v>
      </c>
      <c r="C6" s="31">
        <f aca="true" t="shared" si="0" ref="C6:C38">IF(B$6&gt;0,(B6/B$6)*100,0)</f>
        <v>100</v>
      </c>
      <c r="D6" s="9" t="s">
        <v>36</v>
      </c>
      <c r="E6" s="30">
        <f>SUM(E7,E11)</f>
        <v>1263808622.5</v>
      </c>
      <c r="F6" s="32">
        <f aca="true" t="shared" si="1" ref="F6:F38">IF(E$38&gt;0,(E6/E$38)*100,0)</f>
        <v>1.687538066684568</v>
      </c>
    </row>
    <row r="7" spans="1:6" s="10" customFormat="1" ht="26.25" customHeight="1">
      <c r="A7" s="11" t="s">
        <v>37</v>
      </c>
      <c r="B7" s="30">
        <f>SUM(B8:B13)</f>
        <v>72411379094.42</v>
      </c>
      <c r="C7" s="33">
        <f t="shared" si="0"/>
        <v>96.68944847142859</v>
      </c>
      <c r="D7" s="12" t="s">
        <v>38</v>
      </c>
      <c r="E7" s="30">
        <f>SUM(E8:E10)</f>
        <v>1153397743.5</v>
      </c>
      <c r="F7" s="34">
        <f t="shared" si="1"/>
        <v>1.5401086553231942</v>
      </c>
    </row>
    <row r="8" spans="1:6" s="15" customFormat="1" ht="26.25" customHeight="1">
      <c r="A8" s="13" t="s">
        <v>39</v>
      </c>
      <c r="B8" s="35">
        <v>40145500695.49</v>
      </c>
      <c r="C8" s="41">
        <f t="shared" si="0"/>
        <v>53.605474297000356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>
        <v>1238065.93</v>
      </c>
      <c r="C9" s="41">
        <f t="shared" si="0"/>
        <v>0.0016531643705732287</v>
      </c>
      <c r="D9" s="14" t="s">
        <v>42</v>
      </c>
      <c r="E9" s="35">
        <v>1003247749.5</v>
      </c>
      <c r="F9" s="42">
        <f t="shared" si="1"/>
        <v>1.3396164082563646</v>
      </c>
    </row>
    <row r="10" spans="1:6" s="15" customFormat="1" ht="26.25" customHeight="1">
      <c r="A10" s="13" t="s">
        <v>43</v>
      </c>
      <c r="B10" s="35">
        <v>25125156147</v>
      </c>
      <c r="C10" s="41">
        <f t="shared" si="0"/>
        <v>33.549112321756034</v>
      </c>
      <c r="D10" s="14" t="s">
        <v>44</v>
      </c>
      <c r="E10" s="35">
        <v>150149994</v>
      </c>
      <c r="F10" s="42">
        <f t="shared" si="1"/>
        <v>0.20049224706682958</v>
      </c>
    </row>
    <row r="11" spans="1:6" s="15" customFormat="1" ht="26.25" customHeight="1">
      <c r="A11" s="13" t="s">
        <v>45</v>
      </c>
      <c r="B11" s="35">
        <v>6760642390</v>
      </c>
      <c r="C11" s="41">
        <f t="shared" si="0"/>
        <v>9.027348908094934</v>
      </c>
      <c r="D11" s="12" t="s">
        <v>46</v>
      </c>
      <c r="E11" s="30">
        <f>SUM(E12)</f>
        <v>110410879</v>
      </c>
      <c r="F11" s="34">
        <f t="shared" si="1"/>
        <v>0.14742941136137389</v>
      </c>
    </row>
    <row r="12" spans="1:6" s="15" customFormat="1" ht="26.25" customHeight="1">
      <c r="A12" s="13" t="s">
        <v>47</v>
      </c>
      <c r="B12" s="35">
        <v>366968487</v>
      </c>
      <c r="C12" s="41">
        <f t="shared" si="0"/>
        <v>0.4900055910847697</v>
      </c>
      <c r="D12" s="14" t="s">
        <v>48</v>
      </c>
      <c r="E12" s="35">
        <v>110410879</v>
      </c>
      <c r="F12" s="42">
        <f t="shared" si="1"/>
        <v>0.14742941136137389</v>
      </c>
    </row>
    <row r="13" spans="1:6" s="15" customFormat="1" ht="26.25" customHeight="1">
      <c r="A13" s="13" t="s">
        <v>49</v>
      </c>
      <c r="B13" s="35">
        <v>11873309</v>
      </c>
      <c r="C13" s="41">
        <f t="shared" si="0"/>
        <v>0.0158541891219044</v>
      </c>
      <c r="D13" s="16" t="s">
        <v>50</v>
      </c>
      <c r="E13" s="30">
        <f>SUM(E14)</f>
        <v>73626864805.86</v>
      </c>
      <c r="F13" s="46">
        <f t="shared" si="1"/>
        <v>98.31246193331543</v>
      </c>
    </row>
    <row r="14" spans="1:6" s="15" customFormat="1" ht="34.5" customHeight="1">
      <c r="A14" s="17" t="s">
        <v>51</v>
      </c>
      <c r="B14" s="30">
        <f>SUM(B15:B18)</f>
        <v>2000568406.34</v>
      </c>
      <c r="C14" s="33">
        <f t="shared" si="0"/>
        <v>2.671318489683141</v>
      </c>
      <c r="D14" s="12" t="s">
        <v>52</v>
      </c>
      <c r="E14" s="30">
        <f>SUM(E15:E16)</f>
        <v>73626864805.86</v>
      </c>
      <c r="F14" s="46">
        <f t="shared" si="1"/>
        <v>98.31246193331543</v>
      </c>
    </row>
    <row r="15" spans="1:6" s="15" customFormat="1" ht="26.25" customHeight="1">
      <c r="A15" s="13" t="s">
        <v>53</v>
      </c>
      <c r="B15" s="35">
        <v>6705725.34</v>
      </c>
      <c r="C15" s="41">
        <f t="shared" si="0"/>
        <v>0.008954019283074894</v>
      </c>
      <c r="D15" s="14" t="s">
        <v>54</v>
      </c>
      <c r="E15" s="35">
        <v>73626864805.86</v>
      </c>
      <c r="F15" s="42">
        <f t="shared" si="1"/>
        <v>98.31246193331543</v>
      </c>
    </row>
    <row r="16" spans="1:6" s="15" customFormat="1" ht="26.25" customHeight="1">
      <c r="A16" s="13" t="s">
        <v>55</v>
      </c>
      <c r="B16" s="35">
        <v>1993862681</v>
      </c>
      <c r="C16" s="41">
        <f t="shared" si="0"/>
        <v>2.6623644704000666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478725927.6</v>
      </c>
      <c r="C19" s="33">
        <f t="shared" si="0"/>
        <v>0.6392330388882757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478725927.6</v>
      </c>
      <c r="C20" s="41">
        <f t="shared" si="0"/>
        <v>0.6392330388882757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74890673428.36</v>
      </c>
      <c r="C38" s="37">
        <f t="shared" si="0"/>
        <v>100</v>
      </c>
      <c r="D38" s="23" t="s">
        <v>62</v>
      </c>
      <c r="E38" s="38">
        <f>E6+E13</f>
        <v>74890673428.36</v>
      </c>
      <c r="F38" s="39">
        <f t="shared" si="1"/>
        <v>100</v>
      </c>
    </row>
    <row r="39" spans="1:3" s="15" customFormat="1" ht="14.25">
      <c r="A39" s="49" t="s">
        <v>82</v>
      </c>
      <c r="B39" s="4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60" t="s">
        <v>97</v>
      </c>
      <c r="B1" s="57"/>
      <c r="C1" s="57"/>
      <c r="D1" s="57"/>
      <c r="E1" s="57"/>
      <c r="F1" s="57"/>
    </row>
    <row r="2" spans="1:6" ht="21">
      <c r="A2" s="53" t="s">
        <v>67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21331497304</v>
      </c>
      <c r="C6" s="31">
        <f aca="true" t="shared" si="0" ref="C6:C38">IF(B$6&gt;0,(B6/B$6)*100,0)</f>
        <v>100</v>
      </c>
      <c r="D6" s="9" t="s">
        <v>36</v>
      </c>
      <c r="E6" s="30">
        <f>SUM(E7,E11)</f>
        <v>2009415610</v>
      </c>
      <c r="F6" s="32">
        <f aca="true" t="shared" si="1" ref="F6:F38">IF(E$38&gt;0,(E6/E$38)*100,0)</f>
        <v>9.419946388963526</v>
      </c>
    </row>
    <row r="7" spans="1:6" s="10" customFormat="1" ht="26.25" customHeight="1">
      <c r="A7" s="11" t="s">
        <v>37</v>
      </c>
      <c r="B7" s="30">
        <f>SUM(B8:B13)</f>
        <v>21261252578</v>
      </c>
      <c r="C7" s="33">
        <f t="shared" si="0"/>
        <v>99.67069950599846</v>
      </c>
      <c r="D7" s="12" t="s">
        <v>38</v>
      </c>
      <c r="E7" s="30">
        <f>SUM(E8:E10)</f>
        <v>208817793</v>
      </c>
      <c r="F7" s="34">
        <f t="shared" si="1"/>
        <v>0.9789176541341207</v>
      </c>
    </row>
    <row r="8" spans="1:6" s="15" customFormat="1" ht="26.25" customHeight="1">
      <c r="A8" s="13" t="s">
        <v>39</v>
      </c>
      <c r="B8" s="35">
        <v>15421145916</v>
      </c>
      <c r="C8" s="41">
        <f t="shared" si="0"/>
        <v>72.29284328347775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1246686</v>
      </c>
      <c r="F9" s="42">
        <f t="shared" si="1"/>
        <v>0.005844343611858068</v>
      </c>
    </row>
    <row r="10" spans="1:6" s="15" customFormat="1" ht="26.25" customHeight="1">
      <c r="A10" s="13" t="s">
        <v>43</v>
      </c>
      <c r="B10" s="35">
        <v>1759650259</v>
      </c>
      <c r="C10" s="41">
        <f t="shared" si="0"/>
        <v>8.24907053603798</v>
      </c>
      <c r="D10" s="14" t="s">
        <v>44</v>
      </c>
      <c r="E10" s="35">
        <v>207571107</v>
      </c>
      <c r="F10" s="42">
        <f t="shared" si="1"/>
        <v>0.9730733105222625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1800597817</v>
      </c>
      <c r="F11" s="34">
        <f t="shared" si="1"/>
        <v>8.441028734829406</v>
      </c>
    </row>
    <row r="12" spans="1:6" s="15" customFormat="1" ht="26.25" customHeight="1">
      <c r="A12" s="13" t="s">
        <v>47</v>
      </c>
      <c r="B12" s="35">
        <v>4075226361</v>
      </c>
      <c r="C12" s="41">
        <f t="shared" si="0"/>
        <v>19.10426775449949</v>
      </c>
      <c r="D12" s="14" t="s">
        <v>48</v>
      </c>
      <c r="E12" s="35">
        <v>1800597817</v>
      </c>
      <c r="F12" s="42">
        <f t="shared" si="1"/>
        <v>8.441028734829406</v>
      </c>
    </row>
    <row r="13" spans="1:6" s="15" customFormat="1" ht="26.25" customHeight="1">
      <c r="A13" s="13" t="s">
        <v>49</v>
      </c>
      <c r="B13" s="35">
        <v>5230042</v>
      </c>
      <c r="C13" s="41">
        <f t="shared" si="0"/>
        <v>0.024517931983233467</v>
      </c>
      <c r="D13" s="16" t="s">
        <v>50</v>
      </c>
      <c r="E13" s="30">
        <f>SUM(E14)</f>
        <v>19322081694</v>
      </c>
      <c r="F13" s="46">
        <f t="shared" si="1"/>
        <v>90.58005361103648</v>
      </c>
    </row>
    <row r="14" spans="1:6" s="15" customFormat="1" ht="34.5" customHeight="1">
      <c r="A14" s="17" t="s">
        <v>51</v>
      </c>
      <c r="B14" s="30">
        <f>SUM(B15:B18)</f>
        <v>70219726</v>
      </c>
      <c r="C14" s="33">
        <f t="shared" si="0"/>
        <v>0.32918329641507477</v>
      </c>
      <c r="D14" s="12" t="s">
        <v>52</v>
      </c>
      <c r="E14" s="30">
        <f>SUM(E15:E16)</f>
        <v>19322081694</v>
      </c>
      <c r="F14" s="46">
        <f t="shared" si="1"/>
        <v>90.58005361103648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19322081694</v>
      </c>
      <c r="F15" s="42">
        <f t="shared" si="1"/>
        <v>90.58005361103648</v>
      </c>
    </row>
    <row r="16" spans="1:6" s="15" customFormat="1" ht="26.25" customHeight="1">
      <c r="A16" s="13" t="s">
        <v>55</v>
      </c>
      <c r="B16" s="35">
        <v>61860458</v>
      </c>
      <c r="C16" s="41">
        <f t="shared" si="0"/>
        <v>0.28999585504201886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>
        <v>8359268</v>
      </c>
      <c r="C18" s="41">
        <f t="shared" si="0"/>
        <v>0.0391874413730559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25000</v>
      </c>
      <c r="C19" s="33">
        <f t="shared" si="0"/>
        <v>0.00011719758647843297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25000</v>
      </c>
      <c r="C20" s="41">
        <f t="shared" si="0"/>
        <v>0.00011719758647843297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21331497304</v>
      </c>
      <c r="C38" s="37">
        <f t="shared" si="0"/>
        <v>100</v>
      </c>
      <c r="D38" s="23" t="s">
        <v>62</v>
      </c>
      <c r="E38" s="38">
        <f>E6+E13</f>
        <v>21331497304</v>
      </c>
      <c r="F38" s="39">
        <f t="shared" si="1"/>
        <v>100</v>
      </c>
    </row>
    <row r="39" spans="1:3" s="15" customFormat="1" ht="14.25">
      <c r="A39" s="48" t="s">
        <v>83</v>
      </c>
      <c r="B39" s="4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98</v>
      </c>
      <c r="B1" s="57"/>
      <c r="C1" s="57"/>
      <c r="D1" s="57"/>
      <c r="E1" s="57"/>
      <c r="F1" s="57"/>
    </row>
    <row r="2" spans="1:6" ht="21">
      <c r="A2" s="53" t="s">
        <v>73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11898959227</v>
      </c>
      <c r="C6" s="31">
        <f aca="true" t="shared" si="0" ref="C6:C38">IF(B$6&gt;0,(B6/B$6)*100,0)</f>
        <v>100</v>
      </c>
      <c r="D6" s="9" t="s">
        <v>36</v>
      </c>
      <c r="E6" s="30">
        <f>SUM(E7,E11)</f>
        <v>984522088</v>
      </c>
      <c r="F6" s="32">
        <f aca="true" t="shared" si="1" ref="F6:F38">IF(E$38&gt;0,(E6/E$38)*100,0)</f>
        <v>8.274018502105756</v>
      </c>
    </row>
    <row r="7" spans="1:6" s="10" customFormat="1" ht="26.25" customHeight="1">
      <c r="A7" s="11" t="s">
        <v>37</v>
      </c>
      <c r="B7" s="30">
        <f>SUM(B8:B13)</f>
        <v>9422261203</v>
      </c>
      <c r="C7" s="33">
        <f t="shared" si="0"/>
        <v>79.18559113657513</v>
      </c>
      <c r="D7" s="12" t="s">
        <v>38</v>
      </c>
      <c r="E7" s="30">
        <f>SUM(E8:E10)</f>
        <v>982913166</v>
      </c>
      <c r="F7" s="34">
        <f t="shared" si="1"/>
        <v>8.260496966572218</v>
      </c>
    </row>
    <row r="8" spans="1:6" s="15" customFormat="1" ht="26.25" customHeight="1">
      <c r="A8" s="13" t="s">
        <v>39</v>
      </c>
      <c r="B8" s="35">
        <v>7986166387</v>
      </c>
      <c r="C8" s="41">
        <f t="shared" si="0"/>
        <v>67.1165119120548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982913166</v>
      </c>
      <c r="F9" s="42">
        <f t="shared" si="1"/>
        <v>8.260496966572218</v>
      </c>
    </row>
    <row r="10" spans="1:6" s="15" customFormat="1" ht="26.25" customHeight="1">
      <c r="A10" s="13" t="s">
        <v>43</v>
      </c>
      <c r="B10" s="35">
        <v>231315687</v>
      </c>
      <c r="C10" s="41">
        <f t="shared" si="0"/>
        <v>1.9439993245385712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1608922</v>
      </c>
      <c r="F11" s="34">
        <f t="shared" si="1"/>
        <v>0.013521535533537968</v>
      </c>
    </row>
    <row r="12" spans="1:6" s="15" customFormat="1" ht="26.25" customHeight="1">
      <c r="A12" s="13" t="s">
        <v>47</v>
      </c>
      <c r="B12" s="35">
        <v>733287596</v>
      </c>
      <c r="C12" s="41">
        <f t="shared" si="0"/>
        <v>6.162619620849634</v>
      </c>
      <c r="D12" s="14" t="s">
        <v>48</v>
      </c>
      <c r="E12" s="35">
        <v>1608922</v>
      </c>
      <c r="F12" s="42">
        <f t="shared" si="1"/>
        <v>0.013521535533537968</v>
      </c>
    </row>
    <row r="13" spans="1:6" s="15" customFormat="1" ht="26.25" customHeight="1">
      <c r="A13" s="13" t="s">
        <v>49</v>
      </c>
      <c r="B13" s="35">
        <v>471491533</v>
      </c>
      <c r="C13" s="41">
        <f t="shared" si="0"/>
        <v>3.9624602791321086</v>
      </c>
      <c r="D13" s="16" t="s">
        <v>50</v>
      </c>
      <c r="E13" s="30">
        <f>SUM(E14)</f>
        <v>10914437139</v>
      </c>
      <c r="F13" s="46">
        <f t="shared" si="1"/>
        <v>91.72598149789425</v>
      </c>
    </row>
    <row r="14" spans="1:6" s="15" customFormat="1" ht="34.5" customHeight="1">
      <c r="A14" s="17" t="s">
        <v>51</v>
      </c>
      <c r="B14" s="30">
        <f>SUM(B15:B18)</f>
        <v>2337084153</v>
      </c>
      <c r="C14" s="33">
        <f t="shared" si="0"/>
        <v>19.64108043749665</v>
      </c>
      <c r="D14" s="12" t="s">
        <v>52</v>
      </c>
      <c r="E14" s="30">
        <f>SUM(E15:E16)</f>
        <v>10914437139</v>
      </c>
      <c r="F14" s="46">
        <f t="shared" si="1"/>
        <v>91.72598149789425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10914437139</v>
      </c>
      <c r="F15" s="42">
        <f t="shared" si="1"/>
        <v>91.72598149789425</v>
      </c>
    </row>
    <row r="16" spans="1:6" s="15" customFormat="1" ht="26.25" customHeight="1">
      <c r="A16" s="13" t="s">
        <v>55</v>
      </c>
      <c r="B16" s="35">
        <v>2336931841</v>
      </c>
      <c r="C16" s="41">
        <f t="shared" si="0"/>
        <v>19.63980039277094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>
        <v>152312</v>
      </c>
      <c r="C18" s="41">
        <f t="shared" si="0"/>
        <v>0.001280044725713388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139613871</v>
      </c>
      <c r="C19" s="33">
        <f t="shared" si="0"/>
        <v>1.1733284259282217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139613871</v>
      </c>
      <c r="C20" s="41">
        <f t="shared" si="0"/>
        <v>1.1733284259282217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11898959227</v>
      </c>
      <c r="C38" s="37">
        <f t="shared" si="0"/>
        <v>100</v>
      </c>
      <c r="D38" s="23" t="s">
        <v>62</v>
      </c>
      <c r="E38" s="38">
        <f>E6+E13</f>
        <v>11898959227</v>
      </c>
      <c r="F38" s="39">
        <f t="shared" si="1"/>
        <v>100</v>
      </c>
    </row>
    <row r="39" spans="1:3" s="15" customFormat="1" ht="14.25">
      <c r="A39" s="48" t="s">
        <v>84</v>
      </c>
      <c r="B39" s="4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99</v>
      </c>
      <c r="B1" s="57"/>
      <c r="C1" s="57"/>
      <c r="D1" s="57"/>
      <c r="E1" s="57"/>
      <c r="F1" s="57"/>
    </row>
    <row r="2" spans="1:6" ht="21">
      <c r="A2" s="53" t="s">
        <v>67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5600619616</v>
      </c>
      <c r="C6" s="31">
        <f aca="true" t="shared" si="0" ref="C6:C38">IF(B$6&gt;0,(B6/B$6)*100,0)</f>
        <v>100</v>
      </c>
      <c r="D6" s="9" t="s">
        <v>36</v>
      </c>
      <c r="E6" s="30">
        <f>SUM(E7,E11)</f>
        <v>38067596</v>
      </c>
      <c r="F6" s="32">
        <f aca="true" t="shared" si="1" ref="F6:F38">IF(E$38&gt;0,(E6/E$38)*100,0)</f>
        <v>0.6797032937435614</v>
      </c>
    </row>
    <row r="7" spans="1:6" s="10" customFormat="1" ht="26.25" customHeight="1">
      <c r="A7" s="11" t="s">
        <v>37</v>
      </c>
      <c r="B7" s="30">
        <f>SUM(B8:B13)</f>
        <v>5484799898</v>
      </c>
      <c r="C7" s="33">
        <f t="shared" si="0"/>
        <v>97.93201956317256</v>
      </c>
      <c r="D7" s="12" t="s">
        <v>38</v>
      </c>
      <c r="E7" s="30">
        <f>SUM(E8:E10)</f>
        <v>7586036</v>
      </c>
      <c r="F7" s="34">
        <f t="shared" si="1"/>
        <v>0.13544994161588852</v>
      </c>
    </row>
    <row r="8" spans="1:6" s="15" customFormat="1" ht="26.25" customHeight="1">
      <c r="A8" s="13" t="s">
        <v>39</v>
      </c>
      <c r="B8" s="35">
        <v>5369579154</v>
      </c>
      <c r="C8" s="41">
        <f t="shared" si="0"/>
        <v>95.87473390729916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>
        <v>0</v>
      </c>
      <c r="C9" s="41">
        <f t="shared" si="0"/>
        <v>0</v>
      </c>
      <c r="D9" s="14" t="s">
        <v>42</v>
      </c>
      <c r="E9" s="35">
        <v>4202703</v>
      </c>
      <c r="F9" s="42">
        <f t="shared" si="1"/>
        <v>0.07503996500661472</v>
      </c>
    </row>
    <row r="10" spans="1:6" s="15" customFormat="1" ht="26.25" customHeight="1">
      <c r="A10" s="13" t="s">
        <v>43</v>
      </c>
      <c r="B10" s="35">
        <v>37022067</v>
      </c>
      <c r="C10" s="41">
        <f t="shared" si="0"/>
        <v>0.6610351985740001</v>
      </c>
      <c r="D10" s="14" t="s">
        <v>44</v>
      </c>
      <c r="E10" s="35">
        <v>3383333</v>
      </c>
      <c r="F10" s="42">
        <f t="shared" si="1"/>
        <v>0.060409976609273795</v>
      </c>
    </row>
    <row r="11" spans="1:6" s="15" customFormat="1" ht="26.25" customHeight="1">
      <c r="A11" s="13" t="s">
        <v>45</v>
      </c>
      <c r="B11" s="35">
        <v>0</v>
      </c>
      <c r="C11" s="41">
        <f t="shared" si="0"/>
        <v>0</v>
      </c>
      <c r="D11" s="12" t="s">
        <v>46</v>
      </c>
      <c r="E11" s="30">
        <f>SUM(E12)</f>
        <v>30481560</v>
      </c>
      <c r="F11" s="34">
        <f t="shared" si="1"/>
        <v>0.5442533521276729</v>
      </c>
    </row>
    <row r="12" spans="1:6" s="15" customFormat="1" ht="26.25" customHeight="1">
      <c r="A12" s="13" t="s">
        <v>47</v>
      </c>
      <c r="B12" s="35">
        <v>78198677</v>
      </c>
      <c r="C12" s="41">
        <f t="shared" si="0"/>
        <v>1.3962504572994017</v>
      </c>
      <c r="D12" s="14" t="s">
        <v>48</v>
      </c>
      <c r="E12" s="35">
        <v>30481560</v>
      </c>
      <c r="F12" s="42">
        <f t="shared" si="1"/>
        <v>0.5442533521276729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5562552020</v>
      </c>
      <c r="F13" s="46">
        <f t="shared" si="1"/>
        <v>99.32029670625644</v>
      </c>
    </row>
    <row r="14" spans="1:6" s="15" customFormat="1" ht="34.5" customHeight="1">
      <c r="A14" s="17" t="s">
        <v>51</v>
      </c>
      <c r="B14" s="30">
        <f>SUM(B15:B18)</f>
        <v>21448630</v>
      </c>
      <c r="C14" s="33">
        <f t="shared" si="0"/>
        <v>0.38296887613515085</v>
      </c>
      <c r="D14" s="12" t="s">
        <v>52</v>
      </c>
      <c r="E14" s="30">
        <f>SUM(E15:E16)</f>
        <v>5562552020</v>
      </c>
      <c r="F14" s="46">
        <f t="shared" si="1"/>
        <v>99.32029670625644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5562552020</v>
      </c>
      <c r="F15" s="42">
        <f t="shared" si="1"/>
        <v>99.32029670625644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>
        <v>21448630</v>
      </c>
      <c r="C18" s="41">
        <f t="shared" si="0"/>
        <v>0.38296887613515085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94371088</v>
      </c>
      <c r="C19" s="33">
        <f t="shared" si="0"/>
        <v>1.6850115606922875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94371088</v>
      </c>
      <c r="C20" s="41">
        <f t="shared" si="0"/>
        <v>1.6850115606922875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5600619616</v>
      </c>
      <c r="C38" s="37">
        <f t="shared" si="0"/>
        <v>100</v>
      </c>
      <c r="D38" s="23" t="s">
        <v>62</v>
      </c>
      <c r="E38" s="38">
        <f>E6+E13</f>
        <v>5600619616</v>
      </c>
      <c r="F38" s="39">
        <f t="shared" si="1"/>
        <v>100</v>
      </c>
    </row>
    <row r="39" spans="1:3" s="15" customFormat="1" ht="14.25">
      <c r="A39" s="48" t="s">
        <v>85</v>
      </c>
      <c r="B39" s="4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7.5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100</v>
      </c>
      <c r="B1" s="57"/>
      <c r="C1" s="57"/>
      <c r="D1" s="57"/>
      <c r="E1" s="57"/>
      <c r="F1" s="57"/>
    </row>
    <row r="2" spans="1:6" ht="21">
      <c r="A2" s="53" t="s">
        <v>67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1324069388</v>
      </c>
      <c r="C6" s="31">
        <f aca="true" t="shared" si="0" ref="C6:C38">IF(B$6&gt;0,(B6/B$6)*100,0)</f>
        <v>100</v>
      </c>
      <c r="D6" s="9" t="s">
        <v>36</v>
      </c>
      <c r="E6" s="30">
        <f>SUM(E7,E11)</f>
        <v>9927311</v>
      </c>
      <c r="F6" s="32">
        <f aca="true" t="shared" si="1" ref="F6:F38">IF(E$38&gt;0,(E6/E$38)*100,0)</f>
        <v>0.7497576101351571</v>
      </c>
    </row>
    <row r="7" spans="1:6" s="10" customFormat="1" ht="26.25" customHeight="1">
      <c r="A7" s="11" t="s">
        <v>37</v>
      </c>
      <c r="B7" s="30">
        <f>SUM(B8:B13)</f>
        <v>1302270561</v>
      </c>
      <c r="C7" s="33">
        <f t="shared" si="0"/>
        <v>98.35364919712198</v>
      </c>
      <c r="D7" s="12" t="s">
        <v>38</v>
      </c>
      <c r="E7" s="30">
        <f>SUM(E8:E10)</f>
        <v>8108484</v>
      </c>
      <c r="F7" s="34">
        <f t="shared" si="1"/>
        <v>0.6123911687323143</v>
      </c>
    </row>
    <row r="8" spans="1:6" s="15" customFormat="1" ht="26.25" customHeight="1">
      <c r="A8" s="13" t="s">
        <v>39</v>
      </c>
      <c r="B8" s="35">
        <v>1299875042</v>
      </c>
      <c r="C8" s="41">
        <f t="shared" si="0"/>
        <v>98.17272824073477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8108484</v>
      </c>
      <c r="F9" s="42">
        <f t="shared" si="1"/>
        <v>0.6123911687323143</v>
      </c>
    </row>
    <row r="10" spans="1:6" s="15" customFormat="1" ht="26.25" customHeight="1">
      <c r="A10" s="13" t="s">
        <v>43</v>
      </c>
      <c r="B10" s="35">
        <v>81627</v>
      </c>
      <c r="C10" s="41">
        <f t="shared" si="0"/>
        <v>0.006164858181888576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>
        <v>936699</v>
      </c>
      <c r="C11" s="41">
        <f t="shared" si="0"/>
        <v>0.07074395107154309</v>
      </c>
      <c r="D11" s="12" t="s">
        <v>46</v>
      </c>
      <c r="E11" s="30">
        <f>SUM(E12)</f>
        <v>1818827</v>
      </c>
      <c r="F11" s="34">
        <f t="shared" si="1"/>
        <v>0.13736644140284288</v>
      </c>
    </row>
    <row r="12" spans="1:6" s="15" customFormat="1" ht="26.25" customHeight="1">
      <c r="A12" s="13" t="s">
        <v>47</v>
      </c>
      <c r="B12" s="35">
        <v>1377193</v>
      </c>
      <c r="C12" s="41">
        <f t="shared" si="0"/>
        <v>0.10401214713378752</v>
      </c>
      <c r="D12" s="14" t="s">
        <v>48</v>
      </c>
      <c r="E12" s="35">
        <v>1818827</v>
      </c>
      <c r="F12" s="42">
        <f t="shared" si="1"/>
        <v>0.13736644140284288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1314142077</v>
      </c>
      <c r="F13" s="46">
        <f t="shared" si="1"/>
        <v>99.25024238986484</v>
      </c>
    </row>
    <row r="14" spans="1:6" s="15" customFormat="1" ht="34.5" customHeight="1">
      <c r="A14" s="17" t="s">
        <v>51</v>
      </c>
      <c r="B14" s="30">
        <f>SUM(B15:B18)</f>
        <v>1798827</v>
      </c>
      <c r="C14" s="33">
        <f t="shared" si="0"/>
        <v>0.13585594654651137</v>
      </c>
      <c r="D14" s="12" t="s">
        <v>52</v>
      </c>
      <c r="E14" s="30">
        <f>SUM(E15:E16)</f>
        <v>1314142077</v>
      </c>
      <c r="F14" s="46">
        <f t="shared" si="1"/>
        <v>99.25024238986484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1314156087</v>
      </c>
      <c r="F15" s="42">
        <f t="shared" si="1"/>
        <v>99.25130049151171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>
        <v>-14010</v>
      </c>
      <c r="F16" s="42">
        <f t="shared" si="1"/>
        <v>-0.0010581016468602174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>
        <v>1798827</v>
      </c>
      <c r="C18" s="41">
        <f t="shared" si="0"/>
        <v>0.13585594654651137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20000000</v>
      </c>
      <c r="C19" s="33">
        <f t="shared" si="0"/>
        <v>1.5104948563315022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20000000</v>
      </c>
      <c r="C20" s="41">
        <f t="shared" si="0"/>
        <v>1.5104948563315022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1324069388</v>
      </c>
      <c r="C38" s="37">
        <f t="shared" si="0"/>
        <v>100</v>
      </c>
      <c r="D38" s="23" t="s">
        <v>62</v>
      </c>
      <c r="E38" s="38">
        <f>E6+E13</f>
        <v>1324069388</v>
      </c>
      <c r="F38" s="39">
        <f t="shared" si="1"/>
        <v>100</v>
      </c>
    </row>
    <row r="39" spans="1:3" s="15" customFormat="1" ht="14.25">
      <c r="A39" s="58"/>
      <c r="B39" s="5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4">
    <mergeCell ref="A1:F1"/>
    <mergeCell ref="A2:F2"/>
    <mergeCell ref="A3:E3"/>
    <mergeCell ref="A39:B39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101</v>
      </c>
      <c r="B1" s="57"/>
      <c r="C1" s="57"/>
      <c r="D1" s="57"/>
      <c r="E1" s="57"/>
      <c r="F1" s="57"/>
    </row>
    <row r="2" spans="1:6" ht="21">
      <c r="A2" s="53" t="s">
        <v>69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371218308</v>
      </c>
      <c r="C6" s="31">
        <f aca="true" t="shared" si="0" ref="C6:C38">IF(B$6&gt;0,(B6/B$6)*100,0)</f>
        <v>100</v>
      </c>
      <c r="D6" s="9" t="s">
        <v>36</v>
      </c>
      <c r="E6" s="30">
        <f>SUM(E7,E11)</f>
        <v>70000</v>
      </c>
      <c r="F6" s="32">
        <f aca="true" t="shared" si="1" ref="F6:F38">IF(E$38&gt;0,(E6/E$38)*100,0)</f>
        <v>0.0188568285807714</v>
      </c>
    </row>
    <row r="7" spans="1:6" s="10" customFormat="1" ht="26.25" customHeight="1">
      <c r="A7" s="11" t="s">
        <v>37</v>
      </c>
      <c r="B7" s="30">
        <f>SUM(B8:B13)</f>
        <v>371218308</v>
      </c>
      <c r="C7" s="33">
        <f t="shared" si="0"/>
        <v>100</v>
      </c>
      <c r="D7" s="12" t="s">
        <v>38</v>
      </c>
      <c r="E7" s="30">
        <f>SUM(E8:E10)</f>
        <v>0</v>
      </c>
      <c r="F7" s="34">
        <f t="shared" si="1"/>
        <v>0</v>
      </c>
    </row>
    <row r="8" spans="1:6" s="15" customFormat="1" ht="26.25" customHeight="1">
      <c r="A8" s="13" t="s">
        <v>39</v>
      </c>
      <c r="B8" s="35">
        <v>365252649</v>
      </c>
      <c r="C8" s="41">
        <f t="shared" si="0"/>
        <v>98.39295129808092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>
        <v>0</v>
      </c>
      <c r="C9" s="41">
        <f t="shared" si="0"/>
        <v>0</v>
      </c>
      <c r="D9" s="14" t="s">
        <v>42</v>
      </c>
      <c r="E9" s="35"/>
      <c r="F9" s="42">
        <f t="shared" si="1"/>
        <v>0</v>
      </c>
    </row>
    <row r="10" spans="1:6" s="15" customFormat="1" ht="26.25" customHeight="1">
      <c r="A10" s="13" t="s">
        <v>43</v>
      </c>
      <c r="B10" s="35">
        <v>55665</v>
      </c>
      <c r="C10" s="41">
        <f t="shared" si="0"/>
        <v>0.014995219470694855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>
        <v>0</v>
      </c>
      <c r="C11" s="41">
        <f t="shared" si="0"/>
        <v>0</v>
      </c>
      <c r="D11" s="12" t="s">
        <v>46</v>
      </c>
      <c r="E11" s="30">
        <f>SUM(E12)</f>
        <v>70000</v>
      </c>
      <c r="F11" s="34">
        <f t="shared" si="1"/>
        <v>0.0188568285807714</v>
      </c>
    </row>
    <row r="12" spans="1:6" s="15" customFormat="1" ht="26.25" customHeight="1">
      <c r="A12" s="13" t="s">
        <v>47</v>
      </c>
      <c r="B12" s="35">
        <v>5909994</v>
      </c>
      <c r="C12" s="41">
        <v>1.6</v>
      </c>
      <c r="D12" s="14" t="s">
        <v>48</v>
      </c>
      <c r="E12" s="35">
        <v>70000</v>
      </c>
      <c r="F12" s="42">
        <f t="shared" si="1"/>
        <v>0.0188568285807714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371148308</v>
      </c>
      <c r="F13" s="46">
        <f t="shared" si="1"/>
        <v>99.98114317141923</v>
      </c>
    </row>
    <row r="14" spans="1:6" s="15" customFormat="1" ht="34.5" customHeight="1">
      <c r="A14" s="17" t="s">
        <v>51</v>
      </c>
      <c r="B14" s="30">
        <f>SUM(B15:B18)</f>
        <v>0</v>
      </c>
      <c r="C14" s="33">
        <f t="shared" si="0"/>
        <v>0</v>
      </c>
      <c r="D14" s="12" t="s">
        <v>52</v>
      </c>
      <c r="E14" s="30">
        <f>SUM(E15:E16)</f>
        <v>371148308</v>
      </c>
      <c r="F14" s="46">
        <f t="shared" si="1"/>
        <v>99.98114317141923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371148308</v>
      </c>
      <c r="F15" s="42">
        <f t="shared" si="1"/>
        <v>99.98114317141923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>
        <v>0</v>
      </c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0</v>
      </c>
      <c r="C19" s="33">
        <f t="shared" si="0"/>
        <v>0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/>
      <c r="C20" s="41">
        <f t="shared" si="0"/>
        <v>0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371218308</v>
      </c>
      <c r="C38" s="37">
        <f t="shared" si="0"/>
        <v>100</v>
      </c>
      <c r="D38" s="23" t="s">
        <v>62</v>
      </c>
      <c r="E38" s="38">
        <f>E6+E13</f>
        <v>371218308</v>
      </c>
      <c r="F38" s="39">
        <f t="shared" si="1"/>
        <v>100</v>
      </c>
    </row>
    <row r="39" spans="1:3" s="15" customFormat="1" ht="14.25">
      <c r="A39" s="58"/>
      <c r="B39" s="5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4">
    <mergeCell ref="A1:F1"/>
    <mergeCell ref="A2:F2"/>
    <mergeCell ref="A3:E3"/>
    <mergeCell ref="A39:B39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3" customWidth="1"/>
    <col min="2" max="2" width="18.00390625" style="3" customWidth="1"/>
    <col min="3" max="3" width="8.875" style="3" customWidth="1"/>
    <col min="4" max="4" width="17.125" style="3" customWidth="1"/>
    <col min="5" max="5" width="17.625" style="3" customWidth="1"/>
    <col min="6" max="6" width="8.625" style="3" customWidth="1"/>
    <col min="7" max="8" width="9.00390625" style="3" customWidth="1"/>
    <col min="9" max="9" width="9.875" style="3" customWidth="1"/>
    <col min="10" max="16384" width="9.00390625" style="3" customWidth="1"/>
  </cols>
  <sheetData>
    <row r="1" spans="1:6" s="4" customFormat="1" ht="27.75">
      <c r="A1" s="55" t="s">
        <v>108</v>
      </c>
      <c r="B1" s="52"/>
      <c r="C1" s="52"/>
      <c r="D1" s="52"/>
      <c r="E1" s="52"/>
      <c r="F1" s="52"/>
    </row>
    <row r="2" spans="1:6" s="4" customFormat="1" ht="14.25" customHeight="1">
      <c r="A2" s="53"/>
      <c r="B2" s="53"/>
      <c r="C2" s="53"/>
      <c r="D2" s="53"/>
      <c r="E2" s="53"/>
      <c r="F2" s="53"/>
    </row>
    <row r="3" spans="1:5" s="4" customFormat="1" ht="14.25" customHeight="1">
      <c r="A3" s="54"/>
      <c r="B3" s="54"/>
      <c r="C3" s="54"/>
      <c r="D3" s="54"/>
      <c r="E3" s="54"/>
    </row>
    <row r="4" spans="1:6" s="4" customFormat="1" ht="17.25" thickBot="1">
      <c r="A4" s="1"/>
      <c r="B4" s="1" t="s">
        <v>63</v>
      </c>
      <c r="C4" s="1"/>
      <c r="D4" s="1"/>
      <c r="F4" s="2" t="s">
        <v>0</v>
      </c>
    </row>
    <row r="5" spans="1:6" s="7" customFormat="1" ht="33.75" customHeight="1">
      <c r="A5" s="5" t="s">
        <v>1</v>
      </c>
      <c r="B5" s="6" t="s">
        <v>2</v>
      </c>
      <c r="C5" s="43" t="s">
        <v>30</v>
      </c>
      <c r="D5" s="6" t="s">
        <v>1</v>
      </c>
      <c r="E5" s="6" t="s">
        <v>2</v>
      </c>
      <c r="F5" s="44" t="s">
        <v>30</v>
      </c>
    </row>
    <row r="6" spans="1:9" s="10" customFormat="1" ht="26.25" customHeight="1">
      <c r="A6" s="8" t="s">
        <v>3</v>
      </c>
      <c r="B6" s="30">
        <f>SUM(B7,B14,B19)</f>
        <v>367396604223.27997</v>
      </c>
      <c r="C6" s="31">
        <f>IF(B$6&gt;0,(B6/B$6)*100,0)</f>
        <v>100</v>
      </c>
      <c r="D6" s="9" t="s">
        <v>4</v>
      </c>
      <c r="E6" s="30">
        <f>SUM(E7,E11)</f>
        <v>34614072030.33</v>
      </c>
      <c r="F6" s="32">
        <f aca="true" t="shared" si="0" ref="F6:F26">IF(E$38&gt;0,(E6/E$38)*100,0)</f>
        <v>9.421445825148073</v>
      </c>
      <c r="I6" s="51"/>
    </row>
    <row r="7" spans="1:9" s="10" customFormat="1" ht="26.25" customHeight="1">
      <c r="A7" s="11" t="s">
        <v>5</v>
      </c>
      <c r="B7" s="30">
        <f>SUM(B8:B13)</f>
        <v>208213022253.86</v>
      </c>
      <c r="C7" s="33">
        <f aca="true" t="shared" si="1" ref="C7:C38">IF(B$6&gt;0,(B7/B$6)*100,0)</f>
        <v>56.672549463010704</v>
      </c>
      <c r="D7" s="12" t="s">
        <v>20</v>
      </c>
      <c r="E7" s="30">
        <f>SUM(E8:E10)</f>
        <v>30555723909.85</v>
      </c>
      <c r="F7" s="34">
        <f t="shared" si="0"/>
        <v>8.316822626721992</v>
      </c>
      <c r="I7" s="51"/>
    </row>
    <row r="8" spans="1:9" s="15" customFormat="1" ht="26.25" customHeight="1">
      <c r="A8" s="13" t="s">
        <v>6</v>
      </c>
      <c r="B8" s="40">
        <f>SUM('科學技術:有線廣電'!B8)</f>
        <v>155876948620.93</v>
      </c>
      <c r="C8" s="41">
        <f t="shared" si="1"/>
        <v>42.427433141488166</v>
      </c>
      <c r="D8" s="14" t="s">
        <v>23</v>
      </c>
      <c r="E8" s="40">
        <f>SUM('科學技術:有線廣電'!E8)</f>
        <v>25700000000</v>
      </c>
      <c r="F8" s="42">
        <f t="shared" si="0"/>
        <v>6.995165362056856</v>
      </c>
      <c r="I8" s="51"/>
    </row>
    <row r="9" spans="1:9" s="15" customFormat="1" ht="26.25" customHeight="1">
      <c r="A9" s="13" t="s">
        <v>7</v>
      </c>
      <c r="B9" s="40">
        <f>SUM('科學技術:有線廣電'!B9)</f>
        <v>5097005.93</v>
      </c>
      <c r="C9" s="41">
        <f t="shared" si="1"/>
        <v>0.0013873307132970581</v>
      </c>
      <c r="D9" s="14" t="s">
        <v>24</v>
      </c>
      <c r="E9" s="40">
        <f>SUM('科學技術:有線廣電'!E9)</f>
        <v>4474750859.85</v>
      </c>
      <c r="F9" s="42">
        <f t="shared" si="0"/>
        <v>1.2179619540333406</v>
      </c>
      <c r="I9" s="51"/>
    </row>
    <row r="10" spans="1:9" s="15" customFormat="1" ht="26.25" customHeight="1">
      <c r="A10" s="13" t="s">
        <v>8</v>
      </c>
      <c r="B10" s="40">
        <f>SUM('科學技術:有線廣電'!B10)</f>
        <v>33001636389</v>
      </c>
      <c r="C10" s="41">
        <f t="shared" si="1"/>
        <v>8.982564348619764</v>
      </c>
      <c r="D10" s="14" t="s">
        <v>25</v>
      </c>
      <c r="E10" s="40">
        <f>SUM('科學技術:有線廣電'!E10)</f>
        <v>380973050</v>
      </c>
      <c r="F10" s="42">
        <f t="shared" si="0"/>
        <v>0.10369531063179589</v>
      </c>
      <c r="I10" s="51"/>
    </row>
    <row r="11" spans="1:9" s="15" customFormat="1" ht="26.25" customHeight="1">
      <c r="A11" s="13" t="s">
        <v>9</v>
      </c>
      <c r="B11" s="40">
        <f>SUM('科學技術:有線廣電'!B11)</f>
        <v>6761727003</v>
      </c>
      <c r="C11" s="41">
        <f t="shared" si="1"/>
        <v>1.8404435221428064</v>
      </c>
      <c r="D11" s="12" t="s">
        <v>26</v>
      </c>
      <c r="E11" s="30">
        <f>SUM(E12)</f>
        <v>4058348120.48</v>
      </c>
      <c r="F11" s="34">
        <f t="shared" si="0"/>
        <v>1.1046231984260793</v>
      </c>
      <c r="I11" s="51"/>
    </row>
    <row r="12" spans="1:9" s="15" customFormat="1" ht="26.25" customHeight="1">
      <c r="A12" s="13" t="s">
        <v>10</v>
      </c>
      <c r="B12" s="40">
        <f>SUM('科學技術:有線廣電'!B12)</f>
        <v>6077518351</v>
      </c>
      <c r="C12" s="41">
        <f t="shared" si="1"/>
        <v>1.654211901018681</v>
      </c>
      <c r="D12" s="14" t="s">
        <v>27</v>
      </c>
      <c r="E12" s="40">
        <f>SUM('科學技術:有線廣電'!E12)</f>
        <v>4058348120.48</v>
      </c>
      <c r="F12" s="42">
        <f t="shared" si="0"/>
        <v>1.1046231984260793</v>
      </c>
      <c r="I12" s="51"/>
    </row>
    <row r="13" spans="1:9" s="15" customFormat="1" ht="26.25" customHeight="1">
      <c r="A13" s="13" t="s">
        <v>11</v>
      </c>
      <c r="B13" s="40">
        <f>SUM('科學技術:有線廣電'!B13)</f>
        <v>6490094884</v>
      </c>
      <c r="C13" s="41">
        <f t="shared" si="1"/>
        <v>1.7665092190279852</v>
      </c>
      <c r="D13" s="16" t="s">
        <v>28</v>
      </c>
      <c r="E13" s="30">
        <f>SUM(E14)</f>
        <v>332782532192.95</v>
      </c>
      <c r="F13" s="34">
        <f t="shared" si="0"/>
        <v>90.57855417485192</v>
      </c>
      <c r="I13" s="51"/>
    </row>
    <row r="14" spans="1:9" s="15" customFormat="1" ht="34.5" customHeight="1">
      <c r="A14" s="17" t="s">
        <v>21</v>
      </c>
      <c r="B14" s="30">
        <f>SUM(B15:B18)</f>
        <v>155306042630.34</v>
      </c>
      <c r="C14" s="33">
        <f t="shared" si="1"/>
        <v>42.27204085314708</v>
      </c>
      <c r="D14" s="12" t="s">
        <v>29</v>
      </c>
      <c r="E14" s="30">
        <f>SUM(E15:E16)</f>
        <v>332782532192.95</v>
      </c>
      <c r="F14" s="34">
        <f t="shared" si="0"/>
        <v>90.57855417485192</v>
      </c>
      <c r="I14" s="51"/>
    </row>
    <row r="15" spans="1:9" s="15" customFormat="1" ht="26.25" customHeight="1">
      <c r="A15" s="13" t="s">
        <v>12</v>
      </c>
      <c r="B15" s="40">
        <f>SUM('科學技術:有線廣電'!B15)</f>
        <v>11925725.34</v>
      </c>
      <c r="C15" s="41">
        <f t="shared" si="1"/>
        <v>0.0032460085920533745</v>
      </c>
      <c r="D15" s="14" t="s">
        <v>22</v>
      </c>
      <c r="E15" s="40">
        <f>SUM('科學技術:有線廣電'!E15)</f>
        <v>359360240996.95</v>
      </c>
      <c r="F15" s="42">
        <f t="shared" si="0"/>
        <v>97.8126190786875</v>
      </c>
      <c r="I15" s="51"/>
    </row>
    <row r="16" spans="1:9" s="15" customFormat="1" ht="26.25" customHeight="1">
      <c r="A16" s="13" t="s">
        <v>13</v>
      </c>
      <c r="B16" s="40">
        <f>SUM('科學技術:有線廣電'!B16)</f>
        <v>153633463378</v>
      </c>
      <c r="C16" s="41">
        <f t="shared" si="1"/>
        <v>41.81678916243643</v>
      </c>
      <c r="D16" s="14" t="s">
        <v>31</v>
      </c>
      <c r="E16" s="40">
        <f>SUM('科學技術:有線廣電'!E16)</f>
        <v>-26577708804</v>
      </c>
      <c r="F16" s="42">
        <f t="shared" si="0"/>
        <v>-7.234064903835577</v>
      </c>
      <c r="I16" s="51"/>
    </row>
    <row r="17" spans="1:9" s="15" customFormat="1" ht="26.25" customHeight="1">
      <c r="A17" s="13" t="s">
        <v>14</v>
      </c>
      <c r="B17" s="40">
        <f>SUM('科學技術:有線廣電'!B17)</f>
        <v>1607416732</v>
      </c>
      <c r="C17" s="41">
        <f t="shared" si="1"/>
        <v>0.4375154025710907</v>
      </c>
      <c r="D17" s="18"/>
      <c r="E17" s="40"/>
      <c r="F17" s="34">
        <f t="shared" si="0"/>
        <v>0</v>
      </c>
      <c r="I17" s="51"/>
    </row>
    <row r="18" spans="1:9" s="15" customFormat="1" ht="26.25" customHeight="1">
      <c r="A18" s="13" t="s">
        <v>15</v>
      </c>
      <c r="B18" s="40">
        <f>SUM('科學技術:有線廣電'!B18)</f>
        <v>53236795</v>
      </c>
      <c r="C18" s="41">
        <f t="shared" si="1"/>
        <v>0.014490279547506679</v>
      </c>
      <c r="D18" s="18"/>
      <c r="E18" s="40"/>
      <c r="F18" s="34">
        <f t="shared" si="0"/>
        <v>0</v>
      </c>
      <c r="I18" s="51"/>
    </row>
    <row r="19" spans="1:9" s="15" customFormat="1" ht="26.25" customHeight="1">
      <c r="A19" s="11" t="s">
        <v>16</v>
      </c>
      <c r="B19" s="30">
        <f>SUM(B20:B21)</f>
        <v>3877539339.08</v>
      </c>
      <c r="C19" s="33">
        <f t="shared" si="1"/>
        <v>1.0554096838422278</v>
      </c>
      <c r="D19" s="18"/>
      <c r="E19" s="40"/>
      <c r="F19" s="34">
        <f t="shared" si="0"/>
        <v>0</v>
      </c>
      <c r="I19" s="51"/>
    </row>
    <row r="20" spans="1:9" s="15" customFormat="1" ht="26.25" customHeight="1">
      <c r="A20" s="13" t="s">
        <v>17</v>
      </c>
      <c r="B20" s="40">
        <f>SUM('科學技術:有線廣電'!B20)</f>
        <v>3877539339.08</v>
      </c>
      <c r="C20" s="41">
        <f t="shared" si="1"/>
        <v>1.0554096838422278</v>
      </c>
      <c r="D20" s="19"/>
      <c r="E20" s="30"/>
      <c r="F20" s="34">
        <f t="shared" si="0"/>
        <v>0</v>
      </c>
      <c r="I20" s="51"/>
    </row>
    <row r="21" spans="1:9" s="15" customFormat="1" ht="26.25" customHeight="1">
      <c r="A21" s="13" t="s">
        <v>18</v>
      </c>
      <c r="B21" s="40">
        <f>SUM('科學技術:有線廣電'!B21)</f>
        <v>0</v>
      </c>
      <c r="C21" s="41">
        <f t="shared" si="1"/>
        <v>0</v>
      </c>
      <c r="D21" s="19"/>
      <c r="E21" s="30"/>
      <c r="F21" s="34">
        <f t="shared" si="0"/>
        <v>0</v>
      </c>
      <c r="I21" s="51"/>
    </row>
    <row r="22" spans="1:9" s="15" customFormat="1" ht="14.25">
      <c r="A22" s="13"/>
      <c r="B22" s="40"/>
      <c r="C22" s="33">
        <f t="shared" si="1"/>
        <v>0</v>
      </c>
      <c r="D22" s="18"/>
      <c r="E22" s="40"/>
      <c r="F22" s="34">
        <f t="shared" si="0"/>
        <v>0</v>
      </c>
      <c r="I22" s="51"/>
    </row>
    <row r="23" spans="1:9" s="15" customFormat="1" ht="14.25">
      <c r="A23" s="20"/>
      <c r="B23" s="40"/>
      <c r="C23" s="33">
        <f t="shared" si="1"/>
        <v>0</v>
      </c>
      <c r="D23" s="18"/>
      <c r="E23" s="40"/>
      <c r="F23" s="34">
        <f t="shared" si="0"/>
        <v>0</v>
      </c>
      <c r="I23" s="51"/>
    </row>
    <row r="24" spans="1:9" s="15" customFormat="1" ht="14.25">
      <c r="A24" s="20"/>
      <c r="B24" s="40"/>
      <c r="C24" s="33">
        <f t="shared" si="1"/>
        <v>0</v>
      </c>
      <c r="D24" s="19"/>
      <c r="E24" s="30"/>
      <c r="F24" s="34">
        <f t="shared" si="0"/>
        <v>0</v>
      </c>
      <c r="I24" s="51"/>
    </row>
    <row r="25" spans="1:9" s="15" customFormat="1" ht="14.25">
      <c r="A25" s="20"/>
      <c r="B25" s="40"/>
      <c r="C25" s="33">
        <f t="shared" si="1"/>
        <v>0</v>
      </c>
      <c r="D25" s="18"/>
      <c r="E25" s="40"/>
      <c r="F25" s="34">
        <f t="shared" si="0"/>
        <v>0</v>
      </c>
      <c r="I25" s="51"/>
    </row>
    <row r="26" spans="1:9" s="15" customFormat="1" ht="14.25">
      <c r="A26" s="20"/>
      <c r="B26" s="40"/>
      <c r="C26" s="33">
        <f t="shared" si="1"/>
        <v>0</v>
      </c>
      <c r="D26" s="18"/>
      <c r="E26" s="40"/>
      <c r="F26" s="34">
        <f t="shared" si="0"/>
        <v>0</v>
      </c>
      <c r="I26" s="51"/>
    </row>
    <row r="27" spans="1:9" s="15" customFormat="1" ht="14.25">
      <c r="A27" s="20"/>
      <c r="B27" s="40"/>
      <c r="C27" s="33"/>
      <c r="D27" s="18"/>
      <c r="E27" s="40"/>
      <c r="F27" s="34"/>
      <c r="I27" s="51"/>
    </row>
    <row r="28" spans="1:9" s="15" customFormat="1" ht="14.25">
      <c r="A28" s="20"/>
      <c r="B28" s="40"/>
      <c r="C28" s="33"/>
      <c r="D28" s="18"/>
      <c r="E28" s="40"/>
      <c r="F28" s="34"/>
      <c r="I28" s="51"/>
    </row>
    <row r="29" spans="1:9" s="15" customFormat="1" ht="14.25">
      <c r="A29" s="20"/>
      <c r="B29" s="40"/>
      <c r="C29" s="33"/>
      <c r="D29" s="18"/>
      <c r="E29" s="40"/>
      <c r="F29" s="34"/>
      <c r="I29" s="51"/>
    </row>
    <row r="30" spans="1:9" s="15" customFormat="1" ht="14.25">
      <c r="A30" s="20"/>
      <c r="B30" s="40"/>
      <c r="C30" s="33"/>
      <c r="D30" s="18"/>
      <c r="E30" s="40"/>
      <c r="F30" s="34"/>
      <c r="I30" s="51"/>
    </row>
    <row r="31" spans="1:9" s="15" customFormat="1" ht="14.25">
      <c r="A31" s="20"/>
      <c r="B31" s="40"/>
      <c r="C31" s="33"/>
      <c r="D31" s="18"/>
      <c r="E31" s="40"/>
      <c r="F31" s="34"/>
      <c r="I31" s="51"/>
    </row>
    <row r="32" spans="1:9" s="15" customFormat="1" ht="14.25">
      <c r="A32" s="20"/>
      <c r="B32" s="40"/>
      <c r="C32" s="33"/>
      <c r="D32" s="18"/>
      <c r="E32" s="40"/>
      <c r="F32" s="34"/>
      <c r="I32" s="51"/>
    </row>
    <row r="33" spans="1:9" s="15" customFormat="1" ht="14.25">
      <c r="A33" s="20"/>
      <c r="B33" s="40"/>
      <c r="C33" s="33"/>
      <c r="D33" s="18"/>
      <c r="E33" s="40"/>
      <c r="F33" s="34"/>
      <c r="I33" s="51"/>
    </row>
    <row r="34" spans="1:9" s="15" customFormat="1" ht="21" customHeight="1">
      <c r="A34" s="20"/>
      <c r="B34" s="40"/>
      <c r="C34" s="33"/>
      <c r="D34" s="18"/>
      <c r="E34" s="40"/>
      <c r="F34" s="34"/>
      <c r="I34" s="51"/>
    </row>
    <row r="35" spans="1:9" s="15" customFormat="1" ht="14.25">
      <c r="A35" s="21"/>
      <c r="B35" s="30"/>
      <c r="C35" s="33">
        <f t="shared" si="1"/>
        <v>0</v>
      </c>
      <c r="D35" s="18"/>
      <c r="E35" s="40"/>
      <c r="F35" s="34">
        <f>IF(E$38&gt;0,(E35/E$38)*100,0)</f>
        <v>0</v>
      </c>
      <c r="I35" s="51"/>
    </row>
    <row r="36" spans="1:9" s="15" customFormat="1" ht="14.25">
      <c r="A36" s="20"/>
      <c r="B36" s="40"/>
      <c r="C36" s="33">
        <f t="shared" si="1"/>
        <v>0</v>
      </c>
      <c r="D36" s="18"/>
      <c r="E36" s="40"/>
      <c r="F36" s="34">
        <f>IF(E$38&gt;0,(E36/E$38)*100,0)</f>
        <v>0</v>
      </c>
      <c r="I36" s="51"/>
    </row>
    <row r="37" spans="1:9" s="15" customFormat="1" ht="14.25">
      <c r="A37" s="20"/>
      <c r="B37" s="40"/>
      <c r="C37" s="33">
        <f t="shared" si="1"/>
        <v>0</v>
      </c>
      <c r="D37" s="18"/>
      <c r="E37" s="40"/>
      <c r="F37" s="34">
        <f>IF(E$38&gt;0,(E37/E$38)*100,0)</f>
        <v>0</v>
      </c>
      <c r="I37" s="51"/>
    </row>
    <row r="38" spans="1:9" s="15" customFormat="1" ht="15" thickBot="1">
      <c r="A38" s="22" t="s">
        <v>19</v>
      </c>
      <c r="B38" s="37">
        <f>B6</f>
        <v>367396604223.27997</v>
      </c>
      <c r="C38" s="37">
        <f t="shared" si="1"/>
        <v>100</v>
      </c>
      <c r="D38" s="23" t="s">
        <v>19</v>
      </c>
      <c r="E38" s="38">
        <f>E6+E13</f>
        <v>367396604223.28</v>
      </c>
      <c r="F38" s="39">
        <f>IF(E$38&gt;0,(E38/E$38)*100,0)</f>
        <v>100</v>
      </c>
      <c r="I38" s="51"/>
    </row>
    <row r="39" spans="1:3" s="15" customFormat="1" ht="14.25">
      <c r="A39" s="24" t="s">
        <v>75</v>
      </c>
      <c r="C39" s="40"/>
    </row>
    <row r="40" s="24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60" t="s">
        <v>102</v>
      </c>
      <c r="B1" s="57"/>
      <c r="C1" s="57"/>
      <c r="D1" s="57"/>
      <c r="E1" s="57"/>
      <c r="F1" s="57"/>
    </row>
    <row r="2" spans="1:6" ht="21">
      <c r="A2" s="53" t="s">
        <v>68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441495895</v>
      </c>
      <c r="C6" s="31">
        <f aca="true" t="shared" si="0" ref="C6:C38">IF(B$6&gt;0,(B6/B$6)*100,0)</f>
        <v>100</v>
      </c>
      <c r="D6" s="9" t="s">
        <v>36</v>
      </c>
      <c r="E6" s="30">
        <f>SUM(E7,E11)</f>
        <v>0</v>
      </c>
      <c r="F6" s="32">
        <f aca="true" t="shared" si="1" ref="F6:F38">IF(E$38&gt;0,(E6/E$38)*100,0)</f>
        <v>0</v>
      </c>
    </row>
    <row r="7" spans="1:6" s="10" customFormat="1" ht="26.25" customHeight="1">
      <c r="A7" s="11" t="s">
        <v>37</v>
      </c>
      <c r="B7" s="30">
        <f>SUM(B8:B13)</f>
        <v>441495895</v>
      </c>
      <c r="C7" s="33">
        <f t="shared" si="0"/>
        <v>100</v>
      </c>
      <c r="D7" s="12" t="s">
        <v>38</v>
      </c>
      <c r="E7" s="30">
        <f>SUM(E8:E10)</f>
        <v>0</v>
      </c>
      <c r="F7" s="34">
        <f t="shared" si="1"/>
        <v>0</v>
      </c>
    </row>
    <row r="8" spans="1:6" s="15" customFormat="1" ht="26.25" customHeight="1">
      <c r="A8" s="13" t="s">
        <v>39</v>
      </c>
      <c r="B8" s="35">
        <v>440059501</v>
      </c>
      <c r="C8" s="41">
        <f t="shared" si="0"/>
        <v>99.67465292061209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/>
      <c r="F9" s="42">
        <f t="shared" si="1"/>
        <v>0</v>
      </c>
    </row>
    <row r="10" spans="1:6" s="15" customFormat="1" ht="26.25" customHeight="1">
      <c r="A10" s="13" t="s">
        <v>43</v>
      </c>
      <c r="B10" s="35">
        <v>1436394</v>
      </c>
      <c r="C10" s="41">
        <f t="shared" si="0"/>
        <v>0.3253470793879069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0</v>
      </c>
      <c r="F11" s="34">
        <f t="shared" si="1"/>
        <v>0</v>
      </c>
    </row>
    <row r="12" spans="1:6" s="15" customFormat="1" ht="26.25" customHeight="1">
      <c r="A12" s="13" t="s">
        <v>47</v>
      </c>
      <c r="B12" s="35"/>
      <c r="C12" s="41">
        <f t="shared" si="0"/>
        <v>0</v>
      </c>
      <c r="D12" s="14" t="s">
        <v>48</v>
      </c>
      <c r="E12" s="35"/>
      <c r="F12" s="42">
        <f t="shared" si="1"/>
        <v>0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441495895</v>
      </c>
      <c r="F13" s="46">
        <f t="shared" si="1"/>
        <v>100</v>
      </c>
    </row>
    <row r="14" spans="1:6" s="15" customFormat="1" ht="34.5" customHeight="1">
      <c r="A14" s="17" t="s">
        <v>51</v>
      </c>
      <c r="B14" s="30">
        <f>SUM(B15:B18)</f>
        <v>0</v>
      </c>
      <c r="C14" s="33">
        <f t="shared" si="0"/>
        <v>0</v>
      </c>
      <c r="D14" s="12" t="s">
        <v>52</v>
      </c>
      <c r="E14" s="30">
        <f>SUM(E15:E16)</f>
        <v>441495895</v>
      </c>
      <c r="F14" s="46">
        <f t="shared" si="1"/>
        <v>100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441495895</v>
      </c>
      <c r="F15" s="42">
        <f t="shared" si="1"/>
        <v>100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0</v>
      </c>
      <c r="C19" s="33">
        <f t="shared" si="0"/>
        <v>0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/>
      <c r="C20" s="41">
        <f t="shared" si="0"/>
        <v>0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441495895</v>
      </c>
      <c r="C38" s="37">
        <f t="shared" si="0"/>
        <v>100</v>
      </c>
      <c r="D38" s="23" t="s">
        <v>62</v>
      </c>
      <c r="E38" s="38">
        <f>E6+E13</f>
        <v>441495895</v>
      </c>
      <c r="F38" s="39">
        <f t="shared" si="1"/>
        <v>100</v>
      </c>
    </row>
    <row r="39" spans="1:3" s="15" customFormat="1" ht="14.25">
      <c r="A39" s="58"/>
      <c r="B39" s="5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4">
    <mergeCell ref="A1:F1"/>
    <mergeCell ref="A2:F2"/>
    <mergeCell ref="A3:E3"/>
    <mergeCell ref="A39:B39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103</v>
      </c>
      <c r="B1" s="57"/>
      <c r="C1" s="57"/>
      <c r="D1" s="57"/>
      <c r="E1" s="57"/>
      <c r="F1" s="57"/>
    </row>
    <row r="2" spans="1:6" ht="21">
      <c r="A2" s="53" t="s">
        <v>67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640135120.34</v>
      </c>
      <c r="C6" s="31">
        <f aca="true" t="shared" si="0" ref="C6:C38">IF(B$6&gt;0,(B6/B$6)*100,0)</f>
        <v>100</v>
      </c>
      <c r="D6" s="9" t="s">
        <v>36</v>
      </c>
      <c r="E6" s="30">
        <f>SUM(E7,E11)</f>
        <v>223184932</v>
      </c>
      <c r="F6" s="32">
        <f aca="true" t="shared" si="1" ref="F6:F38">IF(E$38&gt;0,(E6/E$38)*100,0)</f>
        <v>34.86528467325118</v>
      </c>
    </row>
    <row r="7" spans="1:6" s="10" customFormat="1" ht="26.25" customHeight="1">
      <c r="A7" s="11" t="s">
        <v>37</v>
      </c>
      <c r="B7" s="30">
        <f>SUM(B8:B13)</f>
        <v>640135120.34</v>
      </c>
      <c r="C7" s="33">
        <f t="shared" si="0"/>
        <v>100</v>
      </c>
      <c r="D7" s="12" t="s">
        <v>38</v>
      </c>
      <c r="E7" s="30">
        <f>SUM(E8:E10)</f>
        <v>223184932</v>
      </c>
      <c r="F7" s="34">
        <f t="shared" si="1"/>
        <v>34.86528467325118</v>
      </c>
    </row>
    <row r="8" spans="1:6" s="15" customFormat="1" ht="26.25" customHeight="1">
      <c r="A8" s="13" t="s">
        <v>39</v>
      </c>
      <c r="B8" s="35">
        <v>636620318.34</v>
      </c>
      <c r="C8" s="41">
        <f t="shared" si="0"/>
        <v>99.45092811059435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223184932</v>
      </c>
      <c r="F9" s="42">
        <f t="shared" si="1"/>
        <v>34.86528467325118</v>
      </c>
    </row>
    <row r="10" spans="1:6" s="15" customFormat="1" ht="26.25" customHeight="1">
      <c r="A10" s="13" t="s">
        <v>43</v>
      </c>
      <c r="B10" s="35">
        <v>3514802</v>
      </c>
      <c r="C10" s="41">
        <f t="shared" si="0"/>
        <v>0.5490718894056548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0</v>
      </c>
      <c r="F11" s="34">
        <f t="shared" si="1"/>
        <v>0</v>
      </c>
    </row>
    <row r="12" spans="1:6" s="15" customFormat="1" ht="26.25" customHeight="1">
      <c r="A12" s="13" t="s">
        <v>47</v>
      </c>
      <c r="B12" s="35"/>
      <c r="C12" s="41">
        <f t="shared" si="0"/>
        <v>0</v>
      </c>
      <c r="D12" s="14" t="s">
        <v>48</v>
      </c>
      <c r="E12" s="35"/>
      <c r="F12" s="42">
        <f t="shared" si="1"/>
        <v>0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416950188.34</v>
      </c>
      <c r="F13" s="46">
        <f t="shared" si="1"/>
        <v>65.13471532674883</v>
      </c>
    </row>
    <row r="14" spans="1:6" s="15" customFormat="1" ht="34.5" customHeight="1">
      <c r="A14" s="17" t="s">
        <v>51</v>
      </c>
      <c r="B14" s="30">
        <f>SUM(B15:B18)</f>
        <v>0</v>
      </c>
      <c r="C14" s="33">
        <f t="shared" si="0"/>
        <v>0</v>
      </c>
      <c r="D14" s="12" t="s">
        <v>52</v>
      </c>
      <c r="E14" s="30">
        <f>SUM(E15:E16)</f>
        <v>416950188.34</v>
      </c>
      <c r="F14" s="46">
        <f t="shared" si="1"/>
        <v>65.13471532674883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416950188.34</v>
      </c>
      <c r="F15" s="42">
        <f t="shared" si="1"/>
        <v>65.13471532674883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0</v>
      </c>
      <c r="C19" s="33">
        <f t="shared" si="0"/>
        <v>0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/>
      <c r="C20" s="41">
        <f t="shared" si="0"/>
        <v>0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640135120.34</v>
      </c>
      <c r="C38" s="37">
        <f t="shared" si="0"/>
        <v>100</v>
      </c>
      <c r="D38" s="23" t="s">
        <v>62</v>
      </c>
      <c r="E38" s="38">
        <f>E6+E13</f>
        <v>640135120.3399999</v>
      </c>
      <c r="F38" s="39">
        <f t="shared" si="1"/>
        <v>100</v>
      </c>
    </row>
    <row r="39" spans="1:3" s="15" customFormat="1" ht="14.25">
      <c r="A39" s="58"/>
      <c r="B39" s="5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4">
    <mergeCell ref="A3:E3"/>
    <mergeCell ref="A1:F1"/>
    <mergeCell ref="A2:F2"/>
    <mergeCell ref="A39:B39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60" t="s">
        <v>104</v>
      </c>
      <c r="B1" s="57"/>
      <c r="C1" s="57"/>
      <c r="D1" s="57"/>
      <c r="E1" s="57"/>
      <c r="F1" s="57"/>
    </row>
    <row r="2" spans="1:6" ht="21">
      <c r="A2" s="53" t="s">
        <v>67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26279819911</v>
      </c>
      <c r="C6" s="31">
        <f aca="true" t="shared" si="0" ref="C6:C38">IF(B$6&gt;0,(B6/B$6)*100,0)</f>
        <v>100</v>
      </c>
      <c r="D6" s="9" t="s">
        <v>36</v>
      </c>
      <c r="E6" s="30">
        <f>SUM(E7,E11)</f>
        <v>5885790300</v>
      </c>
      <c r="F6" s="32">
        <f aca="true" t="shared" si="1" ref="F6:F38">IF(E$38&gt;0,(E6/E$38)*100,0)</f>
        <v>22.396615806093756</v>
      </c>
    </row>
    <row r="7" spans="1:6" s="10" customFormat="1" ht="26.25" customHeight="1">
      <c r="A7" s="11" t="s">
        <v>37</v>
      </c>
      <c r="B7" s="30">
        <f>SUM(B8:B13)</f>
        <v>26181012995</v>
      </c>
      <c r="C7" s="33">
        <f t="shared" si="0"/>
        <v>99.62401981316987</v>
      </c>
      <c r="D7" s="12" t="s">
        <v>38</v>
      </c>
      <c r="E7" s="30">
        <f>SUM(E8:E10)</f>
        <v>171722119</v>
      </c>
      <c r="F7" s="34">
        <f t="shared" si="1"/>
        <v>0.6534371985103365</v>
      </c>
    </row>
    <row r="8" spans="1:6" s="15" customFormat="1" ht="26.25" customHeight="1">
      <c r="A8" s="13" t="s">
        <v>39</v>
      </c>
      <c r="B8" s="35">
        <v>9737475157</v>
      </c>
      <c r="C8" s="41">
        <f t="shared" si="0"/>
        <v>37.05305131457223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39900016</v>
      </c>
      <c r="F9" s="42">
        <f t="shared" si="1"/>
        <v>0.15182758533021362</v>
      </c>
    </row>
    <row r="10" spans="1:6" s="15" customFormat="1" ht="26.25" customHeight="1">
      <c r="A10" s="13" t="s">
        <v>43</v>
      </c>
      <c r="B10" s="35">
        <v>18303456</v>
      </c>
      <c r="C10" s="41">
        <f t="shared" si="0"/>
        <v>0.0696483311605141</v>
      </c>
      <c r="D10" s="14" t="s">
        <v>44</v>
      </c>
      <c r="E10" s="35">
        <v>131822103</v>
      </c>
      <c r="F10" s="42">
        <f t="shared" si="1"/>
        <v>0.5016096131801229</v>
      </c>
    </row>
    <row r="11" spans="1:6" s="15" customFormat="1" ht="26.25" customHeight="1">
      <c r="A11" s="13" t="s">
        <v>45</v>
      </c>
      <c r="B11" s="35">
        <v>15499821724</v>
      </c>
      <c r="C11" s="41">
        <f t="shared" si="0"/>
        <v>58.97993889034303</v>
      </c>
      <c r="D11" s="12" t="s">
        <v>46</v>
      </c>
      <c r="E11" s="30">
        <f>SUM(E12)</f>
        <v>5714068181</v>
      </c>
      <c r="F11" s="34">
        <v>21.75</v>
      </c>
    </row>
    <row r="12" spans="1:6" s="15" customFormat="1" ht="26.25" customHeight="1">
      <c r="A12" s="13" t="s">
        <v>47</v>
      </c>
      <c r="B12" s="35">
        <v>925251310</v>
      </c>
      <c r="C12" s="41">
        <f t="shared" si="0"/>
        <v>3.5207673155047594</v>
      </c>
      <c r="D12" s="14" t="s">
        <v>48</v>
      </c>
      <c r="E12" s="35">
        <v>5714068181</v>
      </c>
      <c r="F12" s="42">
        <v>21.75</v>
      </c>
    </row>
    <row r="13" spans="1:6" s="15" customFormat="1" ht="26.25" customHeight="1">
      <c r="A13" s="13" t="s">
        <v>49</v>
      </c>
      <c r="B13" s="35">
        <v>161348</v>
      </c>
      <c r="C13" s="41">
        <f t="shared" si="0"/>
        <v>0.000613961589335185</v>
      </c>
      <c r="D13" s="16" t="s">
        <v>50</v>
      </c>
      <c r="E13" s="30">
        <f>SUM(E14)</f>
        <v>20394029611</v>
      </c>
      <c r="F13" s="46">
        <f t="shared" si="1"/>
        <v>77.60338419390624</v>
      </c>
    </row>
    <row r="14" spans="1:6" s="15" customFormat="1" ht="34.5" customHeight="1">
      <c r="A14" s="17" t="s">
        <v>51</v>
      </c>
      <c r="B14" s="30">
        <f>SUM(B15:B18)</f>
        <v>0</v>
      </c>
      <c r="C14" s="33">
        <f t="shared" si="0"/>
        <v>0</v>
      </c>
      <c r="D14" s="12" t="s">
        <v>52</v>
      </c>
      <c r="E14" s="30">
        <f>SUM(E15:E16)</f>
        <v>20394029611</v>
      </c>
      <c r="F14" s="46">
        <f t="shared" si="1"/>
        <v>77.60338419390624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20394029611</v>
      </c>
      <c r="F15" s="42">
        <f t="shared" si="1"/>
        <v>77.60338419390624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98806916</v>
      </c>
      <c r="C19" s="33">
        <f t="shared" si="0"/>
        <v>0.3759801868301319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98806916</v>
      </c>
      <c r="C20" s="41">
        <f t="shared" si="0"/>
        <v>0.3759801868301319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26279819911</v>
      </c>
      <c r="C38" s="37">
        <f t="shared" si="0"/>
        <v>100</v>
      </c>
      <c r="D38" s="23" t="s">
        <v>62</v>
      </c>
      <c r="E38" s="38">
        <f>E6+E13</f>
        <v>26279819911</v>
      </c>
      <c r="F38" s="39">
        <f t="shared" si="1"/>
        <v>100</v>
      </c>
    </row>
    <row r="39" spans="1:3" s="15" customFormat="1" ht="14.25">
      <c r="A39" s="48" t="s">
        <v>86</v>
      </c>
      <c r="B39" s="4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3">
    <mergeCell ref="A3:E3"/>
    <mergeCell ref="A1:F1"/>
    <mergeCell ref="A2:F2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9"/>
  <sheetViews>
    <sheetView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00390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106</v>
      </c>
      <c r="B1" s="57"/>
      <c r="C1" s="57"/>
      <c r="D1" s="57"/>
      <c r="E1" s="57"/>
      <c r="F1" s="57"/>
    </row>
    <row r="2" spans="1:6" ht="21">
      <c r="A2" s="53" t="s">
        <v>67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6237507709.91</v>
      </c>
      <c r="C6" s="31">
        <f aca="true" t="shared" si="0" ref="C6:C38">IF(B$6&gt;0,(B6/B$6)*100,0)</f>
        <v>100</v>
      </c>
      <c r="D6" s="9" t="s">
        <v>36</v>
      </c>
      <c r="E6" s="30">
        <f>SUM(E7,E11)</f>
        <v>640369296.83</v>
      </c>
      <c r="F6" s="32">
        <f aca="true" t="shared" si="1" ref="F6:F38">IF(E$38&gt;0,(E6/E$38)*100,0)</f>
        <v>10.266428942646387</v>
      </c>
    </row>
    <row r="7" spans="1:6" s="10" customFormat="1" ht="26.25" customHeight="1">
      <c r="A7" s="11" t="s">
        <v>37</v>
      </c>
      <c r="B7" s="30">
        <f>SUM(B8:B13)</f>
        <v>5436486569.43</v>
      </c>
      <c r="C7" s="33">
        <f t="shared" si="0"/>
        <v>87.15799358119659</v>
      </c>
      <c r="D7" s="12" t="s">
        <v>38</v>
      </c>
      <c r="E7" s="30">
        <f>SUM(E8:E10)</f>
        <v>624238608.35</v>
      </c>
      <c r="F7" s="34">
        <f t="shared" si="1"/>
        <v>10.007821030156403</v>
      </c>
    </row>
    <row r="8" spans="1:6" s="15" customFormat="1" ht="26.25" customHeight="1">
      <c r="A8" s="13" t="s">
        <v>39</v>
      </c>
      <c r="B8" s="35">
        <v>5424810938.43</v>
      </c>
      <c r="C8" s="41">
        <f t="shared" si="0"/>
        <v>86.97080934763724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624238608.35</v>
      </c>
      <c r="F9" s="42">
        <f t="shared" si="1"/>
        <v>10.007821030156403</v>
      </c>
    </row>
    <row r="10" spans="1:6" s="15" customFormat="1" ht="26.25" customHeight="1">
      <c r="A10" s="13" t="s">
        <v>43</v>
      </c>
      <c r="B10" s="35">
        <v>11530941</v>
      </c>
      <c r="C10" s="41">
        <f t="shared" si="0"/>
        <v>0.18486455706788021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16130688.48</v>
      </c>
      <c r="F11" s="34">
        <f t="shared" si="1"/>
        <v>0.25860791248998305</v>
      </c>
    </row>
    <row r="12" spans="1:6" s="15" customFormat="1" ht="26.25" customHeight="1">
      <c r="A12" s="13" t="s">
        <v>47</v>
      </c>
      <c r="B12" s="35">
        <v>144690</v>
      </c>
      <c r="C12" s="41">
        <f t="shared" si="0"/>
        <v>0.0023196764914634104</v>
      </c>
      <c r="D12" s="14" t="s">
        <v>48</v>
      </c>
      <c r="E12" s="35">
        <v>16130688.48</v>
      </c>
      <c r="F12" s="42">
        <f t="shared" si="1"/>
        <v>0.25860791248998305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5597138413.08</v>
      </c>
      <c r="F13" s="46">
        <f t="shared" si="1"/>
        <v>89.73357105735361</v>
      </c>
    </row>
    <row r="14" spans="1:6" s="15" customFormat="1" ht="34.5" customHeight="1">
      <c r="A14" s="17" t="s">
        <v>51</v>
      </c>
      <c r="B14" s="30">
        <f>SUM(B15:B18)</f>
        <v>0</v>
      </c>
      <c r="C14" s="33">
        <f t="shared" si="0"/>
        <v>0</v>
      </c>
      <c r="D14" s="12" t="s">
        <v>52</v>
      </c>
      <c r="E14" s="30">
        <f>SUM(E15:E16)</f>
        <v>5597138413.08</v>
      </c>
      <c r="F14" s="46">
        <f t="shared" si="1"/>
        <v>89.73357105735361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5597138413.08</v>
      </c>
      <c r="F15" s="42">
        <f t="shared" si="1"/>
        <v>89.73357105735361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801021140.48</v>
      </c>
      <c r="C19" s="33">
        <f t="shared" si="0"/>
        <v>12.842006418803415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801021140.48</v>
      </c>
      <c r="C20" s="41">
        <f t="shared" si="0"/>
        <v>12.842006418803415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6237507709.91</v>
      </c>
      <c r="C38" s="37">
        <f t="shared" si="0"/>
        <v>100</v>
      </c>
      <c r="D38" s="23" t="s">
        <v>62</v>
      </c>
      <c r="E38" s="38">
        <f>E6+E13</f>
        <v>6237507709.91</v>
      </c>
      <c r="F38" s="39">
        <f t="shared" si="1"/>
        <v>100</v>
      </c>
    </row>
    <row r="39" spans="1:3" s="15" customFormat="1" ht="14.25">
      <c r="A39" s="48" t="s">
        <v>76</v>
      </c>
      <c r="B39" s="49"/>
      <c r="C39" s="47"/>
    </row>
    <row r="40" s="15" customFormat="1" ht="14.25"/>
    <row r="41" s="15" customFormat="1" ht="14.25"/>
    <row r="42" s="15" customFormat="1" ht="14.25"/>
    <row r="43" s="15" customFormat="1" ht="14.25"/>
  </sheetData>
  <mergeCells count="3">
    <mergeCell ref="A3:E3"/>
    <mergeCell ref="A1:F1"/>
    <mergeCell ref="A2:F2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39"/>
  <sheetViews>
    <sheetView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7.125" style="4" customWidth="1"/>
    <col min="3" max="3" width="9.75390625" style="4" customWidth="1"/>
    <col min="4" max="4" width="16.50390625" style="4" customWidth="1"/>
    <col min="5" max="5" width="17.125" style="4" customWidth="1"/>
    <col min="6" max="6" width="8.625" style="4" customWidth="1"/>
    <col min="7" max="16384" width="9.00390625" style="4" customWidth="1"/>
  </cols>
  <sheetData>
    <row r="1" spans="1:6" ht="27.75">
      <c r="A1" s="56" t="s">
        <v>105</v>
      </c>
      <c r="B1" s="57"/>
      <c r="C1" s="57"/>
      <c r="D1" s="57"/>
      <c r="E1" s="57"/>
      <c r="F1" s="57"/>
    </row>
    <row r="2" spans="1:6" ht="21">
      <c r="A2" s="53" t="s">
        <v>67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7213967647</v>
      </c>
      <c r="C6" s="31">
        <f aca="true" t="shared" si="0" ref="C6:C38">IF(B$6&gt;0,(B6/B$6)*100,0)</f>
        <v>100</v>
      </c>
      <c r="D6" s="9" t="s">
        <v>36</v>
      </c>
      <c r="E6" s="30">
        <f>SUM(E7,E11)</f>
        <v>9636531</v>
      </c>
      <c r="F6" s="32">
        <f aca="true" t="shared" si="1" ref="F6:F38">IF(E$38&gt;0,(E6/E$38)*100,0)</f>
        <v>0.13358156664325277</v>
      </c>
    </row>
    <row r="7" spans="1:6" s="10" customFormat="1" ht="26.25" customHeight="1">
      <c r="A7" s="11" t="s">
        <v>37</v>
      </c>
      <c r="B7" s="30">
        <f>SUM(B8:B13)</f>
        <v>1509772216</v>
      </c>
      <c r="C7" s="33">
        <f t="shared" si="0"/>
        <v>20.928458372388928</v>
      </c>
      <c r="D7" s="12" t="s">
        <v>38</v>
      </c>
      <c r="E7" s="30">
        <f>SUM(E8:E10)</f>
        <v>6522165</v>
      </c>
      <c r="F7" s="34">
        <f t="shared" si="1"/>
        <v>0.09041023357946867</v>
      </c>
    </row>
    <row r="8" spans="1:6" s="15" customFormat="1" ht="26.25" customHeight="1">
      <c r="A8" s="13" t="s">
        <v>39</v>
      </c>
      <c r="B8" s="35">
        <v>952555016</v>
      </c>
      <c r="C8" s="41">
        <f t="shared" si="0"/>
        <v>13.204315053951337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6522165</v>
      </c>
      <c r="F9" s="42">
        <f t="shared" si="1"/>
        <v>0.09041023357946867</v>
      </c>
    </row>
    <row r="10" spans="1:6" s="15" customFormat="1" ht="26.25" customHeight="1">
      <c r="A10" s="13" t="s">
        <v>43</v>
      </c>
      <c r="B10" s="35">
        <v>135587</v>
      </c>
      <c r="C10" s="41">
        <f t="shared" si="0"/>
        <v>0.0018795066270692966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3114366</v>
      </c>
      <c r="F11" s="34">
        <f t="shared" si="1"/>
        <v>0.043171333063784116</v>
      </c>
    </row>
    <row r="12" spans="1:6" s="15" customFormat="1" ht="26.25" customHeight="1">
      <c r="A12" s="13" t="s">
        <v>47</v>
      </c>
      <c r="B12" s="35">
        <v>557081613</v>
      </c>
      <c r="C12" s="41">
        <f t="shared" si="0"/>
        <v>7.722263811810522</v>
      </c>
      <c r="D12" s="14" t="s">
        <v>48</v>
      </c>
      <c r="E12" s="35">
        <v>3114366</v>
      </c>
      <c r="F12" s="42">
        <f t="shared" si="1"/>
        <v>0.043171333063784116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7204331116</v>
      </c>
      <c r="F13" s="46">
        <f t="shared" si="1"/>
        <v>99.86641843335676</v>
      </c>
    </row>
    <row r="14" spans="1:6" s="15" customFormat="1" ht="34.5" customHeight="1">
      <c r="A14" s="17" t="s">
        <v>51</v>
      </c>
      <c r="B14" s="30">
        <f>SUM(B15:B18)</f>
        <v>4535894873</v>
      </c>
      <c r="C14" s="33">
        <f t="shared" si="0"/>
        <v>62.876562454314545</v>
      </c>
      <c r="D14" s="12" t="s">
        <v>52</v>
      </c>
      <c r="E14" s="30">
        <f>SUM(E15:E16)</f>
        <v>7204331116</v>
      </c>
      <c r="F14" s="46">
        <f t="shared" si="1"/>
        <v>99.86641843335676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8419525985</v>
      </c>
      <c r="F15" s="42">
        <f t="shared" si="1"/>
        <v>116.71144641882812</v>
      </c>
    </row>
    <row r="16" spans="1:6" s="15" customFormat="1" ht="26.25" customHeight="1">
      <c r="A16" s="13" t="s">
        <v>55</v>
      </c>
      <c r="B16" s="35">
        <v>4533113293</v>
      </c>
      <c r="C16" s="41">
        <f t="shared" si="0"/>
        <v>62.83800419988216</v>
      </c>
      <c r="D16" s="14" t="s">
        <v>56</v>
      </c>
      <c r="E16" s="35">
        <v>-1215194869</v>
      </c>
      <c r="F16" s="42">
        <f t="shared" si="1"/>
        <v>-16.845027985471365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>
        <v>2781580</v>
      </c>
      <c r="C18" s="41">
        <f t="shared" si="0"/>
        <v>0.03855825443238226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1168300558</v>
      </c>
      <c r="C19" s="33">
        <f t="shared" si="0"/>
        <v>16.194979173296534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1168300558</v>
      </c>
      <c r="C20" s="41">
        <f t="shared" si="0"/>
        <v>16.194979173296534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7213967647</v>
      </c>
      <c r="C38" s="37">
        <f t="shared" si="0"/>
        <v>100</v>
      </c>
      <c r="D38" s="23" t="s">
        <v>62</v>
      </c>
      <c r="E38" s="38">
        <f>E6+E13</f>
        <v>7213967647</v>
      </c>
      <c r="F38" s="39">
        <f t="shared" si="1"/>
        <v>100</v>
      </c>
    </row>
    <row r="39" spans="1:3" s="15" customFormat="1" ht="14.25">
      <c r="A39" s="48" t="s">
        <v>77</v>
      </c>
      <c r="B39" s="4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39"/>
  <sheetViews>
    <sheetView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87</v>
      </c>
      <c r="B1" s="57"/>
      <c r="C1" s="57"/>
      <c r="D1" s="57"/>
      <c r="E1" s="57"/>
      <c r="F1" s="57"/>
    </row>
    <row r="2" spans="1:6" ht="21">
      <c r="A2" s="53" t="s">
        <v>67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3133460156</v>
      </c>
      <c r="C6" s="31">
        <f aca="true" t="shared" si="0" ref="C6:C38">IF(B$6&gt;0,(B6/B$6)*100,0)</f>
        <v>100</v>
      </c>
      <c r="D6" s="9" t="s">
        <v>36</v>
      </c>
      <c r="E6" s="30">
        <f>SUM(E7,E11)</f>
        <v>0</v>
      </c>
      <c r="F6" s="32">
        <f aca="true" t="shared" si="1" ref="F6:F38">IF(E$38&gt;0,(E6/E$38)*100,0)</f>
        <v>0</v>
      </c>
    </row>
    <row r="7" spans="1:6" s="10" customFormat="1" ht="26.25" customHeight="1">
      <c r="A7" s="11" t="s">
        <v>37</v>
      </c>
      <c r="B7" s="30">
        <f>SUM(B8:B13)</f>
        <v>3133460156</v>
      </c>
      <c r="C7" s="33">
        <f t="shared" si="0"/>
        <v>100</v>
      </c>
      <c r="D7" s="12" t="s">
        <v>38</v>
      </c>
      <c r="E7" s="30">
        <f>SUM(E8:E10)</f>
        <v>0</v>
      </c>
      <c r="F7" s="34">
        <f t="shared" si="1"/>
        <v>0</v>
      </c>
    </row>
    <row r="8" spans="1:6" s="15" customFormat="1" ht="26.25" customHeight="1">
      <c r="A8" s="13" t="s">
        <v>39</v>
      </c>
      <c r="B8" s="35">
        <v>3133268086</v>
      </c>
      <c r="C8" s="41">
        <f t="shared" si="0"/>
        <v>99.99387035448234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>
        <v>0</v>
      </c>
      <c r="C9" s="41">
        <f t="shared" si="0"/>
        <v>0</v>
      </c>
      <c r="D9" s="14" t="s">
        <v>42</v>
      </c>
      <c r="E9" s="35"/>
      <c r="F9" s="42">
        <f t="shared" si="1"/>
        <v>0</v>
      </c>
    </row>
    <row r="10" spans="1:6" s="15" customFormat="1" ht="26.25" customHeight="1">
      <c r="A10" s="13" t="s">
        <v>43</v>
      </c>
      <c r="B10" s="35">
        <v>192070</v>
      </c>
      <c r="C10" s="41">
        <f t="shared" si="0"/>
        <v>0.00612964551766268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0</v>
      </c>
      <c r="F11" s="34">
        <f t="shared" si="1"/>
        <v>0</v>
      </c>
    </row>
    <row r="12" spans="1:6" s="15" customFormat="1" ht="26.25" customHeight="1">
      <c r="A12" s="13" t="s">
        <v>47</v>
      </c>
      <c r="B12" s="35"/>
      <c r="C12" s="41">
        <f t="shared" si="0"/>
        <v>0</v>
      </c>
      <c r="D12" s="14" t="s">
        <v>48</v>
      </c>
      <c r="E12" s="35"/>
      <c r="F12" s="42">
        <f t="shared" si="1"/>
        <v>0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3133460156</v>
      </c>
      <c r="F13" s="46">
        <f t="shared" si="1"/>
        <v>100</v>
      </c>
    </row>
    <row r="14" spans="1:6" s="15" customFormat="1" ht="34.5" customHeight="1">
      <c r="A14" s="17" t="s">
        <v>51</v>
      </c>
      <c r="B14" s="30">
        <f>SUM(B15:B18)</f>
        <v>0</v>
      </c>
      <c r="C14" s="33">
        <f t="shared" si="0"/>
        <v>0</v>
      </c>
      <c r="D14" s="12" t="s">
        <v>52</v>
      </c>
      <c r="E14" s="30">
        <f>SUM(E15:E16)</f>
        <v>3133460156</v>
      </c>
      <c r="F14" s="46">
        <f t="shared" si="1"/>
        <v>100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3133460156</v>
      </c>
      <c r="F15" s="42">
        <f t="shared" si="1"/>
        <v>100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0</v>
      </c>
      <c r="C19" s="33">
        <f t="shared" si="0"/>
        <v>0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/>
      <c r="C20" s="41">
        <f t="shared" si="0"/>
        <v>0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3133460156</v>
      </c>
      <c r="C38" s="37">
        <f t="shared" si="0"/>
        <v>100</v>
      </c>
      <c r="D38" s="23" t="s">
        <v>62</v>
      </c>
      <c r="E38" s="38">
        <f>E6+E13</f>
        <v>3133460156</v>
      </c>
      <c r="F38" s="39">
        <f t="shared" si="1"/>
        <v>100</v>
      </c>
    </row>
    <row r="39" spans="1:3" s="15" customFormat="1" ht="14.25">
      <c r="A39" s="58"/>
      <c r="B39" s="5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4">
    <mergeCell ref="A1:F1"/>
    <mergeCell ref="A2:F2"/>
    <mergeCell ref="A3:E3"/>
    <mergeCell ref="A39:B39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9"/>
  <sheetViews>
    <sheetView workbookViewId="0" topLeftCell="A1">
      <pane xSplit="1" ySplit="5" topLeftCell="B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60" t="s">
        <v>88</v>
      </c>
      <c r="B1" s="57"/>
      <c r="C1" s="57"/>
      <c r="D1" s="57"/>
      <c r="E1" s="57"/>
      <c r="F1" s="57"/>
    </row>
    <row r="2" spans="1:6" ht="21">
      <c r="A2" s="53" t="s">
        <v>68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19882597</v>
      </c>
      <c r="C6" s="31">
        <f aca="true" t="shared" si="0" ref="C6:C38">IF(B$6&gt;0,(B6/B$6)*100,0)</f>
        <v>100</v>
      </c>
      <c r="D6" s="9" t="s">
        <v>36</v>
      </c>
      <c r="E6" s="30">
        <f>SUM(E7,E11)</f>
        <v>0</v>
      </c>
      <c r="F6" s="32">
        <f aca="true" t="shared" si="1" ref="F6:F38">IF(E$38&gt;0,(E6/E$38)*100,0)</f>
        <v>0</v>
      </c>
    </row>
    <row r="7" spans="1:6" s="10" customFormat="1" ht="26.25" customHeight="1">
      <c r="A7" s="11" t="s">
        <v>37</v>
      </c>
      <c r="B7" s="30">
        <f>SUM(B8:B13)</f>
        <v>19882597</v>
      </c>
      <c r="C7" s="33">
        <f t="shared" si="0"/>
        <v>100</v>
      </c>
      <c r="D7" s="12" t="s">
        <v>38</v>
      </c>
      <c r="E7" s="30">
        <f>SUM(E8:E10)</f>
        <v>0</v>
      </c>
      <c r="F7" s="34">
        <f t="shared" si="1"/>
        <v>0</v>
      </c>
    </row>
    <row r="8" spans="1:6" s="15" customFormat="1" ht="26.25" customHeight="1">
      <c r="A8" s="13" t="s">
        <v>39</v>
      </c>
      <c r="B8" s="35">
        <v>19882597</v>
      </c>
      <c r="C8" s="41">
        <f t="shared" si="0"/>
        <v>100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/>
      <c r="F9" s="42">
        <f t="shared" si="1"/>
        <v>0</v>
      </c>
    </row>
    <row r="10" spans="1:6" s="15" customFormat="1" ht="26.25" customHeight="1">
      <c r="A10" s="13" t="s">
        <v>43</v>
      </c>
      <c r="B10" s="35"/>
      <c r="C10" s="41">
        <f t="shared" si="0"/>
        <v>0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0</v>
      </c>
      <c r="F11" s="34">
        <f t="shared" si="1"/>
        <v>0</v>
      </c>
    </row>
    <row r="12" spans="1:6" s="15" customFormat="1" ht="26.25" customHeight="1">
      <c r="A12" s="13" t="s">
        <v>47</v>
      </c>
      <c r="B12" s="35"/>
      <c r="C12" s="41">
        <f t="shared" si="0"/>
        <v>0</v>
      </c>
      <c r="D12" s="14" t="s">
        <v>48</v>
      </c>
      <c r="E12" s="35"/>
      <c r="F12" s="42">
        <f t="shared" si="1"/>
        <v>0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19882597</v>
      </c>
      <c r="F13" s="46">
        <f t="shared" si="1"/>
        <v>100</v>
      </c>
    </row>
    <row r="14" spans="1:6" s="15" customFormat="1" ht="34.5" customHeight="1">
      <c r="A14" s="17" t="s">
        <v>51</v>
      </c>
      <c r="B14" s="30">
        <f>SUM(B15:B18)</f>
        <v>0</v>
      </c>
      <c r="C14" s="33">
        <f t="shared" si="0"/>
        <v>0</v>
      </c>
      <c r="D14" s="12" t="s">
        <v>52</v>
      </c>
      <c r="E14" s="30">
        <f>SUM(E15:E16)</f>
        <v>19882597</v>
      </c>
      <c r="F14" s="46">
        <f t="shared" si="1"/>
        <v>100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19882597</v>
      </c>
      <c r="F15" s="42">
        <f t="shared" si="1"/>
        <v>100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0</v>
      </c>
      <c r="C19" s="33">
        <f t="shared" si="0"/>
        <v>0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/>
      <c r="C20" s="41">
        <f t="shared" si="0"/>
        <v>0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19882597</v>
      </c>
      <c r="C38" s="37">
        <f t="shared" si="0"/>
        <v>100</v>
      </c>
      <c r="D38" s="23" t="s">
        <v>62</v>
      </c>
      <c r="E38" s="38">
        <f>E6+E13</f>
        <v>19882597</v>
      </c>
      <c r="F38" s="39">
        <f t="shared" si="1"/>
        <v>100</v>
      </c>
    </row>
    <row r="39" spans="1:3" s="15" customFormat="1" ht="14.25">
      <c r="A39" s="58"/>
      <c r="B39" s="5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4">
    <mergeCell ref="A1:F1"/>
    <mergeCell ref="A2:F2"/>
    <mergeCell ref="A3:E3"/>
    <mergeCell ref="A39:B39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39"/>
  <sheetViews>
    <sheetView workbookViewId="0" topLeftCell="A1">
      <pane xSplit="1" ySplit="5" topLeftCell="B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89</v>
      </c>
      <c r="B1" s="57"/>
      <c r="C1" s="57"/>
      <c r="D1" s="57"/>
      <c r="E1" s="57"/>
      <c r="F1" s="57"/>
    </row>
    <row r="2" spans="1:6" ht="21">
      <c r="A2" s="53" t="s">
        <v>69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374152246</v>
      </c>
      <c r="C6" s="31">
        <f aca="true" t="shared" si="0" ref="C6:C38">IF(B$6&gt;0,(B6/B$6)*100,0)</f>
        <v>100</v>
      </c>
      <c r="D6" s="9" t="s">
        <v>36</v>
      </c>
      <c r="E6" s="30">
        <f>SUM(E7,E11)</f>
        <v>25736652171</v>
      </c>
      <c r="F6" s="32">
        <f aca="true" t="shared" si="1" ref="F6:F38">IF(E$38&gt;0,(E6/E$38)*100,0)</f>
        <v>6878.657671080772</v>
      </c>
    </row>
    <row r="7" spans="1:6" s="10" customFormat="1" ht="26.25" customHeight="1">
      <c r="A7" s="11" t="s">
        <v>37</v>
      </c>
      <c r="B7" s="30">
        <f>SUM(B8:B13)</f>
        <v>374152246</v>
      </c>
      <c r="C7" s="33">
        <f t="shared" si="0"/>
        <v>100</v>
      </c>
      <c r="D7" s="12" t="s">
        <v>38</v>
      </c>
      <c r="E7" s="30">
        <f>SUM(E8:E10)</f>
        <v>25736652171</v>
      </c>
      <c r="F7" s="34">
        <f t="shared" si="1"/>
        <v>6878.657671080772</v>
      </c>
    </row>
    <row r="8" spans="1:6" s="15" customFormat="1" ht="26.25" customHeight="1">
      <c r="A8" s="13" t="s">
        <v>39</v>
      </c>
      <c r="B8" s="35">
        <v>374152246</v>
      </c>
      <c r="C8" s="41">
        <f t="shared" si="0"/>
        <v>100</v>
      </c>
      <c r="D8" s="14" t="s">
        <v>40</v>
      </c>
      <c r="E8" s="35">
        <v>25700000000</v>
      </c>
      <c r="F8" s="42">
        <f t="shared" si="1"/>
        <v>6868.8616130878445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36652171</v>
      </c>
      <c r="F9" s="42">
        <f t="shared" si="1"/>
        <v>9.796057992927295</v>
      </c>
    </row>
    <row r="10" spans="1:6" s="15" customFormat="1" ht="26.25" customHeight="1">
      <c r="A10" s="13" t="s">
        <v>43</v>
      </c>
      <c r="B10" s="35"/>
      <c r="C10" s="41">
        <f t="shared" si="0"/>
        <v>0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0</v>
      </c>
      <c r="F11" s="34">
        <f t="shared" si="1"/>
        <v>0</v>
      </c>
    </row>
    <row r="12" spans="1:6" s="15" customFormat="1" ht="26.25" customHeight="1">
      <c r="A12" s="13" t="s">
        <v>47</v>
      </c>
      <c r="B12" s="35"/>
      <c r="C12" s="41">
        <f t="shared" si="0"/>
        <v>0</v>
      </c>
      <c r="D12" s="14" t="s">
        <v>48</v>
      </c>
      <c r="E12" s="35"/>
      <c r="F12" s="42">
        <f t="shared" si="1"/>
        <v>0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-25362499925</v>
      </c>
      <c r="F13" s="46">
        <f t="shared" si="1"/>
        <v>-6778.657671080772</v>
      </c>
    </row>
    <row r="14" spans="1:6" s="15" customFormat="1" ht="34.5" customHeight="1">
      <c r="A14" s="17" t="s">
        <v>51</v>
      </c>
      <c r="B14" s="30">
        <f>SUM(B15:B18)</f>
        <v>0</v>
      </c>
      <c r="C14" s="33">
        <f t="shared" si="0"/>
        <v>0</v>
      </c>
      <c r="D14" s="12" t="s">
        <v>52</v>
      </c>
      <c r="E14" s="30">
        <f>SUM(E15:E16)</f>
        <v>-25362499925</v>
      </c>
      <c r="F14" s="46">
        <f t="shared" si="1"/>
        <v>-6778.657671080772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/>
      <c r="F15" s="42">
        <f t="shared" si="1"/>
        <v>0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>
        <v>-25362499925</v>
      </c>
      <c r="F16" s="50">
        <f t="shared" si="1"/>
        <v>-6778.657671080772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0</v>
      </c>
      <c r="C19" s="33">
        <f t="shared" si="0"/>
        <v>0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/>
      <c r="C20" s="41">
        <f t="shared" si="0"/>
        <v>0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374152246</v>
      </c>
      <c r="C38" s="37">
        <f t="shared" si="0"/>
        <v>100</v>
      </c>
      <c r="D38" s="23" t="s">
        <v>62</v>
      </c>
      <c r="E38" s="38">
        <f>E6+E13</f>
        <v>374152246</v>
      </c>
      <c r="F38" s="39">
        <f t="shared" si="1"/>
        <v>100</v>
      </c>
    </row>
    <row r="39" spans="1:3" s="15" customFormat="1" ht="14.25">
      <c r="A39" s="58"/>
      <c r="B39" s="5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4">
    <mergeCell ref="A1:F1"/>
    <mergeCell ref="A2:F2"/>
    <mergeCell ref="A3:E3"/>
    <mergeCell ref="A39:B39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39"/>
  <sheetViews>
    <sheetView workbookViewId="0" topLeftCell="A1">
      <pane xSplit="1" ySplit="5" topLeftCell="B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90</v>
      </c>
      <c r="B1" s="57"/>
      <c r="C1" s="57"/>
      <c r="D1" s="57"/>
      <c r="E1" s="57"/>
      <c r="F1" s="57"/>
    </row>
    <row r="2" spans="1:6" ht="21">
      <c r="A2" s="53" t="s">
        <v>70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1568389867.83</v>
      </c>
      <c r="C6" s="31">
        <f aca="true" t="shared" si="0" ref="C6:C38">IF(B$6&gt;0,(B6/B$6)*100,0)</f>
        <v>100</v>
      </c>
      <c r="D6" s="9" t="s">
        <v>36</v>
      </c>
      <c r="E6" s="30">
        <f>SUM(E7,E11)</f>
        <v>68580969</v>
      </c>
      <c r="F6" s="32">
        <f aca="true" t="shared" si="1" ref="F6:F38">IF(E$38&gt;0,(E6/E$38)*100,0)</f>
        <v>4.37269905950665</v>
      </c>
    </row>
    <row r="7" spans="1:6" s="10" customFormat="1" ht="26.25" customHeight="1">
      <c r="A7" s="11" t="s">
        <v>37</v>
      </c>
      <c r="B7" s="30">
        <f>SUM(B8:B13)</f>
        <v>1512308776.83</v>
      </c>
      <c r="C7" s="33">
        <f t="shared" si="0"/>
        <v>96.42428887419472</v>
      </c>
      <c r="D7" s="12" t="s">
        <v>38</v>
      </c>
      <c r="E7" s="30">
        <f>SUM(E8:E10)</f>
        <v>30183</v>
      </c>
      <c r="F7" s="34">
        <f t="shared" si="1"/>
        <v>0.0019244577269400965</v>
      </c>
    </row>
    <row r="8" spans="1:6" s="15" customFormat="1" ht="26.25" customHeight="1">
      <c r="A8" s="13" t="s">
        <v>39</v>
      </c>
      <c r="B8" s="35">
        <v>1480680429.83</v>
      </c>
      <c r="C8" s="41">
        <f t="shared" si="0"/>
        <v>94.40767631830258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/>
      <c r="C9" s="41">
        <f t="shared" si="0"/>
        <v>0</v>
      </c>
      <c r="D9" s="14" t="s">
        <v>42</v>
      </c>
      <c r="E9" s="35">
        <v>30183</v>
      </c>
      <c r="F9" s="42">
        <f t="shared" si="1"/>
        <v>0.0019244577269400965</v>
      </c>
    </row>
    <row r="10" spans="1:6" s="15" customFormat="1" ht="26.25" customHeight="1">
      <c r="A10" s="13" t="s">
        <v>43</v>
      </c>
      <c r="B10" s="35">
        <v>20888178</v>
      </c>
      <c r="C10" s="41">
        <f t="shared" si="0"/>
        <v>1.3318230644336257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>
        <v>147914</v>
      </c>
      <c r="C11" s="41">
        <f t="shared" si="0"/>
        <v>0.009430945904072407</v>
      </c>
      <c r="D11" s="12" t="s">
        <v>46</v>
      </c>
      <c r="E11" s="30">
        <f>SUM(E12)</f>
        <v>68550786</v>
      </c>
      <c r="F11" s="34">
        <f t="shared" si="1"/>
        <v>4.3707746017797104</v>
      </c>
    </row>
    <row r="12" spans="1:6" s="15" customFormat="1" ht="26.25" customHeight="1">
      <c r="A12" s="13" t="s">
        <v>47</v>
      </c>
      <c r="B12" s="35">
        <v>10592255</v>
      </c>
      <c r="C12" s="41">
        <f t="shared" si="0"/>
        <v>0.675358545554447</v>
      </c>
      <c r="D12" s="14" t="s">
        <v>48</v>
      </c>
      <c r="E12" s="35">
        <v>68550786</v>
      </c>
      <c r="F12" s="42">
        <f t="shared" si="1"/>
        <v>4.3707746017797104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1499808898.83</v>
      </c>
      <c r="F13" s="46">
        <f t="shared" si="1"/>
        <v>95.62730094049336</v>
      </c>
    </row>
    <row r="14" spans="1:6" s="15" customFormat="1" ht="34.5" customHeight="1">
      <c r="A14" s="17" t="s">
        <v>51</v>
      </c>
      <c r="B14" s="30">
        <f>SUM(B15:B18)</f>
        <v>12030805</v>
      </c>
      <c r="C14" s="33">
        <f t="shared" si="0"/>
        <v>0.7670800001179322</v>
      </c>
      <c r="D14" s="12" t="s">
        <v>52</v>
      </c>
      <c r="E14" s="30">
        <f>SUM(E15:E16)</f>
        <v>1499808898.83</v>
      </c>
      <c r="F14" s="46">
        <f t="shared" si="1"/>
        <v>95.62730094049336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1499808898.83</v>
      </c>
      <c r="F15" s="42">
        <f t="shared" si="1"/>
        <v>95.62730094049336</v>
      </c>
    </row>
    <row r="16" spans="1:6" s="15" customFormat="1" ht="26.25" customHeight="1">
      <c r="A16" s="13" t="s">
        <v>55</v>
      </c>
      <c r="B16" s="35">
        <v>9709877</v>
      </c>
      <c r="C16" s="41">
        <f t="shared" si="0"/>
        <v>0.6190984269386053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>
        <v>2320928</v>
      </c>
      <c r="C18" s="41">
        <f t="shared" si="0"/>
        <v>0.14798157317932692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44050286</v>
      </c>
      <c r="C19" s="33">
        <f t="shared" si="0"/>
        <v>2.8086311256873455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44050286</v>
      </c>
      <c r="C20" s="41">
        <f t="shared" si="0"/>
        <v>2.8086311256873455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1568389867.83</v>
      </c>
      <c r="C38" s="37">
        <f t="shared" si="0"/>
        <v>100</v>
      </c>
      <c r="D38" s="23" t="s">
        <v>62</v>
      </c>
      <c r="E38" s="38">
        <f>E6+E13</f>
        <v>1568389867.83</v>
      </c>
      <c r="F38" s="39">
        <f t="shared" si="1"/>
        <v>100</v>
      </c>
    </row>
    <row r="39" spans="1:3" s="15" customFormat="1" ht="14.25">
      <c r="A39" s="49" t="s">
        <v>78</v>
      </c>
      <c r="B39" s="4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39"/>
  <sheetViews>
    <sheetView workbookViewId="0" topLeftCell="A1">
      <selection activeCell="A1" sqref="A1:F1"/>
    </sheetView>
  </sheetViews>
  <sheetFormatPr defaultColWidth="9.00390625" defaultRowHeight="16.5"/>
  <cols>
    <col min="1" max="1" width="17.25390625" style="4" customWidth="1"/>
    <col min="2" max="2" width="18.00390625" style="4" customWidth="1"/>
    <col min="3" max="3" width="9.75390625" style="4" customWidth="1"/>
    <col min="4" max="4" width="16.50390625" style="4" customWidth="1"/>
    <col min="5" max="5" width="17.625" style="4" customWidth="1"/>
    <col min="6" max="6" width="8.625" style="4" customWidth="1"/>
    <col min="7" max="16384" width="9.00390625" style="4" customWidth="1"/>
  </cols>
  <sheetData>
    <row r="1" spans="1:6" ht="27.75">
      <c r="A1" s="56" t="s">
        <v>91</v>
      </c>
      <c r="B1" s="57"/>
      <c r="C1" s="57"/>
      <c r="D1" s="57"/>
      <c r="E1" s="57"/>
      <c r="F1" s="57"/>
    </row>
    <row r="2" spans="1:6" ht="21">
      <c r="A2" s="53" t="s">
        <v>74</v>
      </c>
      <c r="B2" s="53"/>
      <c r="C2" s="53"/>
      <c r="D2" s="53"/>
      <c r="E2" s="53"/>
      <c r="F2" s="53"/>
    </row>
    <row r="3" spans="1:5" ht="16.5">
      <c r="A3" s="54"/>
      <c r="B3" s="54"/>
      <c r="C3" s="54"/>
      <c r="D3" s="54"/>
      <c r="E3" s="54"/>
    </row>
    <row r="4" spans="1:6" ht="17.25" thickBot="1">
      <c r="A4" s="1"/>
      <c r="B4" s="1" t="s">
        <v>66</v>
      </c>
      <c r="C4" s="1"/>
      <c r="D4" s="1"/>
      <c r="F4" s="2" t="s">
        <v>32</v>
      </c>
    </row>
    <row r="5" spans="1:6" s="7" customFormat="1" ht="33" customHeight="1">
      <c r="A5" s="5" t="s">
        <v>33</v>
      </c>
      <c r="B5" s="6" t="s">
        <v>34</v>
      </c>
      <c r="C5" s="43" t="s">
        <v>30</v>
      </c>
      <c r="D5" s="6" t="s">
        <v>33</v>
      </c>
      <c r="E5" s="6" t="s">
        <v>34</v>
      </c>
      <c r="F5" s="44" t="s">
        <v>30</v>
      </c>
    </row>
    <row r="6" spans="1:6" s="10" customFormat="1" ht="26.25" customHeight="1">
      <c r="A6" s="8" t="s">
        <v>35</v>
      </c>
      <c r="B6" s="30">
        <f>SUM(B7,B14,B19)</f>
        <v>4528594360</v>
      </c>
      <c r="C6" s="31">
        <f aca="true" t="shared" si="0" ref="C6:C38">IF(B$6&gt;0,(B6/B$6)*100,0)</f>
        <v>100</v>
      </c>
      <c r="D6" s="9" t="s">
        <v>36</v>
      </c>
      <c r="E6" s="30">
        <f>SUM(E7,E11)</f>
        <v>73357776</v>
      </c>
      <c r="F6" s="32">
        <f aca="true" t="shared" si="1" ref="F6:F38">IF(E$38&gt;0,(E6/E$38)*100,0)</f>
        <v>1.6198795954866667</v>
      </c>
    </row>
    <row r="7" spans="1:6" s="10" customFormat="1" ht="26.25" customHeight="1">
      <c r="A7" s="11" t="s">
        <v>37</v>
      </c>
      <c r="B7" s="30">
        <f>SUM(B8:B13)</f>
        <v>4224951566</v>
      </c>
      <c r="C7" s="33">
        <f t="shared" si="0"/>
        <v>93.29498802802908</v>
      </c>
      <c r="D7" s="12" t="s">
        <v>38</v>
      </c>
      <c r="E7" s="30">
        <f>SUM(E8:E10)</f>
        <v>56434176</v>
      </c>
      <c r="F7" s="34">
        <f t="shared" si="1"/>
        <v>1.2461742323063796</v>
      </c>
    </row>
    <row r="8" spans="1:6" s="15" customFormat="1" ht="26.25" customHeight="1">
      <c r="A8" s="13" t="s">
        <v>39</v>
      </c>
      <c r="B8" s="35">
        <v>4208134978</v>
      </c>
      <c r="C8" s="41">
        <f t="shared" si="0"/>
        <v>92.92364569389252</v>
      </c>
      <c r="D8" s="14" t="s">
        <v>40</v>
      </c>
      <c r="E8" s="35"/>
      <c r="F8" s="42">
        <f t="shared" si="1"/>
        <v>0</v>
      </c>
    </row>
    <row r="9" spans="1:6" s="15" customFormat="1" ht="26.25" customHeight="1">
      <c r="A9" s="13" t="s">
        <v>41</v>
      </c>
      <c r="B9" s="35">
        <v>3858940</v>
      </c>
      <c r="C9" s="41">
        <f t="shared" si="0"/>
        <v>0.08521275462613967</v>
      </c>
      <c r="D9" s="14" t="s">
        <v>42</v>
      </c>
      <c r="E9" s="35">
        <v>56434176</v>
      </c>
      <c r="F9" s="42">
        <f t="shared" si="1"/>
        <v>1.2461742323063796</v>
      </c>
    </row>
    <row r="10" spans="1:6" s="15" customFormat="1" ht="26.25" customHeight="1">
      <c r="A10" s="13" t="s">
        <v>43</v>
      </c>
      <c r="B10" s="35">
        <v>4055468</v>
      </c>
      <c r="C10" s="41">
        <f t="shared" si="0"/>
        <v>0.08955246766681041</v>
      </c>
      <c r="D10" s="14" t="s">
        <v>44</v>
      </c>
      <c r="E10" s="35"/>
      <c r="F10" s="42">
        <f t="shared" si="1"/>
        <v>0</v>
      </c>
    </row>
    <row r="11" spans="1:6" s="15" customFormat="1" ht="26.25" customHeight="1">
      <c r="A11" s="13" t="s">
        <v>45</v>
      </c>
      <c r="B11" s="35"/>
      <c r="C11" s="41">
        <f t="shared" si="0"/>
        <v>0</v>
      </c>
      <c r="D11" s="12" t="s">
        <v>46</v>
      </c>
      <c r="E11" s="30">
        <f>SUM(E12)</f>
        <v>16923600</v>
      </c>
      <c r="F11" s="34">
        <f t="shared" si="1"/>
        <v>0.37370536318028713</v>
      </c>
    </row>
    <row r="12" spans="1:6" s="15" customFormat="1" ht="26.25" customHeight="1">
      <c r="A12" s="13" t="s">
        <v>47</v>
      </c>
      <c r="B12" s="35">
        <v>8902180</v>
      </c>
      <c r="C12" s="41">
        <f t="shared" si="0"/>
        <v>0.19657711184359644</v>
      </c>
      <c r="D12" s="14" t="s">
        <v>48</v>
      </c>
      <c r="E12" s="35">
        <v>16923600</v>
      </c>
      <c r="F12" s="42">
        <f t="shared" si="1"/>
        <v>0.37370536318028713</v>
      </c>
    </row>
    <row r="13" spans="1:6" s="15" customFormat="1" ht="26.25" customHeight="1">
      <c r="A13" s="13" t="s">
        <v>49</v>
      </c>
      <c r="B13" s="35"/>
      <c r="C13" s="41">
        <f t="shared" si="0"/>
        <v>0</v>
      </c>
      <c r="D13" s="16" t="s">
        <v>50</v>
      </c>
      <c r="E13" s="30">
        <f>SUM(E14)</f>
        <v>4455236584</v>
      </c>
      <c r="F13" s="46">
        <f t="shared" si="1"/>
        <v>98.38012040451333</v>
      </c>
    </row>
    <row r="14" spans="1:6" s="15" customFormat="1" ht="34.5" customHeight="1">
      <c r="A14" s="17" t="s">
        <v>51</v>
      </c>
      <c r="B14" s="30">
        <f>SUM(B15:B18)</f>
        <v>0</v>
      </c>
      <c r="C14" s="33">
        <f t="shared" si="0"/>
        <v>0</v>
      </c>
      <c r="D14" s="12" t="s">
        <v>52</v>
      </c>
      <c r="E14" s="30">
        <f>SUM(E15:E16)</f>
        <v>4455236584</v>
      </c>
      <c r="F14" s="46">
        <f t="shared" si="1"/>
        <v>98.38012040451333</v>
      </c>
    </row>
    <row r="15" spans="1:6" s="15" customFormat="1" ht="26.25" customHeight="1">
      <c r="A15" s="13" t="s">
        <v>53</v>
      </c>
      <c r="B15" s="35"/>
      <c r="C15" s="41">
        <f t="shared" si="0"/>
        <v>0</v>
      </c>
      <c r="D15" s="14" t="s">
        <v>54</v>
      </c>
      <c r="E15" s="35">
        <v>4455236584</v>
      </c>
      <c r="F15" s="42">
        <f t="shared" si="1"/>
        <v>98.38012040451333</v>
      </c>
    </row>
    <row r="16" spans="1:6" s="15" customFormat="1" ht="26.25" customHeight="1">
      <c r="A16" s="13" t="s">
        <v>55</v>
      </c>
      <c r="B16" s="35"/>
      <c r="C16" s="41">
        <f t="shared" si="0"/>
        <v>0</v>
      </c>
      <c r="D16" s="14" t="s">
        <v>56</v>
      </c>
      <c r="E16" s="35"/>
      <c r="F16" s="42">
        <f t="shared" si="1"/>
        <v>0</v>
      </c>
    </row>
    <row r="17" spans="1:6" s="15" customFormat="1" ht="26.25" customHeight="1">
      <c r="A17" s="13" t="s">
        <v>57</v>
      </c>
      <c r="B17" s="35"/>
      <c r="C17" s="41">
        <f t="shared" si="0"/>
        <v>0</v>
      </c>
      <c r="D17" s="26"/>
      <c r="E17" s="35"/>
      <c r="F17" s="34">
        <f t="shared" si="1"/>
        <v>0</v>
      </c>
    </row>
    <row r="18" spans="1:6" s="15" customFormat="1" ht="26.25" customHeight="1">
      <c r="A18" s="13" t="s">
        <v>58</v>
      </c>
      <c r="B18" s="35"/>
      <c r="C18" s="41">
        <f t="shared" si="0"/>
        <v>0</v>
      </c>
      <c r="D18" s="26"/>
      <c r="E18" s="35"/>
      <c r="F18" s="34">
        <f t="shared" si="1"/>
        <v>0</v>
      </c>
    </row>
    <row r="19" spans="1:6" s="15" customFormat="1" ht="26.25" customHeight="1">
      <c r="A19" s="11" t="s">
        <v>59</v>
      </c>
      <c r="B19" s="30">
        <f>SUM(B20:B21)</f>
        <v>303642794</v>
      </c>
      <c r="C19" s="33">
        <f t="shared" si="0"/>
        <v>6.705011971970923</v>
      </c>
      <c r="D19" s="26"/>
      <c r="E19" s="35"/>
      <c r="F19" s="34">
        <f t="shared" si="1"/>
        <v>0</v>
      </c>
    </row>
    <row r="20" spans="1:6" s="15" customFormat="1" ht="26.25" customHeight="1">
      <c r="A20" s="13" t="s">
        <v>60</v>
      </c>
      <c r="B20" s="35">
        <v>303642794</v>
      </c>
      <c r="C20" s="41">
        <f t="shared" si="0"/>
        <v>6.705011971970923</v>
      </c>
      <c r="D20" s="27"/>
      <c r="E20" s="36"/>
      <c r="F20" s="34">
        <f t="shared" si="1"/>
        <v>0</v>
      </c>
    </row>
    <row r="21" spans="1:6" s="15" customFormat="1" ht="26.25" customHeight="1">
      <c r="A21" s="13" t="s">
        <v>61</v>
      </c>
      <c r="B21" s="35"/>
      <c r="C21" s="41">
        <f t="shared" si="0"/>
        <v>0</v>
      </c>
      <c r="D21" s="27"/>
      <c r="E21" s="36"/>
      <c r="F21" s="34">
        <f t="shared" si="1"/>
        <v>0</v>
      </c>
    </row>
    <row r="22" spans="1:6" s="15" customFormat="1" ht="14.25">
      <c r="A22" s="25"/>
      <c r="B22" s="35"/>
      <c r="C22" s="33">
        <f t="shared" si="0"/>
        <v>0</v>
      </c>
      <c r="D22" s="26"/>
      <c r="E22" s="35"/>
      <c r="F22" s="34">
        <f t="shared" si="1"/>
        <v>0</v>
      </c>
    </row>
    <row r="23" spans="1:6" s="15" customFormat="1" ht="14.25">
      <c r="A23" s="28"/>
      <c r="B23" s="35"/>
      <c r="C23" s="33">
        <f t="shared" si="0"/>
        <v>0</v>
      </c>
      <c r="D23" s="26"/>
      <c r="E23" s="35"/>
      <c r="F23" s="34">
        <f t="shared" si="1"/>
        <v>0</v>
      </c>
    </row>
    <row r="24" spans="1:6" s="15" customFormat="1" ht="14.25">
      <c r="A24" s="28"/>
      <c r="B24" s="35"/>
      <c r="C24" s="33">
        <f t="shared" si="0"/>
        <v>0</v>
      </c>
      <c r="D24" s="27"/>
      <c r="E24" s="36"/>
      <c r="F24" s="34">
        <f t="shared" si="1"/>
        <v>0</v>
      </c>
    </row>
    <row r="25" spans="1:6" s="15" customFormat="1" ht="14.25">
      <c r="A25" s="28"/>
      <c r="B25" s="35"/>
      <c r="C25" s="33">
        <f t="shared" si="0"/>
        <v>0</v>
      </c>
      <c r="D25" s="27"/>
      <c r="E25" s="36"/>
      <c r="F25" s="34">
        <f t="shared" si="1"/>
        <v>0</v>
      </c>
    </row>
    <row r="26" spans="1:6" s="15" customFormat="1" ht="14.25">
      <c r="A26" s="28"/>
      <c r="B26" s="35"/>
      <c r="C26" s="33">
        <f t="shared" si="0"/>
        <v>0</v>
      </c>
      <c r="D26" s="27"/>
      <c r="E26" s="36"/>
      <c r="F26" s="34">
        <f t="shared" si="1"/>
        <v>0</v>
      </c>
    </row>
    <row r="27" spans="1:6" s="15" customFormat="1" ht="14.25">
      <c r="A27" s="28"/>
      <c r="B27" s="35"/>
      <c r="C27" s="33">
        <f t="shared" si="0"/>
        <v>0</v>
      </c>
      <c r="D27" s="27"/>
      <c r="E27" s="36"/>
      <c r="F27" s="34">
        <f t="shared" si="1"/>
        <v>0</v>
      </c>
    </row>
    <row r="28" spans="1:6" s="15" customFormat="1" ht="14.25">
      <c r="A28" s="28"/>
      <c r="B28" s="35"/>
      <c r="C28" s="33">
        <f t="shared" si="0"/>
        <v>0</v>
      </c>
      <c r="D28" s="27"/>
      <c r="E28" s="36"/>
      <c r="F28" s="34">
        <f t="shared" si="1"/>
        <v>0</v>
      </c>
    </row>
    <row r="29" spans="1:6" s="15" customFormat="1" ht="14.25">
      <c r="A29" s="28"/>
      <c r="B29" s="35"/>
      <c r="C29" s="33">
        <f t="shared" si="0"/>
        <v>0</v>
      </c>
      <c r="D29" s="26"/>
      <c r="E29" s="35"/>
      <c r="F29" s="34">
        <f t="shared" si="1"/>
        <v>0</v>
      </c>
    </row>
    <row r="30" spans="1:6" s="15" customFormat="1" ht="14.25">
      <c r="A30" s="28"/>
      <c r="B30" s="35"/>
      <c r="C30" s="33">
        <f t="shared" si="0"/>
        <v>0</v>
      </c>
      <c r="D30" s="26"/>
      <c r="E30" s="35"/>
      <c r="F30" s="34">
        <f t="shared" si="1"/>
        <v>0</v>
      </c>
    </row>
    <row r="31" spans="1:6" s="15" customFormat="1" ht="14.25">
      <c r="A31" s="28"/>
      <c r="B31" s="35"/>
      <c r="C31" s="33">
        <f t="shared" si="0"/>
        <v>0</v>
      </c>
      <c r="D31" s="26"/>
      <c r="E31" s="35"/>
      <c r="F31" s="34">
        <f t="shared" si="1"/>
        <v>0</v>
      </c>
    </row>
    <row r="32" spans="1:6" s="15" customFormat="1" ht="14.25">
      <c r="A32" s="28"/>
      <c r="B32" s="35"/>
      <c r="C32" s="33">
        <f t="shared" si="0"/>
        <v>0</v>
      </c>
      <c r="D32" s="26"/>
      <c r="E32" s="35"/>
      <c r="F32" s="34">
        <f t="shared" si="1"/>
        <v>0</v>
      </c>
    </row>
    <row r="33" spans="1:6" s="15" customFormat="1" ht="14.25">
      <c r="A33" s="28"/>
      <c r="B33" s="35"/>
      <c r="C33" s="33">
        <f t="shared" si="0"/>
        <v>0</v>
      </c>
      <c r="D33" s="26"/>
      <c r="E33" s="35"/>
      <c r="F33" s="34">
        <f t="shared" si="1"/>
        <v>0</v>
      </c>
    </row>
    <row r="34" spans="1:6" s="15" customFormat="1" ht="18" customHeight="1">
      <c r="A34" s="28"/>
      <c r="B34" s="35"/>
      <c r="C34" s="33">
        <f t="shared" si="0"/>
        <v>0</v>
      </c>
      <c r="D34" s="26"/>
      <c r="E34" s="35"/>
      <c r="F34" s="34">
        <f t="shared" si="1"/>
        <v>0</v>
      </c>
    </row>
    <row r="35" spans="1:6" s="15" customFormat="1" ht="14.25">
      <c r="A35" s="29"/>
      <c r="B35" s="36"/>
      <c r="C35" s="33">
        <f t="shared" si="0"/>
        <v>0</v>
      </c>
      <c r="D35" s="26"/>
      <c r="E35" s="35"/>
      <c r="F35" s="34">
        <f t="shared" si="1"/>
        <v>0</v>
      </c>
    </row>
    <row r="36" spans="1:6" s="15" customFormat="1" ht="14.25">
      <c r="A36" s="28"/>
      <c r="B36" s="35"/>
      <c r="C36" s="33">
        <f t="shared" si="0"/>
        <v>0</v>
      </c>
      <c r="D36" s="26"/>
      <c r="E36" s="35"/>
      <c r="F36" s="34">
        <f t="shared" si="1"/>
        <v>0</v>
      </c>
    </row>
    <row r="37" spans="1:6" s="15" customFormat="1" ht="14.25">
      <c r="A37" s="28"/>
      <c r="B37" s="35"/>
      <c r="C37" s="33">
        <f t="shared" si="0"/>
        <v>0</v>
      </c>
      <c r="D37" s="26"/>
      <c r="E37" s="35"/>
      <c r="F37" s="34">
        <f t="shared" si="1"/>
        <v>0</v>
      </c>
    </row>
    <row r="38" spans="1:6" s="15" customFormat="1" ht="15" thickBot="1">
      <c r="A38" s="22" t="s">
        <v>62</v>
      </c>
      <c r="B38" s="37">
        <f>B6</f>
        <v>4528594360</v>
      </c>
      <c r="C38" s="37">
        <f t="shared" si="0"/>
        <v>100</v>
      </c>
      <c r="D38" s="23" t="s">
        <v>62</v>
      </c>
      <c r="E38" s="38">
        <f>E6+E13</f>
        <v>4528594360</v>
      </c>
      <c r="F38" s="39">
        <f t="shared" si="1"/>
        <v>100</v>
      </c>
    </row>
    <row r="39" spans="1:3" s="15" customFormat="1" ht="14.25">
      <c r="A39" s="49" t="s">
        <v>79</v>
      </c>
      <c r="B39" s="49"/>
      <c r="C39" s="45"/>
    </row>
    <row r="40" s="15" customFormat="1" ht="14.25"/>
    <row r="41" s="15" customFormat="1" ht="14.25"/>
    <row r="42" s="15" customFormat="1" ht="14.25"/>
    <row r="43" s="15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mannli</cp:lastModifiedBy>
  <cp:lastPrinted>2004-08-19T07:33:47Z</cp:lastPrinted>
  <dcterms:created xsi:type="dcterms:W3CDTF">1997-01-14T01:50:29Z</dcterms:created>
  <dcterms:modified xsi:type="dcterms:W3CDTF">2005-03-11T06:33:35Z</dcterms:modified>
  <cp:category/>
  <cp:version/>
  <cp:contentType/>
  <cp:contentStatus/>
</cp:coreProperties>
</file>