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90" windowWidth="8505" windowHeight="4530" tabRatio="599" activeTab="0"/>
  </bookViews>
  <sheets>
    <sheet name="TOTAL (3)" sheetId="1" r:id="rId1"/>
    <sheet name="TOTAL" sheetId="2" r:id="rId2"/>
    <sheet name="科學技術" sheetId="3" r:id="rId3"/>
    <sheet name="九二一" sheetId="4" r:id="rId4"/>
    <sheet name="離島" sheetId="5" r:id="rId5"/>
    <sheet name="醫療服務" sheetId="6" r:id="rId6"/>
    <sheet name="民營化" sheetId="7" r:id="rId7"/>
    <sheet name="社會福利" sheetId="8" r:id="rId8"/>
    <sheet name="金融重建" sheetId="9" r:id="rId9"/>
    <sheet name="學產" sheetId="10" r:id="rId10"/>
    <sheet name="經濟特收" sheetId="11" r:id="rId11"/>
    <sheet name="核後端" sheetId="12" r:id="rId12"/>
    <sheet name="航港" sheetId="13" r:id="rId13"/>
    <sheet name="農業特收" sheetId="14" r:id="rId14"/>
    <sheet name="就業安定" sheetId="15" r:id="rId15"/>
    <sheet name="健康照護" sheetId="16" r:id="rId16"/>
    <sheet name="環保" sheetId="17" r:id="rId17"/>
    <sheet name="文化" sheetId="18" r:id="rId18"/>
    <sheet name="中華發展" sheetId="19" r:id="rId19"/>
    <sheet name="有線廣電" sheetId="20" r:id="rId20"/>
    <sheet name="債務" sheetId="21" r:id="rId21"/>
    <sheet name="營改" sheetId="22" r:id="rId22"/>
  </sheets>
  <definedNames>
    <definedName name="_xlnm.Print_Area" localSheetId="20">'債務'!$A$1:$E$50</definedName>
    <definedName name="_xlnm.Print_Titles" localSheetId="3">'九二一'!$1:$6</definedName>
  </definedNames>
  <calcPr fullCalcOnLoad="1"/>
</workbook>
</file>

<file path=xl/sharedStrings.xml><?xml version="1.0" encoding="utf-8"?>
<sst xmlns="http://schemas.openxmlformats.org/spreadsheetml/2006/main" count="734" uniqueCount="302">
  <si>
    <t>單位：新臺幣元</t>
  </si>
  <si>
    <t>源、用途及餘絀綜計表</t>
  </si>
  <si>
    <t>實　際　數</t>
  </si>
  <si>
    <t>分　配　預　</t>
  </si>
  <si>
    <t>算　數</t>
  </si>
  <si>
    <t>實際數與分配預算數比較</t>
  </si>
  <si>
    <t>期初累積賸餘</t>
  </si>
  <si>
    <t>（短絀─）</t>
  </si>
  <si>
    <t>期末累積賸餘</t>
  </si>
  <si>
    <t>基　金</t>
  </si>
  <si>
    <t>來　源</t>
  </si>
  <si>
    <t>用　途</t>
  </si>
  <si>
    <t>賸　餘</t>
  </si>
  <si>
    <t>基　金　別</t>
  </si>
  <si>
    <t>　行政院國家科學技術發展基金</t>
  </si>
  <si>
    <t>　九二一震災社區重建更新基金</t>
  </si>
  <si>
    <t>　離島建設基金</t>
  </si>
  <si>
    <t>　醫療服務業開發基金</t>
  </si>
  <si>
    <t>　行政院公營事業民營化基金</t>
  </si>
  <si>
    <t>　社會福利基金</t>
  </si>
  <si>
    <t>　行政院金融重建基金</t>
  </si>
  <si>
    <t>　學產基金</t>
  </si>
  <si>
    <t>　經濟特別收入基金</t>
  </si>
  <si>
    <t>　核能發電後端營運基金</t>
  </si>
  <si>
    <t>　航港建設基金</t>
  </si>
  <si>
    <t>　農業特別收入基金</t>
  </si>
  <si>
    <t>　就業安定基金</t>
  </si>
  <si>
    <t>衛生署主管</t>
  </si>
  <si>
    <t>　健康照護基金</t>
  </si>
  <si>
    <t>環境保護署主管</t>
  </si>
  <si>
    <t>　環境保護基金</t>
  </si>
  <si>
    <t>　文化建設基金</t>
  </si>
  <si>
    <t>大陸委員會主管</t>
  </si>
  <si>
    <t>　中華發展基金</t>
  </si>
  <si>
    <t>新聞局主管</t>
  </si>
  <si>
    <t>有線廣播電視事業發展基金</t>
  </si>
  <si>
    <t>合　　　　　計</t>
  </si>
  <si>
    <t>行政院主管</t>
  </si>
  <si>
    <t>內政部主管</t>
  </si>
  <si>
    <t>財政部主管</t>
  </si>
  <si>
    <t>教育部主管</t>
  </si>
  <si>
    <t>經濟部主管</t>
  </si>
  <si>
    <t>交通部主管</t>
  </si>
  <si>
    <t>農業委員會主管</t>
  </si>
  <si>
    <t>勞工委員會主管</t>
  </si>
  <si>
    <t>文化建設委員會主管</t>
  </si>
  <si>
    <t>單位：新臺幣元</t>
  </si>
  <si>
    <t>源、用途及餘絀綜計表</t>
  </si>
  <si>
    <t>基　金　別</t>
  </si>
  <si>
    <t>實　際　數</t>
  </si>
  <si>
    <t>分　配　預　</t>
  </si>
  <si>
    <t>實際數與分配預算數比較</t>
  </si>
  <si>
    <t>期初累積賸餘</t>
  </si>
  <si>
    <t>期末累積賸餘</t>
  </si>
  <si>
    <t>基　金</t>
  </si>
  <si>
    <t>賸　餘</t>
  </si>
  <si>
    <t>（短絀─）</t>
  </si>
  <si>
    <t>來　源</t>
  </si>
  <si>
    <t>用　途</t>
  </si>
  <si>
    <t>行政院主管</t>
  </si>
  <si>
    <t>　行政院國家科學技術發展基金</t>
  </si>
  <si>
    <t>　九二一震災社區重建更新基金</t>
  </si>
  <si>
    <t>　離島建設基金</t>
  </si>
  <si>
    <t>　醫療服務業開發基金</t>
  </si>
  <si>
    <t>　行政院公營事業民營化基金</t>
  </si>
  <si>
    <t>內政部主管</t>
  </si>
  <si>
    <t>　社會福利基金</t>
  </si>
  <si>
    <t>財政部主管</t>
  </si>
  <si>
    <t>　行政院金融重建基金</t>
  </si>
  <si>
    <t>教育部主管</t>
  </si>
  <si>
    <t>　學產基金</t>
  </si>
  <si>
    <t>經濟部主管</t>
  </si>
  <si>
    <t>　經濟特別收入基金</t>
  </si>
  <si>
    <t>　核能發電後端營運基金</t>
  </si>
  <si>
    <t>交通部主管</t>
  </si>
  <si>
    <t>　航港建設基金</t>
  </si>
  <si>
    <t>農業委員會主管</t>
  </si>
  <si>
    <t>　農業特別收入基金</t>
  </si>
  <si>
    <t>勞工委員會主管</t>
  </si>
  <si>
    <t>　就業安定基金</t>
  </si>
  <si>
    <t>衛生署主管</t>
  </si>
  <si>
    <t>　健康照護基金</t>
  </si>
  <si>
    <t>環境保護署主管</t>
  </si>
  <si>
    <t>　環境保護基金</t>
  </si>
  <si>
    <t>文化建設委員會主管</t>
  </si>
  <si>
    <t>　文化建設基金</t>
  </si>
  <si>
    <t>大陸委員會主管</t>
  </si>
  <si>
    <t>　中華發展基金</t>
  </si>
  <si>
    <t>新聞局主管</t>
  </si>
  <si>
    <t>有線廣播電視事業發展基金</t>
  </si>
  <si>
    <r>
      <t xml:space="preserve">     </t>
    </r>
    <r>
      <rPr>
        <sz val="10"/>
        <rFont val="新細明體"/>
        <family val="1"/>
      </rPr>
      <t>中央政府債務基金</t>
    </r>
  </si>
  <si>
    <r>
      <t xml:space="preserve"> </t>
    </r>
    <r>
      <rPr>
        <sz val="10"/>
        <rFont val="Times New Roman"/>
        <family val="1"/>
      </rPr>
      <t xml:space="preserve">   </t>
    </r>
    <r>
      <rPr>
        <sz val="10"/>
        <rFont val="細明體"/>
        <family val="3"/>
      </rPr>
      <t>國軍老舊營舍改建基金</t>
    </r>
  </si>
  <si>
    <t>國防部主管</t>
  </si>
  <si>
    <t>至九十三年六月三十日止</t>
  </si>
  <si>
    <t>中華民國九十三年一月一日</t>
  </si>
  <si>
    <t>項　　　　目</t>
  </si>
  <si>
    <t>實際數</t>
  </si>
  <si>
    <t>分配預算數</t>
  </si>
  <si>
    <t>金額</t>
  </si>
  <si>
    <t>％</t>
  </si>
  <si>
    <t>基金來源</t>
  </si>
  <si>
    <t>　徵收收入</t>
  </si>
  <si>
    <t>　債務收入</t>
  </si>
  <si>
    <t>　勞務收入</t>
  </si>
  <si>
    <t>　農政收入</t>
  </si>
  <si>
    <t>　財產收入</t>
  </si>
  <si>
    <t>　政府撥入收入</t>
  </si>
  <si>
    <t>　其他收入</t>
  </si>
  <si>
    <t>基金用途</t>
  </si>
  <si>
    <t>本期賸餘（短絀－）</t>
  </si>
  <si>
    <t>期初累積賸餘（短絀－）</t>
  </si>
  <si>
    <t>期末累積賸餘（短絀－）</t>
  </si>
  <si>
    <t>基金來源、用途及餘絀結算表</t>
  </si>
  <si>
    <r>
      <t>比較增</t>
    </r>
    <r>
      <rPr>
        <b/>
        <sz val="12"/>
        <rFont val="Times New Roman"/>
        <family val="1"/>
      </rPr>
      <t xml:space="preserve"> (</t>
    </r>
    <r>
      <rPr>
        <b/>
        <sz val="12"/>
        <rFont val="新細明體"/>
        <family val="1"/>
      </rPr>
      <t>＋</t>
    </r>
    <r>
      <rPr>
        <b/>
        <sz val="12"/>
        <rFont val="Times New Roman"/>
        <family val="1"/>
      </rPr>
      <t xml:space="preserve">) </t>
    </r>
    <r>
      <rPr>
        <b/>
        <sz val="12"/>
        <rFont val="新細明體"/>
        <family val="1"/>
      </rPr>
      <t>減</t>
    </r>
    <r>
      <rPr>
        <b/>
        <sz val="12"/>
        <rFont val="Times New Roman"/>
        <family val="1"/>
      </rPr>
      <t xml:space="preserve"> (</t>
    </r>
    <r>
      <rPr>
        <b/>
        <sz val="12"/>
        <rFont val="新細明體"/>
        <family val="1"/>
      </rPr>
      <t>－</t>
    </r>
    <r>
      <rPr>
        <b/>
        <sz val="12"/>
        <rFont val="Times New Roman"/>
        <family val="1"/>
      </rPr>
      <t>)</t>
    </r>
  </si>
  <si>
    <t>　一般行政管理</t>
  </si>
  <si>
    <t>　一般建築及設備</t>
  </si>
  <si>
    <t>　推動整體科技發展計畫</t>
  </si>
  <si>
    <t>　培育、延攬及獎助科技人才計畫</t>
  </si>
  <si>
    <t>　改善研究發展環境計畫</t>
  </si>
  <si>
    <r>
      <t>註：各部會署以股票方式繳交之研發成果收入，結算數為</t>
    </r>
    <r>
      <rPr>
        <sz val="12"/>
        <rFont val="Times New Roman"/>
        <family val="1"/>
      </rPr>
      <t>77,685,000.00</t>
    </r>
    <r>
      <rPr>
        <sz val="12"/>
        <rFont val="新細明體"/>
        <family val="1"/>
      </rPr>
      <t>元。</t>
    </r>
  </si>
  <si>
    <t>支應財務艱困事業不足支付移轉民營</t>
  </si>
  <si>
    <t>之離職給與或年資結算金</t>
  </si>
  <si>
    <t>支應民營化前退休人員退休撫卹給付</t>
  </si>
  <si>
    <t>及三節慰問金、早期退休人員生活困</t>
  </si>
  <si>
    <t>難濟助金</t>
  </si>
  <si>
    <t>政府應負擔之加發六個月薪給、補償</t>
  </si>
  <si>
    <t>各項損失及民營化所需支出</t>
  </si>
  <si>
    <t>一般行政管理</t>
  </si>
  <si>
    <t>　社會救助計畫</t>
  </si>
  <si>
    <t>　福利服務計畫</t>
  </si>
  <si>
    <t>　小康計畫</t>
  </si>
  <si>
    <t>　兒童福利計畫</t>
  </si>
  <si>
    <r>
      <t xml:space="preserve">    </t>
    </r>
    <r>
      <rPr>
        <sz val="10"/>
        <rFont val="新細明體"/>
        <family val="1"/>
      </rPr>
      <t>補助港灣建設計畫</t>
    </r>
  </si>
  <si>
    <t>　促進國民就業計畫</t>
  </si>
  <si>
    <t>　外籍勞工管理計畫</t>
  </si>
  <si>
    <t>　提升勞工福祉計畫</t>
  </si>
  <si>
    <t>　促進視障者就業計畫</t>
  </si>
  <si>
    <t>補助貸款利息計畫</t>
  </si>
  <si>
    <t>健保紓困計畫</t>
  </si>
  <si>
    <t>藥害救濟給付</t>
  </si>
  <si>
    <t>衛生保健</t>
  </si>
  <si>
    <t>預防接種受害救濟給付</t>
  </si>
  <si>
    <t>　撥付地方政府及捐贈公視</t>
  </si>
  <si>
    <t>　改善電視收視及災害救助</t>
  </si>
  <si>
    <t>　現況調查及服務品質提升</t>
  </si>
  <si>
    <t>　有線廣播電視數位化發展及輔導</t>
  </si>
  <si>
    <t>　一般行政管理</t>
  </si>
  <si>
    <r>
      <t xml:space="preserve">    </t>
    </r>
    <r>
      <rPr>
        <sz val="10"/>
        <rFont val="新細明體"/>
        <family val="1"/>
      </rPr>
      <t>還本付息計畫</t>
    </r>
  </si>
  <si>
    <t xml:space="preserve">    博愛專案計畫</t>
  </si>
  <si>
    <t xml:space="preserve">    老舊營舍整建計畫</t>
  </si>
  <si>
    <t>1.重建會辦理九二一震災相關計畫</t>
  </si>
  <si>
    <r>
      <t xml:space="preserve">    </t>
    </r>
    <r>
      <rPr>
        <sz val="10"/>
        <rFont val="新細明體"/>
        <family val="1"/>
      </rPr>
      <t>補助離島地區辦理交通及觀光建設等計畫</t>
    </r>
  </si>
  <si>
    <r>
      <t xml:space="preserve">    </t>
    </r>
    <r>
      <rPr>
        <sz val="10"/>
        <rFont val="新細明體"/>
        <family val="1"/>
      </rPr>
      <t>補助離島地區辦理農業及水資源建設等計畫</t>
    </r>
  </si>
  <si>
    <r>
      <t xml:space="preserve">    </t>
    </r>
    <r>
      <rPr>
        <sz val="10"/>
        <rFont val="新細明體"/>
        <family val="1"/>
      </rPr>
      <t>補助離島地區辦理基礎建設</t>
    </r>
  </si>
  <si>
    <t>　貿易推廣工作</t>
  </si>
  <si>
    <t>　研究發展及訓練</t>
  </si>
  <si>
    <t>　能源研究發展工作</t>
  </si>
  <si>
    <t>　政府儲油、石油開發及技術研究</t>
  </si>
  <si>
    <r>
      <t xml:space="preserve">    </t>
    </r>
    <r>
      <rPr>
        <sz val="10"/>
        <rFont val="新細明體"/>
        <family val="1"/>
      </rPr>
      <t>空氣污染防制</t>
    </r>
  </si>
  <si>
    <r>
      <t xml:space="preserve">    </t>
    </r>
    <r>
      <rPr>
        <sz val="10"/>
        <rFont val="新細明體"/>
        <family val="1"/>
      </rPr>
      <t>資源回收管理</t>
    </r>
  </si>
  <si>
    <r>
      <t xml:space="preserve">    </t>
    </r>
    <r>
      <rPr>
        <sz val="10"/>
        <rFont val="新細明體"/>
        <family val="1"/>
      </rPr>
      <t>土壤及地下水污染整治</t>
    </r>
  </si>
  <si>
    <t xml:space="preserve">    兩岸交流計畫</t>
  </si>
  <si>
    <t>　處理經營不善金融機構計畫</t>
  </si>
  <si>
    <t>　償還長期債務計畫</t>
  </si>
  <si>
    <t>　</t>
  </si>
  <si>
    <t>重建區活力再現活動計畫</t>
  </si>
  <si>
    <t>形象商圈再造及博覽會計畫</t>
  </si>
  <si>
    <t>重建區企業產銷輔導計畫</t>
  </si>
  <si>
    <t>協助重建區企業經營資金專案計畫</t>
  </si>
  <si>
    <t>傳統市場經營管理輔導計畫</t>
  </si>
  <si>
    <t>一般建築及設備</t>
  </si>
  <si>
    <t>2.新聞局辦理九二一震災相關計畫</t>
  </si>
  <si>
    <t>輔導重建區社區報計畫</t>
  </si>
  <si>
    <t>作家媒體參訪重建區活動</t>
  </si>
  <si>
    <t>3.文建會辦理九二一震災相關計畫</t>
  </si>
  <si>
    <t>歷史建築物修復計畫</t>
  </si>
  <si>
    <t xml:space="preserve">私有歷史建築復建專案貸款利息、手續費補貼計畫     </t>
  </si>
  <si>
    <t xml:space="preserve">生活重建計畫﹝社區總體營造計畫執行方案、重建區藝文發展、重建區書香重建﹞
     </t>
  </si>
  <si>
    <t>4.工程會辦理九二一震災相關計畫</t>
  </si>
  <si>
    <t>震災受損建築物安全鑑定計畫</t>
  </si>
  <si>
    <t>5.原民會辦理九二一震災相關計畫</t>
  </si>
  <si>
    <t xml:space="preserve">重建區用地調查規劃取得及地權處理計畫   </t>
  </si>
  <si>
    <t>心靈支持服務重建計畫</t>
  </si>
  <si>
    <t xml:space="preserve">原住民聚落總體營造暨產業振興計畫     </t>
  </si>
  <si>
    <t>6.內政部辦理九二一震災相關計畫</t>
  </si>
  <si>
    <t>九二一震災受損古蹟復建計畫經費</t>
  </si>
  <si>
    <t>九二一震災災後重建喪葬設施復建計畫</t>
  </si>
  <si>
    <t>台中縣第二級古蹟霧峰林宅復建計畫</t>
  </si>
  <si>
    <t>7.營建署辦理九二一震災相關計畫</t>
  </si>
  <si>
    <t>投融資業務成本計畫</t>
  </si>
  <si>
    <t>補助新社區開發地區聯外道路大型公園社區活動中心共同管溝排水幹線等公共設施工程費用及都市更新地區公共設施興建與復舊工程費用</t>
  </si>
  <si>
    <t>補助受讓公寓大廈區分所有權人產權貸款之利息</t>
  </si>
  <si>
    <t>補助原購屋貸款人負擔之利息差額</t>
  </si>
  <si>
    <t>補助興建購置平價住宅安置重建區受災戶相關費用</t>
  </si>
  <si>
    <t>辦理加速九二一重建區原住民及鄉村聚落簡易住宅重建計畫相關補助</t>
  </si>
  <si>
    <t>補貼九二一地震受災戶震災前原房屋貸款利率</t>
  </si>
  <si>
    <t>其他作業經費</t>
  </si>
  <si>
    <t>8.教育部辦理九二一震災相關計畫</t>
  </si>
  <si>
    <t>竹山車籠埔斷層槽溝保存計劃─地震及生態園區</t>
  </si>
  <si>
    <t>學校教學及學生輔導計畫，補助災區縣市政府及民間團體辦理復學復課、改善教學措施、心理輔導復建措施及再造社區學習措施四項工作計畫</t>
  </si>
  <si>
    <t>9.經濟部辦理九二一震災相關計畫</t>
  </si>
  <si>
    <t>重建區流域整體治理工程計畫</t>
  </si>
  <si>
    <t>10.交通部辦理九二一震災相關計畫</t>
  </si>
  <si>
    <t>風景區聯絡道路改善計畫</t>
  </si>
  <si>
    <t>設置及改善道路指標導引系統計畫</t>
  </si>
  <si>
    <t>苗栗縣泰安鄉龍安橋新建工程計畫</t>
  </si>
  <si>
    <t>11.農委會辦理九二一震災相關計畫</t>
  </si>
  <si>
    <t>農村聚落重建計畫</t>
  </si>
  <si>
    <t>重建區農路水土保持暨產業運輸提昇計畫</t>
  </si>
  <si>
    <t>12.勞委會辦理九二一震災相關計畫</t>
  </si>
  <si>
    <t>重建區弱勢戶就業輔導方案</t>
  </si>
  <si>
    <t>就業服務及職業訓練</t>
  </si>
  <si>
    <t>九二一重建區擴大就業服務方案- 培養重建區失業者再就業實施計畫</t>
  </si>
  <si>
    <t>13.衛生署辦理九二一震災相關計畫</t>
  </si>
  <si>
    <t>補助九二一震災災民全民健康保險保險費計畫</t>
  </si>
  <si>
    <t>緊急醫療通訊體系重建計畫</t>
  </si>
  <si>
    <t>中華民國九十三年一月一日</t>
  </si>
  <si>
    <t>至九十三年六月三十日止</t>
  </si>
  <si>
    <t>合　　　　　計</t>
  </si>
  <si>
    <r>
      <t xml:space="preserve">   </t>
    </r>
    <r>
      <rPr>
        <b/>
        <sz val="20"/>
        <rFont val="細明體"/>
        <family val="3"/>
      </rPr>
      <t>九二一震災社區重建更新基金</t>
    </r>
    <r>
      <rPr>
        <b/>
        <sz val="20"/>
        <rFont val="Times New Roman"/>
        <family val="1"/>
      </rPr>
      <t xml:space="preserve">         </t>
    </r>
  </si>
  <si>
    <t>　優良公益節目獎勵及有線電視政策宣導</t>
  </si>
  <si>
    <r>
      <t xml:space="preserve">    </t>
    </r>
    <r>
      <rPr>
        <sz val="10"/>
        <rFont val="新細明體"/>
        <family val="1"/>
      </rPr>
      <t>人才培育</t>
    </r>
  </si>
  <si>
    <r>
      <t xml:space="preserve">    </t>
    </r>
    <r>
      <rPr>
        <sz val="10"/>
        <rFont val="新細明體"/>
        <family val="1"/>
      </rPr>
      <t>協助藝術人才進軍國際藝壇</t>
    </r>
  </si>
  <si>
    <r>
      <t xml:space="preserve"> </t>
    </r>
    <r>
      <rPr>
        <sz val="10"/>
        <rFont val="Times New Roman"/>
        <family val="1"/>
      </rPr>
      <t xml:space="preserve">   </t>
    </r>
    <r>
      <rPr>
        <sz val="10"/>
        <rFont val="新細明體"/>
        <family val="1"/>
      </rPr>
      <t>促進兩岸文化交流</t>
    </r>
  </si>
  <si>
    <r>
      <t xml:space="preserve">      </t>
    </r>
    <r>
      <rPr>
        <b/>
        <sz val="20"/>
        <rFont val="新細明體"/>
        <family val="1"/>
      </rPr>
      <t>學</t>
    </r>
    <r>
      <rPr>
        <b/>
        <sz val="20"/>
        <rFont val="Times New Roman"/>
        <family val="1"/>
      </rPr>
      <t xml:space="preserve">  </t>
    </r>
    <r>
      <rPr>
        <b/>
        <sz val="20"/>
        <rFont val="新細明體"/>
        <family val="1"/>
      </rPr>
      <t>產</t>
    </r>
    <r>
      <rPr>
        <b/>
        <sz val="20"/>
        <rFont val="Times New Roman"/>
        <family val="1"/>
      </rPr>
      <t xml:space="preserve">  </t>
    </r>
    <r>
      <rPr>
        <b/>
        <sz val="20"/>
        <rFont val="新細明體"/>
        <family val="1"/>
      </rPr>
      <t>基</t>
    </r>
    <r>
      <rPr>
        <b/>
        <sz val="20"/>
        <rFont val="Times New Roman"/>
        <family val="1"/>
      </rPr>
      <t xml:space="preserve">  </t>
    </r>
    <r>
      <rPr>
        <b/>
        <sz val="20"/>
        <rFont val="新細明體"/>
        <family val="1"/>
      </rPr>
      <t>金</t>
    </r>
    <r>
      <rPr>
        <b/>
        <sz val="20"/>
        <rFont val="Times New Roman"/>
        <family val="1"/>
      </rPr>
      <t xml:space="preserve">   </t>
    </r>
  </si>
  <si>
    <r>
      <t xml:space="preserve"> </t>
    </r>
    <r>
      <rPr>
        <b/>
        <sz val="20"/>
        <rFont val="細明體"/>
        <family val="3"/>
      </rPr>
      <t>航</t>
    </r>
    <r>
      <rPr>
        <b/>
        <sz val="20"/>
        <rFont val="Times New Roman"/>
        <family val="1"/>
      </rPr>
      <t xml:space="preserve">   </t>
    </r>
    <r>
      <rPr>
        <b/>
        <sz val="20"/>
        <rFont val="細明體"/>
        <family val="3"/>
      </rPr>
      <t>港</t>
    </r>
    <r>
      <rPr>
        <b/>
        <sz val="20"/>
        <rFont val="Times New Roman"/>
        <family val="1"/>
      </rPr>
      <t xml:space="preserve">   </t>
    </r>
    <r>
      <rPr>
        <b/>
        <sz val="20"/>
        <rFont val="細明體"/>
        <family val="3"/>
      </rPr>
      <t>建</t>
    </r>
    <r>
      <rPr>
        <b/>
        <sz val="20"/>
        <rFont val="Times New Roman"/>
        <family val="1"/>
      </rPr>
      <t xml:space="preserve">   </t>
    </r>
    <r>
      <rPr>
        <b/>
        <sz val="20"/>
        <rFont val="細明體"/>
        <family val="3"/>
      </rPr>
      <t>設</t>
    </r>
    <r>
      <rPr>
        <b/>
        <sz val="20"/>
        <rFont val="Times New Roman"/>
        <family val="1"/>
      </rPr>
      <t xml:space="preserve">   </t>
    </r>
    <r>
      <rPr>
        <b/>
        <sz val="20"/>
        <rFont val="細明體"/>
        <family val="3"/>
      </rPr>
      <t>基</t>
    </r>
    <r>
      <rPr>
        <b/>
        <sz val="20"/>
        <rFont val="Times New Roman"/>
        <family val="1"/>
      </rPr>
      <t xml:space="preserve">    </t>
    </r>
    <r>
      <rPr>
        <b/>
        <sz val="20"/>
        <rFont val="細明體"/>
        <family val="3"/>
      </rPr>
      <t>金</t>
    </r>
  </si>
  <si>
    <r>
      <t xml:space="preserve">  </t>
    </r>
    <r>
      <rPr>
        <b/>
        <sz val="16"/>
        <rFont val="Times New Roman"/>
        <family val="1"/>
      </rPr>
      <t xml:space="preserve"> </t>
    </r>
    <r>
      <rPr>
        <b/>
        <sz val="16"/>
        <rFont val="新細明體"/>
        <family val="1"/>
      </rPr>
      <t>基金來源、用途及餘絀結算表</t>
    </r>
  </si>
  <si>
    <r>
      <t xml:space="preserve"> </t>
    </r>
    <r>
      <rPr>
        <b/>
        <sz val="20"/>
        <rFont val="細明體"/>
        <family val="3"/>
      </rPr>
      <t>有線廣播電視事業發展基金</t>
    </r>
  </si>
  <si>
    <r>
      <t xml:space="preserve">    </t>
    </r>
    <r>
      <rPr>
        <sz val="10"/>
        <rFont val="新細明體"/>
        <family val="1"/>
      </rPr>
      <t>償還長期債務</t>
    </r>
  </si>
  <si>
    <t>菸害防制計畫</t>
  </si>
  <si>
    <r>
      <t>　　　　　　　中華民國九十三年一月一日至九十三年六月三十日止</t>
    </r>
    <r>
      <rPr>
        <b/>
        <sz val="12"/>
        <rFont val="Times New Roman"/>
        <family val="1"/>
      </rPr>
      <t xml:space="preserve">        </t>
    </r>
    <r>
      <rPr>
        <b/>
        <sz val="12"/>
        <rFont val="新細明體"/>
        <family val="1"/>
      </rPr>
      <t>單位：新臺幣元</t>
    </r>
  </si>
  <si>
    <r>
      <t>　　　　　中華民國九十三年一月一日至九十三年六月三十日止</t>
    </r>
    <r>
      <rPr>
        <b/>
        <sz val="12"/>
        <rFont val="Times New Roman"/>
        <family val="1"/>
      </rPr>
      <t xml:space="preserve">     </t>
    </r>
    <r>
      <rPr>
        <b/>
        <sz val="12"/>
        <rFont val="新細明體"/>
        <family val="1"/>
      </rPr>
      <t>單位：新臺幣元</t>
    </r>
  </si>
  <si>
    <r>
      <t>　　中華民國九十三年一月一日至九十三年六月三十日止</t>
    </r>
    <r>
      <rPr>
        <b/>
        <sz val="12"/>
        <rFont val="Times New Roman"/>
        <family val="1"/>
      </rPr>
      <t xml:space="preserve">        </t>
    </r>
    <r>
      <rPr>
        <b/>
        <sz val="12"/>
        <rFont val="新細明體"/>
        <family val="1"/>
      </rPr>
      <t>單位：新臺幣元</t>
    </r>
  </si>
  <si>
    <r>
      <t>　</t>
    </r>
    <r>
      <rPr>
        <b/>
        <sz val="12"/>
        <rFont val="Times New Roman"/>
        <family val="1"/>
      </rPr>
      <t xml:space="preserve">         </t>
    </r>
    <r>
      <rPr>
        <b/>
        <sz val="12"/>
        <rFont val="新細明體"/>
        <family val="1"/>
      </rPr>
      <t>　　中華民國九十三年一月一日至九十三年六月三十日止</t>
    </r>
    <r>
      <rPr>
        <b/>
        <sz val="12"/>
        <rFont val="Times New Roman"/>
        <family val="1"/>
      </rPr>
      <t xml:space="preserve">       </t>
    </r>
    <r>
      <rPr>
        <b/>
        <sz val="12"/>
        <rFont val="新細明體"/>
        <family val="1"/>
      </rPr>
      <t>單位：新臺幣元</t>
    </r>
  </si>
  <si>
    <r>
      <t>　　　　　中華民國九十三年一月一日至九十三年六月三十日止</t>
    </r>
    <r>
      <rPr>
        <b/>
        <sz val="12"/>
        <rFont val="Times New Roman"/>
        <family val="1"/>
      </rPr>
      <t xml:space="preserve">      </t>
    </r>
    <r>
      <rPr>
        <b/>
        <sz val="12"/>
        <rFont val="新細明體"/>
        <family val="1"/>
      </rPr>
      <t>單位：新臺幣元</t>
    </r>
  </si>
  <si>
    <r>
      <t>　　　　　中華民國九十三年一月一日至九十三年六月三十日止</t>
    </r>
    <r>
      <rPr>
        <b/>
        <sz val="12"/>
        <rFont val="Times New Roman"/>
        <family val="1"/>
      </rPr>
      <t xml:space="preserve">         </t>
    </r>
    <r>
      <rPr>
        <b/>
        <sz val="12"/>
        <rFont val="新細明體"/>
        <family val="1"/>
      </rPr>
      <t>單位：新臺幣元</t>
    </r>
  </si>
  <si>
    <r>
      <t>　　　　　中華民國九十三年一月一日至九十三年六月三十日止</t>
    </r>
    <r>
      <rPr>
        <b/>
        <sz val="12"/>
        <rFont val="Times New Roman"/>
        <family val="1"/>
      </rPr>
      <t xml:space="preserve">           </t>
    </r>
    <r>
      <rPr>
        <b/>
        <sz val="12"/>
        <rFont val="新細明體"/>
        <family val="1"/>
      </rPr>
      <t>單位：新臺幣元</t>
    </r>
  </si>
  <si>
    <r>
      <t>　　　　　中華民國九十三年一月一日至九十三年六月三十日止</t>
    </r>
    <r>
      <rPr>
        <b/>
        <sz val="12"/>
        <rFont val="Times New Roman"/>
        <family val="1"/>
      </rPr>
      <t xml:space="preserve">            </t>
    </r>
    <r>
      <rPr>
        <b/>
        <sz val="12"/>
        <rFont val="新細明體"/>
        <family val="1"/>
      </rPr>
      <t>單位：新臺幣元</t>
    </r>
  </si>
  <si>
    <r>
      <t>　　　　　中華民國九十三年一月一日至九十三年六月三十日止</t>
    </r>
    <r>
      <rPr>
        <b/>
        <sz val="12"/>
        <rFont val="Times New Roman"/>
        <family val="1"/>
      </rPr>
      <t xml:space="preserve">                </t>
    </r>
    <r>
      <rPr>
        <b/>
        <sz val="12"/>
        <rFont val="新細明體"/>
        <family val="1"/>
      </rPr>
      <t>單位：新臺幣元</t>
    </r>
  </si>
  <si>
    <r>
      <t>　　　　　中華民國九十三年一月一日至九十三年六月三十日止</t>
    </r>
    <r>
      <rPr>
        <b/>
        <sz val="12"/>
        <rFont val="Times New Roman"/>
        <family val="1"/>
      </rPr>
      <t xml:space="preserve">              </t>
    </r>
    <r>
      <rPr>
        <b/>
        <sz val="12"/>
        <rFont val="新細明體"/>
        <family val="1"/>
      </rPr>
      <t>單位：新臺幣元</t>
    </r>
  </si>
  <si>
    <r>
      <t>　　　　　中華民國九十三年一月一日至九十三年六月三十日止</t>
    </r>
    <r>
      <rPr>
        <b/>
        <sz val="12"/>
        <rFont val="Times New Roman"/>
        <family val="1"/>
      </rPr>
      <t xml:space="preserve">             </t>
    </r>
    <r>
      <rPr>
        <b/>
        <sz val="12"/>
        <rFont val="新細明體"/>
        <family val="1"/>
      </rPr>
      <t>單位：新臺幣元</t>
    </r>
  </si>
  <si>
    <r>
      <t>　　　　　中華民國九十三年一月一日至九十三年六月三十日止</t>
    </r>
    <r>
      <rPr>
        <b/>
        <sz val="12"/>
        <rFont val="Times New Roman"/>
        <family val="1"/>
      </rPr>
      <t xml:space="preserve">              </t>
    </r>
    <r>
      <rPr>
        <b/>
        <sz val="12"/>
        <rFont val="新細明體"/>
        <family val="1"/>
      </rPr>
      <t>單位：新臺幣元</t>
    </r>
  </si>
  <si>
    <r>
      <t>　　　　　中華民國九十三年一月一日至九十三年六月三十日止</t>
    </r>
    <r>
      <rPr>
        <b/>
        <sz val="12"/>
        <rFont val="Times New Roman"/>
        <family val="1"/>
      </rPr>
      <t xml:space="preserve">           </t>
    </r>
    <r>
      <rPr>
        <b/>
        <sz val="12"/>
        <rFont val="新細明體"/>
        <family val="1"/>
      </rPr>
      <t>單位：新臺幣元</t>
    </r>
  </si>
  <si>
    <r>
      <t>　　　　　中華民國九十三年一月一日至九十三年六月三十日止</t>
    </r>
    <r>
      <rPr>
        <b/>
        <sz val="12"/>
        <rFont val="Times New Roman"/>
        <family val="1"/>
      </rPr>
      <t xml:space="preserve">          </t>
    </r>
    <r>
      <rPr>
        <b/>
        <sz val="12"/>
        <rFont val="新細明體"/>
        <family val="1"/>
      </rPr>
      <t>單位：新臺幣元</t>
    </r>
  </si>
  <si>
    <r>
      <t>　　　　　中華民國九十三年一月一日至九十三年六月三十日止</t>
    </r>
    <r>
      <rPr>
        <b/>
        <sz val="12"/>
        <rFont val="Times New Roman"/>
        <family val="1"/>
      </rPr>
      <t xml:space="preserve">           </t>
    </r>
    <r>
      <rPr>
        <b/>
        <sz val="12"/>
        <rFont val="新細明體"/>
        <family val="1"/>
      </rPr>
      <t>單位：新臺幣元</t>
    </r>
  </si>
  <si>
    <r>
      <t>　　　　　中華民國九十三年一月一日至九十三年六月三十日止</t>
    </r>
    <r>
      <rPr>
        <b/>
        <sz val="12"/>
        <rFont val="Times New Roman"/>
        <family val="1"/>
      </rPr>
      <t xml:space="preserve">        </t>
    </r>
    <r>
      <rPr>
        <b/>
        <sz val="12"/>
        <rFont val="新細明體"/>
        <family val="1"/>
      </rPr>
      <t>單位：新臺幣元</t>
    </r>
  </si>
  <si>
    <r>
      <t xml:space="preserve">    </t>
    </r>
    <r>
      <rPr>
        <b/>
        <sz val="20"/>
        <rFont val="細明體"/>
        <family val="3"/>
      </rPr>
      <t>離</t>
    </r>
    <r>
      <rPr>
        <b/>
        <sz val="20"/>
        <rFont val="Times New Roman"/>
        <family val="1"/>
      </rPr>
      <t xml:space="preserve">  </t>
    </r>
    <r>
      <rPr>
        <b/>
        <sz val="20"/>
        <rFont val="細明體"/>
        <family val="3"/>
      </rPr>
      <t>島</t>
    </r>
    <r>
      <rPr>
        <b/>
        <sz val="20"/>
        <rFont val="Times New Roman"/>
        <family val="1"/>
      </rPr>
      <t xml:space="preserve">  </t>
    </r>
    <r>
      <rPr>
        <b/>
        <sz val="20"/>
        <rFont val="細明體"/>
        <family val="3"/>
      </rPr>
      <t>建</t>
    </r>
    <r>
      <rPr>
        <b/>
        <sz val="20"/>
        <rFont val="Times New Roman"/>
        <family val="1"/>
      </rPr>
      <t xml:space="preserve">  </t>
    </r>
    <r>
      <rPr>
        <b/>
        <sz val="20"/>
        <rFont val="細明體"/>
        <family val="3"/>
      </rPr>
      <t>設</t>
    </r>
    <r>
      <rPr>
        <b/>
        <sz val="20"/>
        <rFont val="Times New Roman"/>
        <family val="1"/>
      </rPr>
      <t xml:space="preserve">  </t>
    </r>
    <r>
      <rPr>
        <b/>
        <sz val="20"/>
        <rFont val="細明體"/>
        <family val="3"/>
      </rPr>
      <t>基</t>
    </r>
    <r>
      <rPr>
        <b/>
        <sz val="20"/>
        <rFont val="Times New Roman"/>
        <family val="1"/>
      </rPr>
      <t xml:space="preserve">  </t>
    </r>
    <r>
      <rPr>
        <b/>
        <sz val="20"/>
        <rFont val="細明體"/>
        <family val="3"/>
      </rPr>
      <t>金</t>
    </r>
    <r>
      <rPr>
        <b/>
        <sz val="20"/>
        <rFont val="Times New Roman"/>
        <family val="1"/>
      </rPr>
      <t xml:space="preserve">  </t>
    </r>
  </si>
  <si>
    <r>
      <t xml:space="preserve">     </t>
    </r>
    <r>
      <rPr>
        <b/>
        <sz val="20"/>
        <rFont val="新細明體"/>
        <family val="1"/>
      </rPr>
      <t>醫</t>
    </r>
    <r>
      <rPr>
        <b/>
        <sz val="20"/>
        <rFont val="Times New Roman"/>
        <family val="1"/>
      </rPr>
      <t xml:space="preserve"> </t>
    </r>
    <r>
      <rPr>
        <b/>
        <sz val="20"/>
        <rFont val="新細明體"/>
        <family val="1"/>
      </rPr>
      <t>療</t>
    </r>
    <r>
      <rPr>
        <b/>
        <sz val="20"/>
        <rFont val="Times New Roman"/>
        <family val="1"/>
      </rPr>
      <t xml:space="preserve"> </t>
    </r>
    <r>
      <rPr>
        <b/>
        <sz val="20"/>
        <rFont val="新細明體"/>
        <family val="1"/>
      </rPr>
      <t>服</t>
    </r>
    <r>
      <rPr>
        <b/>
        <sz val="20"/>
        <rFont val="Times New Roman"/>
        <family val="1"/>
      </rPr>
      <t xml:space="preserve"> </t>
    </r>
    <r>
      <rPr>
        <b/>
        <sz val="20"/>
        <rFont val="新細明體"/>
        <family val="1"/>
      </rPr>
      <t>務</t>
    </r>
    <r>
      <rPr>
        <b/>
        <sz val="20"/>
        <rFont val="Times New Roman"/>
        <family val="1"/>
      </rPr>
      <t xml:space="preserve"> </t>
    </r>
    <r>
      <rPr>
        <b/>
        <sz val="20"/>
        <rFont val="新細明體"/>
        <family val="1"/>
      </rPr>
      <t>業</t>
    </r>
    <r>
      <rPr>
        <b/>
        <sz val="20"/>
        <rFont val="Times New Roman"/>
        <family val="1"/>
      </rPr>
      <t xml:space="preserve"> </t>
    </r>
    <r>
      <rPr>
        <b/>
        <sz val="20"/>
        <rFont val="新細明體"/>
        <family val="1"/>
      </rPr>
      <t>開</t>
    </r>
    <r>
      <rPr>
        <b/>
        <sz val="20"/>
        <rFont val="Times New Roman"/>
        <family val="1"/>
      </rPr>
      <t xml:space="preserve"> </t>
    </r>
    <r>
      <rPr>
        <b/>
        <sz val="20"/>
        <rFont val="新細明體"/>
        <family val="1"/>
      </rPr>
      <t>發</t>
    </r>
    <r>
      <rPr>
        <b/>
        <sz val="20"/>
        <rFont val="Times New Roman"/>
        <family val="1"/>
      </rPr>
      <t xml:space="preserve"> </t>
    </r>
    <r>
      <rPr>
        <b/>
        <sz val="20"/>
        <rFont val="新細明體"/>
        <family val="1"/>
      </rPr>
      <t>基</t>
    </r>
    <r>
      <rPr>
        <b/>
        <sz val="20"/>
        <rFont val="Times New Roman"/>
        <family val="1"/>
      </rPr>
      <t xml:space="preserve"> </t>
    </r>
    <r>
      <rPr>
        <b/>
        <sz val="20"/>
        <rFont val="新細明體"/>
        <family val="1"/>
      </rPr>
      <t>金</t>
    </r>
    <r>
      <rPr>
        <b/>
        <sz val="20"/>
        <rFont val="Times New Roman"/>
        <family val="1"/>
      </rPr>
      <t xml:space="preserve">   </t>
    </r>
  </si>
  <si>
    <r>
      <t xml:space="preserve">     </t>
    </r>
    <r>
      <rPr>
        <b/>
        <sz val="20"/>
        <rFont val="細明體"/>
        <family val="3"/>
      </rPr>
      <t>行政院公營事業民營化基金</t>
    </r>
  </si>
  <si>
    <r>
      <t>社</t>
    </r>
    <r>
      <rPr>
        <b/>
        <sz val="20"/>
        <rFont val="Times New Roman"/>
        <family val="1"/>
      </rPr>
      <t xml:space="preserve"> </t>
    </r>
    <r>
      <rPr>
        <b/>
        <sz val="20"/>
        <rFont val="細明體"/>
        <family val="3"/>
      </rPr>
      <t>會</t>
    </r>
    <r>
      <rPr>
        <b/>
        <sz val="20"/>
        <rFont val="Times New Roman"/>
        <family val="1"/>
      </rPr>
      <t xml:space="preserve"> </t>
    </r>
    <r>
      <rPr>
        <b/>
        <sz val="20"/>
        <rFont val="細明體"/>
        <family val="3"/>
      </rPr>
      <t>福</t>
    </r>
    <r>
      <rPr>
        <b/>
        <sz val="20"/>
        <rFont val="Times New Roman"/>
        <family val="1"/>
      </rPr>
      <t xml:space="preserve"> </t>
    </r>
    <r>
      <rPr>
        <b/>
        <sz val="20"/>
        <rFont val="細明體"/>
        <family val="3"/>
      </rPr>
      <t>利</t>
    </r>
    <r>
      <rPr>
        <b/>
        <sz val="20"/>
        <rFont val="Times New Roman"/>
        <family val="1"/>
      </rPr>
      <t xml:space="preserve"> </t>
    </r>
    <r>
      <rPr>
        <b/>
        <sz val="20"/>
        <rFont val="細明體"/>
        <family val="3"/>
      </rPr>
      <t>基</t>
    </r>
    <r>
      <rPr>
        <b/>
        <sz val="20"/>
        <rFont val="Times New Roman"/>
        <family val="1"/>
      </rPr>
      <t xml:space="preserve"> </t>
    </r>
    <r>
      <rPr>
        <b/>
        <sz val="20"/>
        <rFont val="細明體"/>
        <family val="3"/>
      </rPr>
      <t>金</t>
    </r>
  </si>
  <si>
    <r>
      <t>行</t>
    </r>
    <r>
      <rPr>
        <b/>
        <sz val="20"/>
        <rFont val="Times New Roman"/>
        <family val="1"/>
      </rPr>
      <t xml:space="preserve"> </t>
    </r>
    <r>
      <rPr>
        <b/>
        <sz val="20"/>
        <rFont val="細明體"/>
        <family val="3"/>
      </rPr>
      <t>政</t>
    </r>
    <r>
      <rPr>
        <b/>
        <sz val="20"/>
        <rFont val="Times New Roman"/>
        <family val="1"/>
      </rPr>
      <t xml:space="preserve"> </t>
    </r>
    <r>
      <rPr>
        <b/>
        <sz val="20"/>
        <rFont val="細明體"/>
        <family val="3"/>
      </rPr>
      <t>院</t>
    </r>
    <r>
      <rPr>
        <b/>
        <sz val="20"/>
        <rFont val="Times New Roman"/>
        <family val="1"/>
      </rPr>
      <t xml:space="preserve"> </t>
    </r>
    <r>
      <rPr>
        <b/>
        <sz val="20"/>
        <rFont val="細明體"/>
        <family val="3"/>
      </rPr>
      <t>金</t>
    </r>
    <r>
      <rPr>
        <b/>
        <sz val="20"/>
        <rFont val="Times New Roman"/>
        <family val="1"/>
      </rPr>
      <t xml:space="preserve"> </t>
    </r>
    <r>
      <rPr>
        <b/>
        <sz val="20"/>
        <rFont val="細明體"/>
        <family val="3"/>
      </rPr>
      <t>融</t>
    </r>
    <r>
      <rPr>
        <b/>
        <sz val="20"/>
        <rFont val="Times New Roman"/>
        <family val="1"/>
      </rPr>
      <t xml:space="preserve"> </t>
    </r>
    <r>
      <rPr>
        <b/>
        <sz val="20"/>
        <rFont val="細明體"/>
        <family val="3"/>
      </rPr>
      <t>重</t>
    </r>
    <r>
      <rPr>
        <b/>
        <sz val="20"/>
        <rFont val="Times New Roman"/>
        <family val="1"/>
      </rPr>
      <t xml:space="preserve"> </t>
    </r>
    <r>
      <rPr>
        <b/>
        <sz val="20"/>
        <rFont val="細明體"/>
        <family val="3"/>
      </rPr>
      <t>建</t>
    </r>
    <r>
      <rPr>
        <b/>
        <sz val="20"/>
        <rFont val="Times New Roman"/>
        <family val="1"/>
      </rPr>
      <t xml:space="preserve"> </t>
    </r>
    <r>
      <rPr>
        <b/>
        <sz val="20"/>
        <rFont val="細明體"/>
        <family val="3"/>
      </rPr>
      <t>基</t>
    </r>
    <r>
      <rPr>
        <b/>
        <sz val="20"/>
        <rFont val="Times New Roman"/>
        <family val="1"/>
      </rPr>
      <t xml:space="preserve"> </t>
    </r>
    <r>
      <rPr>
        <b/>
        <sz val="20"/>
        <rFont val="細明體"/>
        <family val="3"/>
      </rPr>
      <t>金</t>
    </r>
  </si>
  <si>
    <r>
      <t>經</t>
    </r>
    <r>
      <rPr>
        <b/>
        <sz val="20"/>
        <rFont val="Times New Roman"/>
        <family val="1"/>
      </rPr>
      <t xml:space="preserve"> </t>
    </r>
    <r>
      <rPr>
        <b/>
        <sz val="20"/>
        <rFont val="細明體"/>
        <family val="3"/>
      </rPr>
      <t>濟</t>
    </r>
    <r>
      <rPr>
        <b/>
        <sz val="20"/>
        <rFont val="Times New Roman"/>
        <family val="1"/>
      </rPr>
      <t xml:space="preserve"> </t>
    </r>
    <r>
      <rPr>
        <b/>
        <sz val="20"/>
        <rFont val="細明體"/>
        <family val="3"/>
      </rPr>
      <t>特</t>
    </r>
    <r>
      <rPr>
        <b/>
        <sz val="20"/>
        <rFont val="Times New Roman"/>
        <family val="1"/>
      </rPr>
      <t xml:space="preserve"> </t>
    </r>
    <r>
      <rPr>
        <b/>
        <sz val="20"/>
        <rFont val="細明體"/>
        <family val="3"/>
      </rPr>
      <t>別</t>
    </r>
    <r>
      <rPr>
        <b/>
        <sz val="20"/>
        <rFont val="Times New Roman"/>
        <family val="1"/>
      </rPr>
      <t xml:space="preserve"> </t>
    </r>
    <r>
      <rPr>
        <b/>
        <sz val="20"/>
        <rFont val="細明體"/>
        <family val="3"/>
      </rPr>
      <t>收</t>
    </r>
    <r>
      <rPr>
        <b/>
        <sz val="20"/>
        <rFont val="Times New Roman"/>
        <family val="1"/>
      </rPr>
      <t xml:space="preserve"> </t>
    </r>
    <r>
      <rPr>
        <b/>
        <sz val="20"/>
        <rFont val="細明體"/>
        <family val="3"/>
      </rPr>
      <t>入</t>
    </r>
    <r>
      <rPr>
        <b/>
        <sz val="20"/>
        <rFont val="Times New Roman"/>
        <family val="1"/>
      </rPr>
      <t xml:space="preserve"> </t>
    </r>
    <r>
      <rPr>
        <b/>
        <sz val="20"/>
        <rFont val="細明體"/>
        <family val="3"/>
      </rPr>
      <t>基</t>
    </r>
    <r>
      <rPr>
        <b/>
        <sz val="20"/>
        <rFont val="Times New Roman"/>
        <family val="1"/>
      </rPr>
      <t xml:space="preserve"> </t>
    </r>
    <r>
      <rPr>
        <b/>
        <sz val="20"/>
        <rFont val="細明體"/>
        <family val="3"/>
      </rPr>
      <t>金</t>
    </r>
    <r>
      <rPr>
        <b/>
        <sz val="20"/>
        <rFont val="Times New Roman"/>
        <family val="1"/>
      </rPr>
      <t xml:space="preserve">   </t>
    </r>
  </si>
  <si>
    <r>
      <t>核</t>
    </r>
    <r>
      <rPr>
        <b/>
        <sz val="20"/>
        <rFont val="Times New Roman"/>
        <family val="1"/>
      </rPr>
      <t xml:space="preserve"> </t>
    </r>
    <r>
      <rPr>
        <b/>
        <sz val="20"/>
        <rFont val="細明體"/>
        <family val="3"/>
      </rPr>
      <t>能</t>
    </r>
    <r>
      <rPr>
        <b/>
        <sz val="20"/>
        <rFont val="Times New Roman"/>
        <family val="1"/>
      </rPr>
      <t xml:space="preserve"> </t>
    </r>
    <r>
      <rPr>
        <b/>
        <sz val="20"/>
        <rFont val="細明體"/>
        <family val="3"/>
      </rPr>
      <t>發</t>
    </r>
    <r>
      <rPr>
        <b/>
        <sz val="20"/>
        <rFont val="Times New Roman"/>
        <family val="1"/>
      </rPr>
      <t xml:space="preserve"> </t>
    </r>
    <r>
      <rPr>
        <b/>
        <sz val="20"/>
        <rFont val="細明體"/>
        <family val="3"/>
      </rPr>
      <t>電</t>
    </r>
    <r>
      <rPr>
        <b/>
        <sz val="20"/>
        <rFont val="Times New Roman"/>
        <family val="1"/>
      </rPr>
      <t xml:space="preserve"> </t>
    </r>
    <r>
      <rPr>
        <b/>
        <sz val="20"/>
        <rFont val="細明體"/>
        <family val="3"/>
      </rPr>
      <t>後</t>
    </r>
    <r>
      <rPr>
        <b/>
        <sz val="20"/>
        <rFont val="Times New Roman"/>
        <family val="1"/>
      </rPr>
      <t xml:space="preserve"> </t>
    </r>
    <r>
      <rPr>
        <b/>
        <sz val="20"/>
        <rFont val="細明體"/>
        <family val="3"/>
      </rPr>
      <t>端</t>
    </r>
    <r>
      <rPr>
        <b/>
        <sz val="20"/>
        <rFont val="Times New Roman"/>
        <family val="1"/>
      </rPr>
      <t xml:space="preserve"> </t>
    </r>
    <r>
      <rPr>
        <b/>
        <sz val="20"/>
        <rFont val="細明體"/>
        <family val="3"/>
      </rPr>
      <t>營</t>
    </r>
    <r>
      <rPr>
        <b/>
        <sz val="20"/>
        <rFont val="Times New Roman"/>
        <family val="1"/>
      </rPr>
      <t xml:space="preserve"> </t>
    </r>
    <r>
      <rPr>
        <b/>
        <sz val="20"/>
        <rFont val="細明體"/>
        <family val="3"/>
      </rPr>
      <t>運</t>
    </r>
    <r>
      <rPr>
        <b/>
        <sz val="20"/>
        <rFont val="Times New Roman"/>
        <family val="1"/>
      </rPr>
      <t xml:space="preserve"> </t>
    </r>
    <r>
      <rPr>
        <b/>
        <sz val="20"/>
        <rFont val="細明體"/>
        <family val="3"/>
      </rPr>
      <t>基</t>
    </r>
    <r>
      <rPr>
        <b/>
        <sz val="20"/>
        <rFont val="Times New Roman"/>
        <family val="1"/>
      </rPr>
      <t xml:space="preserve"> </t>
    </r>
    <r>
      <rPr>
        <b/>
        <sz val="20"/>
        <rFont val="細明體"/>
        <family val="3"/>
      </rPr>
      <t>金</t>
    </r>
  </si>
  <si>
    <r>
      <t>農</t>
    </r>
    <r>
      <rPr>
        <b/>
        <sz val="20"/>
        <rFont val="Times New Roman"/>
        <family val="1"/>
      </rPr>
      <t xml:space="preserve"> </t>
    </r>
    <r>
      <rPr>
        <b/>
        <sz val="20"/>
        <rFont val="細明體"/>
        <family val="3"/>
      </rPr>
      <t>業</t>
    </r>
    <r>
      <rPr>
        <b/>
        <sz val="20"/>
        <rFont val="Times New Roman"/>
        <family val="1"/>
      </rPr>
      <t xml:space="preserve"> </t>
    </r>
    <r>
      <rPr>
        <b/>
        <sz val="20"/>
        <rFont val="細明體"/>
        <family val="3"/>
      </rPr>
      <t>特</t>
    </r>
    <r>
      <rPr>
        <b/>
        <sz val="20"/>
        <rFont val="Times New Roman"/>
        <family val="1"/>
      </rPr>
      <t xml:space="preserve"> </t>
    </r>
    <r>
      <rPr>
        <b/>
        <sz val="20"/>
        <rFont val="細明體"/>
        <family val="3"/>
      </rPr>
      <t>別</t>
    </r>
    <r>
      <rPr>
        <b/>
        <sz val="20"/>
        <rFont val="Times New Roman"/>
        <family val="1"/>
      </rPr>
      <t xml:space="preserve"> </t>
    </r>
    <r>
      <rPr>
        <b/>
        <sz val="20"/>
        <rFont val="細明體"/>
        <family val="3"/>
      </rPr>
      <t>收</t>
    </r>
    <r>
      <rPr>
        <b/>
        <sz val="20"/>
        <rFont val="Times New Roman"/>
        <family val="1"/>
      </rPr>
      <t xml:space="preserve"> </t>
    </r>
    <r>
      <rPr>
        <b/>
        <sz val="20"/>
        <rFont val="細明體"/>
        <family val="3"/>
      </rPr>
      <t>入</t>
    </r>
    <r>
      <rPr>
        <b/>
        <sz val="20"/>
        <rFont val="Times New Roman"/>
        <family val="1"/>
      </rPr>
      <t xml:space="preserve"> </t>
    </r>
    <r>
      <rPr>
        <b/>
        <sz val="20"/>
        <rFont val="細明體"/>
        <family val="3"/>
      </rPr>
      <t>基</t>
    </r>
    <r>
      <rPr>
        <b/>
        <sz val="20"/>
        <rFont val="Times New Roman"/>
        <family val="1"/>
      </rPr>
      <t xml:space="preserve"> </t>
    </r>
    <r>
      <rPr>
        <b/>
        <sz val="20"/>
        <rFont val="細明體"/>
        <family val="3"/>
      </rPr>
      <t>金</t>
    </r>
  </si>
  <si>
    <r>
      <t xml:space="preserve"> </t>
    </r>
    <r>
      <rPr>
        <b/>
        <sz val="20"/>
        <rFont val="新細明體"/>
        <family val="1"/>
      </rPr>
      <t>就</t>
    </r>
    <r>
      <rPr>
        <b/>
        <sz val="20"/>
        <rFont val="Times New Roman"/>
        <family val="1"/>
      </rPr>
      <t xml:space="preserve">  </t>
    </r>
    <r>
      <rPr>
        <b/>
        <sz val="20"/>
        <rFont val="新細明體"/>
        <family val="1"/>
      </rPr>
      <t>業</t>
    </r>
    <r>
      <rPr>
        <b/>
        <sz val="20"/>
        <rFont val="Times New Roman"/>
        <family val="1"/>
      </rPr>
      <t xml:space="preserve">  </t>
    </r>
    <r>
      <rPr>
        <b/>
        <sz val="20"/>
        <rFont val="新細明體"/>
        <family val="1"/>
      </rPr>
      <t>安</t>
    </r>
    <r>
      <rPr>
        <b/>
        <sz val="20"/>
        <rFont val="Times New Roman"/>
        <family val="1"/>
      </rPr>
      <t xml:space="preserve">  </t>
    </r>
    <r>
      <rPr>
        <b/>
        <sz val="20"/>
        <rFont val="新細明體"/>
        <family val="1"/>
      </rPr>
      <t>定</t>
    </r>
    <r>
      <rPr>
        <b/>
        <sz val="20"/>
        <rFont val="Times New Roman"/>
        <family val="1"/>
      </rPr>
      <t xml:space="preserve">  </t>
    </r>
    <r>
      <rPr>
        <b/>
        <sz val="20"/>
        <rFont val="新細明體"/>
        <family val="1"/>
      </rPr>
      <t>基</t>
    </r>
    <r>
      <rPr>
        <b/>
        <sz val="20"/>
        <rFont val="Times New Roman"/>
        <family val="1"/>
      </rPr>
      <t xml:space="preserve">  </t>
    </r>
    <r>
      <rPr>
        <b/>
        <sz val="20"/>
        <rFont val="新細明體"/>
        <family val="1"/>
      </rPr>
      <t>金</t>
    </r>
    <r>
      <rPr>
        <b/>
        <sz val="20"/>
        <rFont val="Times New Roman"/>
        <family val="1"/>
      </rPr>
      <t xml:space="preserve">  </t>
    </r>
  </si>
  <si>
    <r>
      <t>健</t>
    </r>
    <r>
      <rPr>
        <b/>
        <sz val="20"/>
        <rFont val="Times New Roman"/>
        <family val="1"/>
      </rPr>
      <t xml:space="preserve">    </t>
    </r>
    <r>
      <rPr>
        <b/>
        <sz val="20"/>
        <rFont val="新細明體"/>
        <family val="1"/>
      </rPr>
      <t>康</t>
    </r>
    <r>
      <rPr>
        <b/>
        <sz val="20"/>
        <rFont val="Times New Roman"/>
        <family val="1"/>
      </rPr>
      <t xml:space="preserve">    </t>
    </r>
    <r>
      <rPr>
        <b/>
        <sz val="20"/>
        <rFont val="新細明體"/>
        <family val="1"/>
      </rPr>
      <t>照</t>
    </r>
    <r>
      <rPr>
        <b/>
        <sz val="20"/>
        <rFont val="Times New Roman"/>
        <family val="1"/>
      </rPr>
      <t xml:space="preserve">    </t>
    </r>
    <r>
      <rPr>
        <b/>
        <sz val="20"/>
        <rFont val="新細明體"/>
        <family val="1"/>
      </rPr>
      <t>護</t>
    </r>
    <r>
      <rPr>
        <b/>
        <sz val="20"/>
        <rFont val="Times New Roman"/>
        <family val="1"/>
      </rPr>
      <t xml:space="preserve">    </t>
    </r>
    <r>
      <rPr>
        <b/>
        <sz val="20"/>
        <rFont val="新細明體"/>
        <family val="1"/>
      </rPr>
      <t>基</t>
    </r>
    <r>
      <rPr>
        <b/>
        <sz val="20"/>
        <rFont val="Times New Roman"/>
        <family val="1"/>
      </rPr>
      <t xml:space="preserve">    </t>
    </r>
    <r>
      <rPr>
        <b/>
        <sz val="20"/>
        <rFont val="新細明體"/>
        <family val="1"/>
      </rPr>
      <t>金</t>
    </r>
    <r>
      <rPr>
        <b/>
        <sz val="20"/>
        <rFont val="Times New Roman"/>
        <family val="1"/>
      </rPr>
      <t xml:space="preserve">   </t>
    </r>
  </si>
  <si>
    <r>
      <t>環</t>
    </r>
    <r>
      <rPr>
        <b/>
        <sz val="20"/>
        <rFont val="Times New Roman"/>
        <family val="1"/>
      </rPr>
      <t xml:space="preserve">   </t>
    </r>
    <r>
      <rPr>
        <b/>
        <sz val="20"/>
        <rFont val="細明體"/>
        <family val="3"/>
      </rPr>
      <t>境</t>
    </r>
    <r>
      <rPr>
        <b/>
        <sz val="20"/>
        <rFont val="Times New Roman"/>
        <family val="1"/>
      </rPr>
      <t xml:space="preserve">   </t>
    </r>
    <r>
      <rPr>
        <b/>
        <sz val="20"/>
        <rFont val="細明體"/>
        <family val="3"/>
      </rPr>
      <t>保</t>
    </r>
    <r>
      <rPr>
        <b/>
        <sz val="20"/>
        <rFont val="Times New Roman"/>
        <family val="1"/>
      </rPr>
      <t xml:space="preserve">   </t>
    </r>
    <r>
      <rPr>
        <b/>
        <sz val="20"/>
        <rFont val="細明體"/>
        <family val="3"/>
      </rPr>
      <t>護</t>
    </r>
    <r>
      <rPr>
        <b/>
        <sz val="20"/>
        <rFont val="Times New Roman"/>
        <family val="1"/>
      </rPr>
      <t xml:space="preserve">   </t>
    </r>
    <r>
      <rPr>
        <b/>
        <sz val="20"/>
        <rFont val="細明體"/>
        <family val="3"/>
      </rPr>
      <t>基</t>
    </r>
    <r>
      <rPr>
        <b/>
        <sz val="20"/>
        <rFont val="Times New Roman"/>
        <family val="1"/>
      </rPr>
      <t xml:space="preserve">   </t>
    </r>
    <r>
      <rPr>
        <b/>
        <sz val="20"/>
        <rFont val="細明體"/>
        <family val="3"/>
      </rPr>
      <t>金</t>
    </r>
    <r>
      <rPr>
        <b/>
        <sz val="20"/>
        <rFont val="Times New Roman"/>
        <family val="1"/>
      </rPr>
      <t xml:space="preserve">  </t>
    </r>
  </si>
  <si>
    <r>
      <t>文</t>
    </r>
    <r>
      <rPr>
        <b/>
        <sz val="20"/>
        <rFont val="Times New Roman"/>
        <family val="1"/>
      </rPr>
      <t xml:space="preserve">   </t>
    </r>
    <r>
      <rPr>
        <b/>
        <sz val="20"/>
        <rFont val="新細明體"/>
        <family val="1"/>
      </rPr>
      <t>化</t>
    </r>
    <r>
      <rPr>
        <b/>
        <sz val="20"/>
        <rFont val="Times New Roman"/>
        <family val="1"/>
      </rPr>
      <t xml:space="preserve">   </t>
    </r>
    <r>
      <rPr>
        <b/>
        <sz val="20"/>
        <rFont val="新細明體"/>
        <family val="1"/>
      </rPr>
      <t>建</t>
    </r>
    <r>
      <rPr>
        <b/>
        <sz val="20"/>
        <rFont val="Times New Roman"/>
        <family val="1"/>
      </rPr>
      <t xml:space="preserve">   </t>
    </r>
    <r>
      <rPr>
        <b/>
        <sz val="20"/>
        <rFont val="新細明體"/>
        <family val="1"/>
      </rPr>
      <t>設</t>
    </r>
    <r>
      <rPr>
        <b/>
        <sz val="20"/>
        <rFont val="Times New Roman"/>
        <family val="1"/>
      </rPr>
      <t xml:space="preserve">   </t>
    </r>
    <r>
      <rPr>
        <b/>
        <sz val="20"/>
        <rFont val="新細明體"/>
        <family val="1"/>
      </rPr>
      <t>基</t>
    </r>
    <r>
      <rPr>
        <b/>
        <sz val="20"/>
        <rFont val="Times New Roman"/>
        <family val="1"/>
      </rPr>
      <t xml:space="preserve">   </t>
    </r>
    <r>
      <rPr>
        <b/>
        <sz val="20"/>
        <rFont val="新細明體"/>
        <family val="1"/>
      </rPr>
      <t>金</t>
    </r>
    <r>
      <rPr>
        <b/>
        <sz val="20"/>
        <rFont val="Times New Roman"/>
        <family val="1"/>
      </rPr>
      <t xml:space="preserve">   </t>
    </r>
  </si>
  <si>
    <r>
      <t>中</t>
    </r>
    <r>
      <rPr>
        <b/>
        <sz val="20"/>
        <rFont val="Times New Roman"/>
        <family val="1"/>
      </rPr>
      <t xml:space="preserve">   </t>
    </r>
    <r>
      <rPr>
        <b/>
        <sz val="20"/>
        <rFont val="細明體"/>
        <family val="3"/>
      </rPr>
      <t>華</t>
    </r>
    <r>
      <rPr>
        <b/>
        <sz val="20"/>
        <rFont val="Times New Roman"/>
        <family val="1"/>
      </rPr>
      <t xml:space="preserve">   </t>
    </r>
    <r>
      <rPr>
        <b/>
        <sz val="20"/>
        <rFont val="細明體"/>
        <family val="3"/>
      </rPr>
      <t>發</t>
    </r>
    <r>
      <rPr>
        <b/>
        <sz val="20"/>
        <rFont val="Times New Roman"/>
        <family val="1"/>
      </rPr>
      <t xml:space="preserve">   </t>
    </r>
    <r>
      <rPr>
        <b/>
        <sz val="20"/>
        <rFont val="細明體"/>
        <family val="3"/>
      </rPr>
      <t>展</t>
    </r>
    <r>
      <rPr>
        <b/>
        <sz val="20"/>
        <rFont val="Times New Roman"/>
        <family val="1"/>
      </rPr>
      <t xml:space="preserve">   </t>
    </r>
    <r>
      <rPr>
        <b/>
        <sz val="20"/>
        <rFont val="細明體"/>
        <family val="3"/>
      </rPr>
      <t>基</t>
    </r>
    <r>
      <rPr>
        <b/>
        <sz val="20"/>
        <rFont val="Times New Roman"/>
        <family val="1"/>
      </rPr>
      <t xml:space="preserve">   </t>
    </r>
    <r>
      <rPr>
        <b/>
        <sz val="20"/>
        <rFont val="細明體"/>
        <family val="3"/>
      </rPr>
      <t>金</t>
    </r>
    <r>
      <rPr>
        <b/>
        <sz val="20"/>
        <rFont val="Times New Roman"/>
        <family val="1"/>
      </rPr>
      <t xml:space="preserve">  </t>
    </r>
  </si>
  <si>
    <r>
      <t>中</t>
    </r>
    <r>
      <rPr>
        <b/>
        <sz val="20"/>
        <rFont val="Times New Roman"/>
        <family val="1"/>
      </rPr>
      <t xml:space="preserve"> </t>
    </r>
    <r>
      <rPr>
        <b/>
        <sz val="20"/>
        <rFont val="細明體"/>
        <family val="3"/>
      </rPr>
      <t>央</t>
    </r>
    <r>
      <rPr>
        <b/>
        <sz val="20"/>
        <rFont val="Times New Roman"/>
        <family val="1"/>
      </rPr>
      <t xml:space="preserve"> </t>
    </r>
    <r>
      <rPr>
        <b/>
        <sz val="20"/>
        <rFont val="細明體"/>
        <family val="3"/>
      </rPr>
      <t>政</t>
    </r>
    <r>
      <rPr>
        <b/>
        <sz val="20"/>
        <rFont val="Times New Roman"/>
        <family val="1"/>
      </rPr>
      <t xml:space="preserve"> </t>
    </r>
    <r>
      <rPr>
        <b/>
        <sz val="20"/>
        <rFont val="細明體"/>
        <family val="3"/>
      </rPr>
      <t>府</t>
    </r>
    <r>
      <rPr>
        <b/>
        <sz val="20"/>
        <rFont val="Times New Roman"/>
        <family val="1"/>
      </rPr>
      <t xml:space="preserve"> </t>
    </r>
    <r>
      <rPr>
        <b/>
        <sz val="20"/>
        <rFont val="細明體"/>
        <family val="3"/>
      </rPr>
      <t>債</t>
    </r>
    <r>
      <rPr>
        <b/>
        <sz val="20"/>
        <rFont val="Times New Roman"/>
        <family val="1"/>
      </rPr>
      <t xml:space="preserve"> </t>
    </r>
    <r>
      <rPr>
        <b/>
        <sz val="20"/>
        <rFont val="細明體"/>
        <family val="3"/>
      </rPr>
      <t>務</t>
    </r>
    <r>
      <rPr>
        <b/>
        <sz val="20"/>
        <rFont val="Times New Roman"/>
        <family val="1"/>
      </rPr>
      <t xml:space="preserve"> </t>
    </r>
    <r>
      <rPr>
        <b/>
        <sz val="20"/>
        <rFont val="細明體"/>
        <family val="3"/>
      </rPr>
      <t>基</t>
    </r>
    <r>
      <rPr>
        <b/>
        <sz val="20"/>
        <rFont val="Times New Roman"/>
        <family val="1"/>
      </rPr>
      <t xml:space="preserve"> </t>
    </r>
    <r>
      <rPr>
        <b/>
        <sz val="20"/>
        <rFont val="細明體"/>
        <family val="3"/>
      </rPr>
      <t>金</t>
    </r>
  </si>
  <si>
    <r>
      <t xml:space="preserve">     </t>
    </r>
    <r>
      <rPr>
        <b/>
        <sz val="20"/>
        <rFont val="新細明體"/>
        <family val="1"/>
      </rPr>
      <t>國軍老舊營舍改建基金</t>
    </r>
    <r>
      <rPr>
        <b/>
        <sz val="20"/>
        <rFont val="Times New Roman"/>
        <family val="1"/>
      </rPr>
      <t xml:space="preserve">   </t>
    </r>
  </si>
  <si>
    <r>
      <t xml:space="preserve">     </t>
    </r>
    <r>
      <rPr>
        <b/>
        <sz val="20"/>
        <rFont val="細明體"/>
        <family val="3"/>
      </rPr>
      <t>行政院國家科學技術發展基金</t>
    </r>
  </si>
  <si>
    <t>產業經營技術提升輔導計畫</t>
  </si>
  <si>
    <r>
      <t xml:space="preserve">    </t>
    </r>
    <r>
      <rPr>
        <sz val="10"/>
        <rFont val="新細明體"/>
        <family val="1"/>
      </rPr>
      <t>補助離島地區辦理教育、文化及社會福利</t>
    </r>
  </si>
  <si>
    <r>
      <t xml:space="preserve">    </t>
    </r>
    <r>
      <rPr>
        <sz val="10"/>
        <rFont val="細明體"/>
        <family val="3"/>
      </rPr>
      <t>建設等計畫</t>
    </r>
  </si>
  <si>
    <r>
      <t xml:space="preserve">    </t>
    </r>
    <r>
      <rPr>
        <sz val="10"/>
        <rFont val="新細明體"/>
        <family val="1"/>
      </rPr>
      <t>補助離島地區辦消防、醫療及環境建</t>
    </r>
  </si>
  <si>
    <r>
      <t xml:space="preserve">    </t>
    </r>
    <r>
      <rPr>
        <sz val="10"/>
        <rFont val="細明體"/>
        <family val="3"/>
      </rPr>
      <t>設等計畫</t>
    </r>
  </si>
  <si>
    <r>
      <t xml:space="preserve">    </t>
    </r>
    <r>
      <rPr>
        <sz val="10"/>
        <rFont val="新細明體"/>
        <family val="1"/>
      </rPr>
      <t>獎助教育支出計畫</t>
    </r>
  </si>
  <si>
    <r>
      <t xml:space="preserve">  </t>
    </r>
    <r>
      <rPr>
        <sz val="10"/>
        <rFont val="Times New Roman"/>
        <family val="1"/>
      </rPr>
      <t xml:space="preserve">  </t>
    </r>
    <r>
      <rPr>
        <sz val="10"/>
        <rFont val="新細明體"/>
        <family val="1"/>
      </rPr>
      <t>學產房地管理計畫</t>
    </r>
  </si>
  <si>
    <r>
      <t xml:space="preserve">     </t>
    </r>
    <r>
      <rPr>
        <sz val="10"/>
        <rFont val="新細明體"/>
        <family val="1"/>
      </rPr>
      <t>一般行政管理</t>
    </r>
  </si>
  <si>
    <r>
      <t xml:space="preserve">     </t>
    </r>
    <r>
      <rPr>
        <sz val="10"/>
        <rFont val="新細明體"/>
        <family val="1"/>
      </rPr>
      <t>一般建築及設備</t>
    </r>
  </si>
  <si>
    <r>
      <t xml:space="preserve">      </t>
    </r>
    <r>
      <rPr>
        <sz val="10"/>
        <rFont val="新細明體"/>
        <family val="1"/>
      </rPr>
      <t>最終處置計畫</t>
    </r>
  </si>
  <si>
    <r>
      <t xml:space="preserve">      </t>
    </r>
    <r>
      <rPr>
        <sz val="10"/>
        <rFont val="新細明體"/>
        <family val="1"/>
      </rPr>
      <t>用過核燃料貯存及最終處置計畫</t>
    </r>
  </si>
  <si>
    <r>
      <t xml:space="preserve">       </t>
    </r>
    <r>
      <rPr>
        <sz val="10"/>
        <rFont val="新細明體"/>
        <family val="1"/>
      </rPr>
      <t>核子設施除役拆廠及其廢料處</t>
    </r>
  </si>
  <si>
    <r>
      <t xml:space="preserve">      </t>
    </r>
    <r>
      <rPr>
        <sz val="10"/>
        <rFont val="新細明體"/>
        <family val="1"/>
      </rPr>
      <t>低放射性廢料處理、貯存及</t>
    </r>
  </si>
  <si>
    <r>
      <t xml:space="preserve">   </t>
    </r>
    <r>
      <rPr>
        <sz val="10"/>
        <rFont val="Times New Roman"/>
        <family val="1"/>
      </rPr>
      <t xml:space="preserve">    </t>
    </r>
    <r>
      <rPr>
        <sz val="10"/>
        <rFont val="新細明體"/>
        <family val="1"/>
      </rPr>
      <t>理及最終處置計畫</t>
    </r>
  </si>
  <si>
    <r>
      <t xml:space="preserve">   </t>
    </r>
    <r>
      <rPr>
        <sz val="10"/>
        <rFont val="新細明體"/>
        <family val="1"/>
      </rPr>
      <t xml:space="preserve">  農業研究、實驗、技術改進</t>
    </r>
  </si>
  <si>
    <r>
      <t xml:space="preserve">   </t>
    </r>
    <r>
      <rPr>
        <sz val="10"/>
        <rFont val="新細明體"/>
        <family val="1"/>
      </rPr>
      <t xml:space="preserve">  毛豬產銷調節</t>
    </r>
  </si>
  <si>
    <r>
      <t xml:space="preserve">   </t>
    </r>
    <r>
      <rPr>
        <sz val="10"/>
        <rFont val="新細明體"/>
        <family val="1"/>
      </rPr>
      <t xml:space="preserve">  農業貸款利息差額補貼</t>
    </r>
  </si>
  <si>
    <r>
      <t xml:space="preserve">   </t>
    </r>
    <r>
      <rPr>
        <sz val="10"/>
        <rFont val="新細明體"/>
        <family val="1"/>
      </rPr>
      <t xml:space="preserve">  新型農機補助</t>
    </r>
  </si>
  <si>
    <r>
      <t xml:space="preserve">   </t>
    </r>
    <r>
      <rPr>
        <sz val="10"/>
        <rFont val="新細明體"/>
        <family val="1"/>
      </rPr>
      <t xml:space="preserve">  推動合理化施肥措施</t>
    </r>
  </si>
  <si>
    <r>
      <t xml:space="preserve">   </t>
    </r>
    <r>
      <rPr>
        <sz val="10"/>
        <rFont val="新細明體"/>
        <family val="1"/>
      </rPr>
      <t xml:space="preserve">  水旱田利用調整後續計畫</t>
    </r>
  </si>
  <si>
    <r>
      <t xml:space="preserve"> </t>
    </r>
    <r>
      <rPr>
        <sz val="10"/>
        <rFont val="Times New Roman"/>
        <family val="1"/>
      </rPr>
      <t xml:space="preserve">   </t>
    </r>
    <r>
      <rPr>
        <sz val="10"/>
        <rFont val="新細明體"/>
        <family val="1"/>
      </rPr>
      <t xml:space="preserve"> 山坡地緊急災害處理計畫</t>
    </r>
  </si>
  <si>
    <r>
      <t xml:space="preserve"> </t>
    </r>
    <r>
      <rPr>
        <sz val="10"/>
        <rFont val="Times New Roman"/>
        <family val="1"/>
      </rPr>
      <t xml:space="preserve">   </t>
    </r>
    <r>
      <rPr>
        <sz val="10"/>
        <rFont val="新細明體"/>
        <family val="1"/>
      </rPr>
      <t xml:space="preserve"> 農漁民子女獎助學金計畫</t>
    </r>
  </si>
  <si>
    <r>
      <t xml:space="preserve"> </t>
    </r>
    <r>
      <rPr>
        <sz val="10"/>
        <rFont val="Times New Roman"/>
        <family val="1"/>
      </rPr>
      <t xml:space="preserve">   </t>
    </r>
    <r>
      <rPr>
        <sz val="10"/>
        <rFont val="新細明體"/>
        <family val="1"/>
      </rPr>
      <t xml:space="preserve"> 投資全國農業金庫</t>
    </r>
  </si>
  <si>
    <r>
      <t xml:space="preserve">   </t>
    </r>
    <r>
      <rPr>
        <sz val="10"/>
        <rFont val="新細明體"/>
        <family val="1"/>
      </rPr>
      <t xml:space="preserve">  糧政業務</t>
    </r>
  </si>
  <si>
    <r>
      <t xml:space="preserve">   </t>
    </r>
    <r>
      <rPr>
        <sz val="10"/>
        <rFont val="新細明體"/>
        <family val="1"/>
      </rPr>
      <t xml:space="preserve">  全民造林運動-造林計畫</t>
    </r>
  </si>
  <si>
    <r>
      <t xml:space="preserve">   </t>
    </r>
    <r>
      <rPr>
        <sz val="10"/>
        <rFont val="新細明體"/>
        <family val="1"/>
      </rPr>
      <t xml:space="preserve">  森林遊樂及森林鐵路經營管理計畫</t>
    </r>
  </si>
  <si>
    <r>
      <t xml:space="preserve">   </t>
    </r>
    <r>
      <rPr>
        <sz val="10"/>
        <rFont val="新細明體"/>
        <family val="1"/>
      </rPr>
      <t xml:space="preserve">  造林貸款計畫</t>
    </r>
  </si>
  <si>
    <r>
      <t xml:space="preserve">   </t>
    </r>
    <r>
      <rPr>
        <sz val="10"/>
        <rFont val="新細明體"/>
        <family val="1"/>
      </rPr>
      <t xml:space="preserve">  農業天然災害救助計畫</t>
    </r>
  </si>
  <si>
    <r>
      <t xml:space="preserve">   </t>
    </r>
    <r>
      <rPr>
        <sz val="10"/>
        <rFont val="新細明體"/>
        <family val="1"/>
      </rPr>
      <t xml:space="preserve">  漁業發展補助計畫</t>
    </r>
  </si>
  <si>
    <r>
      <t xml:space="preserve"> </t>
    </r>
    <r>
      <rPr>
        <sz val="10"/>
        <rFont val="Times New Roman"/>
        <family val="1"/>
      </rPr>
      <t xml:space="preserve">   </t>
    </r>
    <r>
      <rPr>
        <sz val="10"/>
        <rFont val="新細明體"/>
        <family val="1"/>
      </rPr>
      <t xml:space="preserve"> 漁業研究、實驗、技術改進計畫</t>
    </r>
  </si>
  <si>
    <r>
      <t xml:space="preserve">   </t>
    </r>
    <r>
      <rPr>
        <sz val="10"/>
        <rFont val="新細明體"/>
        <family val="1"/>
      </rPr>
      <t xml:space="preserve">  補助海洋及養殖漁產品之實物操作</t>
    </r>
  </si>
  <si>
    <r>
      <t xml:space="preserve">   </t>
    </r>
    <r>
      <rPr>
        <sz val="10"/>
        <rFont val="新細明體"/>
        <family val="1"/>
      </rPr>
      <t xml:space="preserve">  農產品受進口損害救助及產業結構
     調整措施補助計畫</t>
    </r>
  </si>
  <si>
    <r>
      <t xml:space="preserve">    </t>
    </r>
    <r>
      <rPr>
        <sz val="10"/>
        <rFont val="新細明體"/>
        <family val="1"/>
      </rPr>
      <t>推動國際文化交流</t>
    </r>
  </si>
  <si>
    <r>
      <t xml:space="preserve">    </t>
    </r>
    <r>
      <rPr>
        <sz val="10"/>
        <rFont val="新細明體"/>
        <family val="1"/>
      </rPr>
      <t>推動國內藝文活動</t>
    </r>
  </si>
  <si>
    <r>
      <t xml:space="preserve">    </t>
    </r>
    <r>
      <rPr>
        <sz val="10"/>
        <rFont val="新細明體"/>
        <family val="1"/>
      </rPr>
      <t>推廣與出版文化藝術資訊</t>
    </r>
  </si>
  <si>
    <t>九二一關懷計畫</t>
  </si>
  <si>
    <t>觀光風景軸線主要聯絡道路易坍方、易肇事路段及橋樑改善計畫</t>
  </si>
  <si>
    <r>
      <t xml:space="preserve">    </t>
    </r>
    <r>
      <rPr>
        <sz val="10"/>
        <rFont val="新細明體"/>
        <family val="1"/>
      </rPr>
      <t xml:space="preserve"> 餘糧收購業務</t>
    </r>
  </si>
  <si>
    <t>政事基金基金來</t>
  </si>
  <si>
    <t>政事基金基金來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</si>
</sst>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quot;－&quot;* #,##0.00_);_(* &quot;&quot;_);_(@_)"/>
    <numFmt numFmtId="177" formatCode="_(&quot; +&quot;* #,##0.00_);_(&quot;－&quot;* #,##0.00_);_(* &quot; &quot;_);_(@_)"/>
    <numFmt numFmtId="178" formatCode="_(* #,##0.00_);_(&quot;  &quot;* #,##0.00_);_(* &quot;&quot;_);_(@_)"/>
    <numFmt numFmtId="179" formatCode="#,##0.00;\-#,##0.00;&quot;-&quot;"/>
  </numFmts>
  <fonts count="21">
    <font>
      <sz val="12"/>
      <name val="新細明體"/>
      <family val="1"/>
    </font>
    <font>
      <sz val="9"/>
      <name val="新細明體"/>
      <family val="1"/>
    </font>
    <font>
      <sz val="9"/>
      <name val="細明體"/>
      <family val="3"/>
    </font>
    <font>
      <b/>
      <sz val="16"/>
      <name val="新細明體"/>
      <family val="1"/>
    </font>
    <font>
      <b/>
      <sz val="12"/>
      <name val="Times New Roman"/>
      <family val="1"/>
    </font>
    <font>
      <b/>
      <sz val="12"/>
      <name val="新細明體"/>
      <family val="1"/>
    </font>
    <font>
      <b/>
      <sz val="20"/>
      <name val="新細明體"/>
      <family val="1"/>
    </font>
    <font>
      <sz val="10"/>
      <name val="新細明體"/>
      <family val="1"/>
    </font>
    <font>
      <b/>
      <sz val="10"/>
      <name val="新細明體"/>
      <family val="1"/>
    </font>
    <font>
      <sz val="10"/>
      <name val="Times New Roman"/>
      <family val="1"/>
    </font>
    <font>
      <b/>
      <sz val="10"/>
      <name val="Times New Roman"/>
      <family val="1"/>
    </font>
    <font>
      <sz val="10"/>
      <name val="細明體"/>
      <family val="3"/>
    </font>
    <font>
      <b/>
      <sz val="20"/>
      <name val="Times New Roman"/>
      <family val="1"/>
    </font>
    <font>
      <b/>
      <sz val="20"/>
      <name val="細明體"/>
      <family val="3"/>
    </font>
    <font>
      <sz val="12"/>
      <name val="Times New Roman"/>
      <family val="1"/>
    </font>
    <font>
      <sz val="12"/>
      <name val="標楷體"/>
      <family val="4"/>
    </font>
    <font>
      <sz val="9"/>
      <name val="標楷體"/>
      <family val="4"/>
    </font>
    <font>
      <u val="single"/>
      <sz val="16"/>
      <name val="標楷體"/>
      <family val="4"/>
    </font>
    <font>
      <b/>
      <sz val="9"/>
      <name val="Times New Roman"/>
      <family val="1"/>
    </font>
    <font>
      <sz val="9"/>
      <name val="Times New Roman"/>
      <family val="1"/>
    </font>
    <font>
      <b/>
      <sz val="16"/>
      <name val="Times New Roman"/>
      <family val="1"/>
    </font>
  </fonts>
  <fills count="3">
    <fill>
      <patternFill/>
    </fill>
    <fill>
      <patternFill patternType="gray125"/>
    </fill>
    <fill>
      <patternFill patternType="solid">
        <fgColor indexed="9"/>
        <bgColor indexed="64"/>
      </patternFill>
    </fill>
  </fills>
  <borders count="24">
    <border>
      <left/>
      <right/>
      <top/>
      <bottom/>
      <diagonal/>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7">
    <xf numFmtId="0" fontId="0" fillId="0" borderId="0" xfId="0" applyAlignment="1">
      <alignment/>
    </xf>
    <xf numFmtId="0" fontId="0" fillId="0" borderId="0" xfId="0" applyAlignment="1" applyProtection="1">
      <alignment vertical="center"/>
      <protection locked="0"/>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1" xfId="0" applyFont="1" applyBorder="1" applyAlignment="1" applyProtection="1">
      <alignment horizontal="center" vertical="center"/>
      <protection/>
    </xf>
    <xf numFmtId="0" fontId="5" fillId="0" borderId="2" xfId="0" applyFont="1" applyBorder="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6"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3" xfId="0" applyFont="1" applyBorder="1" applyAlignment="1" applyProtection="1">
      <alignment horizontal="left" vertical="center"/>
      <protection/>
    </xf>
    <xf numFmtId="0" fontId="5" fillId="0" borderId="4"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8" fillId="0" borderId="0" xfId="0" applyFont="1" applyAlignment="1" applyProtection="1">
      <alignment vertical="center"/>
      <protection/>
    </xf>
    <xf numFmtId="0" fontId="8" fillId="0" borderId="12" xfId="0" applyFont="1" applyBorder="1" applyAlignment="1" applyProtection="1">
      <alignment horizontal="center" vertical="center"/>
      <protection/>
    </xf>
    <xf numFmtId="0" fontId="8" fillId="0" borderId="8"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14" xfId="0" applyFont="1" applyBorder="1" applyAlignment="1" applyProtection="1">
      <alignment vertical="center"/>
      <protection/>
    </xf>
    <xf numFmtId="176" fontId="10" fillId="0" borderId="13" xfId="0" applyNumberFormat="1" applyFont="1" applyBorder="1" applyAlignment="1" applyProtection="1">
      <alignment vertical="center"/>
      <protection/>
    </xf>
    <xf numFmtId="177" fontId="10" fillId="0" borderId="13" xfId="0" applyNumberFormat="1" applyFont="1" applyBorder="1" applyAlignment="1" applyProtection="1">
      <alignment vertical="center"/>
      <protection/>
    </xf>
    <xf numFmtId="178" fontId="10" fillId="0" borderId="0" xfId="0" applyNumberFormat="1" applyFont="1" applyBorder="1" applyAlignment="1" applyProtection="1">
      <alignment vertical="center"/>
      <protection/>
    </xf>
    <xf numFmtId="176" fontId="9" fillId="0" borderId="13" xfId="0" applyNumberFormat="1" applyFont="1" applyBorder="1" applyAlignment="1" applyProtection="1">
      <alignment vertical="center"/>
      <protection locked="0"/>
    </xf>
    <xf numFmtId="176" fontId="10" fillId="0" borderId="13" xfId="0" applyNumberFormat="1" applyFont="1" applyBorder="1" applyAlignment="1" applyProtection="1">
      <alignment vertical="center"/>
      <protection locked="0"/>
    </xf>
    <xf numFmtId="176" fontId="10" fillId="0" borderId="15" xfId="0" applyNumberFormat="1" applyFont="1" applyBorder="1" applyAlignment="1" applyProtection="1">
      <alignment vertical="center"/>
      <protection/>
    </xf>
    <xf numFmtId="177" fontId="10" fillId="0" borderId="14" xfId="0" applyNumberFormat="1" applyFont="1" applyBorder="1" applyAlignment="1" applyProtection="1">
      <alignment vertical="center"/>
      <protection/>
    </xf>
    <xf numFmtId="178" fontId="10" fillId="0" borderId="12" xfId="0" applyNumberFormat="1" applyFont="1" applyBorder="1" applyAlignment="1" applyProtection="1">
      <alignment vertical="center"/>
      <protection/>
    </xf>
    <xf numFmtId="176" fontId="9" fillId="0" borderId="16" xfId="0" applyNumberFormat="1" applyFont="1" applyBorder="1" applyAlignment="1" applyProtection="1">
      <alignment vertical="center"/>
      <protection/>
    </xf>
    <xf numFmtId="177" fontId="9" fillId="0" borderId="16" xfId="0" applyNumberFormat="1" applyFont="1" applyBorder="1" applyAlignment="1" applyProtection="1">
      <alignment vertical="center"/>
      <protection/>
    </xf>
    <xf numFmtId="176" fontId="9" fillId="0" borderId="17" xfId="0" applyNumberFormat="1" applyFont="1" applyBorder="1" applyAlignment="1" applyProtection="1">
      <alignment vertical="center"/>
      <protection/>
    </xf>
    <xf numFmtId="177" fontId="9" fillId="0" borderId="13" xfId="0" applyNumberFormat="1" applyFont="1" applyBorder="1" applyAlignment="1" applyProtection="1">
      <alignment vertical="center"/>
      <protection/>
    </xf>
    <xf numFmtId="176" fontId="9" fillId="2" borderId="16" xfId="0" applyNumberFormat="1" applyFont="1" applyFill="1" applyBorder="1" applyAlignment="1" applyProtection="1">
      <alignment vertical="center"/>
      <protection/>
    </xf>
    <xf numFmtId="0" fontId="7" fillId="0" borderId="0" xfId="0" applyFont="1" applyAlignment="1" applyProtection="1">
      <alignment horizontal="left" vertical="center" indent="1"/>
      <protection/>
    </xf>
    <xf numFmtId="176" fontId="10" fillId="0" borderId="6" xfId="0" applyNumberFormat="1" applyFont="1" applyBorder="1" applyAlignment="1" applyProtection="1">
      <alignment vertical="center"/>
      <protection/>
    </xf>
    <xf numFmtId="177" fontId="10" fillId="0" borderId="6" xfId="0" applyNumberFormat="1" applyFont="1" applyBorder="1" applyAlignment="1" applyProtection="1">
      <alignment vertical="center"/>
      <protection/>
    </xf>
    <xf numFmtId="176" fontId="10" fillId="0" borderId="7" xfId="0" applyNumberFormat="1" applyFont="1" applyBorder="1" applyAlignment="1" applyProtection="1">
      <alignment vertical="center"/>
      <protection/>
    </xf>
    <xf numFmtId="177" fontId="10" fillId="0" borderId="8" xfId="0" applyNumberFormat="1" applyFont="1" applyBorder="1" applyAlignment="1" applyProtection="1">
      <alignment vertical="center"/>
      <protection/>
    </xf>
    <xf numFmtId="176" fontId="10" fillId="0" borderId="16" xfId="0" applyNumberFormat="1" applyFont="1" applyBorder="1" applyAlignment="1" applyProtection="1">
      <alignment vertical="center"/>
      <protection/>
    </xf>
    <xf numFmtId="177" fontId="10" fillId="0" borderId="16" xfId="0" applyNumberFormat="1" applyFont="1" applyBorder="1" applyAlignment="1" applyProtection="1">
      <alignment vertical="center"/>
      <protection/>
    </xf>
    <xf numFmtId="176" fontId="10" fillId="0" borderId="17" xfId="0" applyNumberFormat="1" applyFont="1" applyBorder="1" applyAlignment="1" applyProtection="1">
      <alignment vertical="center"/>
      <protection/>
    </xf>
    <xf numFmtId="177" fontId="10" fillId="0" borderId="15" xfId="0" applyNumberFormat="1" applyFont="1" applyBorder="1" applyAlignment="1" applyProtection="1">
      <alignment vertical="center"/>
      <protection/>
    </xf>
    <xf numFmtId="176" fontId="10" fillId="0" borderId="18" xfId="0" applyNumberFormat="1" applyFont="1" applyBorder="1" applyAlignment="1" applyProtection="1">
      <alignment vertical="center"/>
      <protection/>
    </xf>
    <xf numFmtId="0" fontId="9" fillId="0" borderId="0" xfId="0" applyFont="1" applyAlignment="1" applyProtection="1">
      <alignment vertical="center"/>
      <protection/>
    </xf>
    <xf numFmtId="0" fontId="7" fillId="0" borderId="13" xfId="0" applyFont="1" applyBorder="1" applyAlignment="1" applyProtection="1">
      <alignment vertical="center"/>
      <protection/>
    </xf>
    <xf numFmtId="178" fontId="9" fillId="0" borderId="0" xfId="0" applyNumberFormat="1" applyFont="1" applyBorder="1" applyAlignment="1" applyProtection="1">
      <alignment vertical="center"/>
      <protection/>
    </xf>
    <xf numFmtId="0" fontId="9" fillId="0" borderId="13" xfId="0" applyFont="1" applyBorder="1" applyAlignment="1" applyProtection="1">
      <alignment vertical="center"/>
      <protection/>
    </xf>
    <xf numFmtId="0" fontId="7" fillId="0" borderId="13" xfId="0" applyFont="1" applyBorder="1" applyAlignment="1" applyProtection="1">
      <alignment vertical="center" wrapText="1"/>
      <protection locked="0"/>
    </xf>
    <xf numFmtId="0" fontId="7" fillId="0" borderId="13" xfId="0" applyFont="1" applyBorder="1" applyAlignment="1" applyProtection="1">
      <alignment vertical="center"/>
      <protection locked="0"/>
    </xf>
    <xf numFmtId="0" fontId="9" fillId="0" borderId="13" xfId="0" applyFont="1" applyBorder="1" applyAlignment="1" applyProtection="1">
      <alignment vertical="center" wrapText="1"/>
      <protection locked="0"/>
    </xf>
    <xf numFmtId="0" fontId="9" fillId="0" borderId="13" xfId="0" applyFont="1" applyBorder="1" applyAlignment="1" applyProtection="1">
      <alignment vertical="center"/>
      <protection locked="0"/>
    </xf>
    <xf numFmtId="0" fontId="8" fillId="0" borderId="13" xfId="0" applyFont="1" applyBorder="1" applyAlignment="1" applyProtection="1">
      <alignment vertical="top"/>
      <protection/>
    </xf>
    <xf numFmtId="176" fontId="8" fillId="0" borderId="16" xfId="0" applyNumberFormat="1" applyFont="1" applyBorder="1" applyAlignment="1" applyProtection="1">
      <alignment vertical="top"/>
      <protection/>
    </xf>
    <xf numFmtId="0" fontId="8" fillId="2" borderId="13" xfId="0" applyFont="1" applyFill="1" applyBorder="1" applyAlignment="1">
      <alignment vertical="top" wrapText="1"/>
    </xf>
    <xf numFmtId="179" fontId="7" fillId="0" borderId="16" xfId="0" applyNumberFormat="1" applyFont="1" applyBorder="1" applyAlignment="1">
      <alignment horizontal="right" vertical="top" wrapText="1"/>
    </xf>
    <xf numFmtId="0" fontId="8" fillId="0" borderId="8" xfId="0" applyFont="1" applyBorder="1" applyAlignment="1" applyProtection="1">
      <alignment vertical="top"/>
      <protection/>
    </xf>
    <xf numFmtId="176" fontId="8" fillId="0" borderId="6" xfId="0" applyNumberFormat="1" applyFont="1" applyBorder="1" applyAlignment="1" applyProtection="1">
      <alignment vertical="top"/>
      <protection/>
    </xf>
    <xf numFmtId="177" fontId="8" fillId="0" borderId="6" xfId="0" applyNumberFormat="1" applyFont="1" applyBorder="1" applyAlignment="1" applyProtection="1">
      <alignment vertical="top"/>
      <protection/>
    </xf>
    <xf numFmtId="178" fontId="8" fillId="0" borderId="7" xfId="0" applyNumberFormat="1" applyFont="1" applyBorder="1" applyAlignment="1" applyProtection="1">
      <alignment vertical="top"/>
      <protection/>
    </xf>
    <xf numFmtId="0" fontId="7" fillId="0" borderId="13" xfId="0" applyFont="1" applyBorder="1" applyAlignment="1" applyProtection="1">
      <alignment vertical="top"/>
      <protection/>
    </xf>
    <xf numFmtId="176" fontId="7" fillId="0" borderId="16" xfId="0" applyNumberFormat="1" applyFont="1" applyBorder="1" applyAlignment="1" applyProtection="1">
      <alignment vertical="top"/>
      <protection locked="0"/>
    </xf>
    <xf numFmtId="177" fontId="7" fillId="0" borderId="16" xfId="0" applyNumberFormat="1" applyFont="1" applyBorder="1" applyAlignment="1" applyProtection="1">
      <alignment vertical="top"/>
      <protection/>
    </xf>
    <xf numFmtId="178" fontId="7" fillId="0" borderId="17" xfId="0" applyNumberFormat="1" applyFont="1" applyBorder="1" applyAlignment="1" applyProtection="1">
      <alignment vertical="top"/>
      <protection/>
    </xf>
    <xf numFmtId="0" fontId="7" fillId="0" borderId="0" xfId="0" applyFont="1" applyAlignment="1" applyProtection="1">
      <alignment vertical="center"/>
      <protection locked="0"/>
    </xf>
    <xf numFmtId="0" fontId="7" fillId="2" borderId="13" xfId="0" applyFont="1" applyFill="1" applyBorder="1" applyAlignment="1">
      <alignment horizontal="left" vertical="top" wrapText="1" indent="1"/>
    </xf>
    <xf numFmtId="0" fontId="8" fillId="0" borderId="13" xfId="15" applyFont="1" applyBorder="1" applyAlignment="1" applyProtection="1">
      <alignment horizontal="left" vertical="top" wrapText="1"/>
      <protection/>
    </xf>
    <xf numFmtId="0" fontId="7" fillId="2" borderId="14" xfId="0" applyFont="1" applyFill="1" applyBorder="1" applyAlignment="1">
      <alignment horizontal="left" vertical="top" wrapText="1" indent="1"/>
    </xf>
    <xf numFmtId="179" fontId="7" fillId="0" borderId="15" xfId="0" applyNumberFormat="1" applyFont="1" applyBorder="1" applyAlignment="1">
      <alignment horizontal="right" vertical="top" wrapText="1"/>
    </xf>
    <xf numFmtId="177" fontId="7" fillId="0" borderId="15" xfId="0" applyNumberFormat="1" applyFont="1" applyBorder="1" applyAlignment="1" applyProtection="1">
      <alignment vertical="top"/>
      <protection/>
    </xf>
    <xf numFmtId="178" fontId="7" fillId="0" borderId="18" xfId="0" applyNumberFormat="1" applyFont="1" applyBorder="1" applyAlignment="1" applyProtection="1">
      <alignment vertical="top"/>
      <protection/>
    </xf>
    <xf numFmtId="0" fontId="7" fillId="2" borderId="13" xfId="0" applyFont="1" applyFill="1" applyBorder="1" applyAlignment="1">
      <alignment horizontal="left" vertical="top" wrapText="1"/>
    </xf>
    <xf numFmtId="177" fontId="7" fillId="0" borderId="16" xfId="0" applyNumberFormat="1" applyFont="1" applyBorder="1" applyAlignment="1" applyProtection="1">
      <alignment vertical="top" wrapText="1"/>
      <protection/>
    </xf>
    <xf numFmtId="178" fontId="7" fillId="0" borderId="17" xfId="0" applyNumberFormat="1" applyFont="1" applyBorder="1" applyAlignment="1" applyProtection="1">
      <alignment vertical="top" wrapText="1"/>
      <protection/>
    </xf>
    <xf numFmtId="0" fontId="8" fillId="0" borderId="13" xfId="0" applyFont="1" applyBorder="1" applyAlignment="1" applyProtection="1">
      <alignment vertical="top" wrapText="1"/>
      <protection/>
    </xf>
    <xf numFmtId="176" fontId="10" fillId="0" borderId="16" xfId="0" applyNumberFormat="1" applyFont="1" applyBorder="1" applyAlignment="1" applyProtection="1">
      <alignment vertical="top" wrapText="1"/>
      <protection/>
    </xf>
    <xf numFmtId="177" fontId="10" fillId="0" borderId="16" xfId="0" applyNumberFormat="1" applyFont="1" applyBorder="1" applyAlignment="1" applyProtection="1">
      <alignment vertical="top" wrapText="1"/>
      <protection/>
    </xf>
    <xf numFmtId="178" fontId="10" fillId="0" borderId="17" xfId="0" applyNumberFormat="1" applyFont="1" applyBorder="1" applyAlignment="1" applyProtection="1">
      <alignment vertical="top" wrapText="1"/>
      <protection/>
    </xf>
    <xf numFmtId="176" fontId="10" fillId="0" borderId="16" xfId="0" applyNumberFormat="1" applyFont="1" applyBorder="1" applyAlignment="1" applyProtection="1">
      <alignment vertical="top" wrapText="1"/>
      <protection locked="0"/>
    </xf>
    <xf numFmtId="0" fontId="8" fillId="0" borderId="14" xfId="0" applyFont="1" applyBorder="1" applyAlignment="1" applyProtection="1">
      <alignment vertical="top" wrapText="1"/>
      <protection/>
    </xf>
    <xf numFmtId="176" fontId="10" fillId="0" borderId="15" xfId="0" applyNumberFormat="1" applyFont="1" applyBorder="1" applyAlignment="1" applyProtection="1">
      <alignment vertical="top" wrapText="1"/>
      <protection/>
    </xf>
    <xf numFmtId="177" fontId="10" fillId="0" borderId="15" xfId="0" applyNumberFormat="1" applyFont="1" applyBorder="1" applyAlignment="1" applyProtection="1">
      <alignment vertical="top" wrapText="1"/>
      <protection/>
    </xf>
    <xf numFmtId="178" fontId="10" fillId="0" borderId="18" xfId="0" applyNumberFormat="1" applyFont="1" applyBorder="1" applyAlignment="1" applyProtection="1">
      <alignment vertical="top" wrapText="1"/>
      <protection/>
    </xf>
    <xf numFmtId="0" fontId="0" fillId="0" borderId="0" xfId="0" applyAlignment="1" applyProtection="1">
      <alignment vertical="top" wrapText="1"/>
      <protection locked="0"/>
    </xf>
    <xf numFmtId="176" fontId="9" fillId="0" borderId="13" xfId="0" applyNumberFormat="1" applyFont="1" applyBorder="1" applyAlignment="1" applyProtection="1">
      <alignment vertical="center"/>
      <protection/>
    </xf>
    <xf numFmtId="0" fontId="7" fillId="0" borderId="13" xfId="16" applyFont="1" applyBorder="1" applyAlignment="1" applyProtection="1">
      <alignment horizontal="left" vertical="center"/>
      <protection locked="0"/>
    </xf>
    <xf numFmtId="0" fontId="7" fillId="0" borderId="13" xfId="0" applyFont="1" applyBorder="1" applyAlignment="1" applyProtection="1">
      <alignment horizontal="left" vertical="center" wrapText="1"/>
      <protection locked="0"/>
    </xf>
    <xf numFmtId="0" fontId="0" fillId="0" borderId="0" xfId="0" applyBorder="1" applyAlignment="1" applyProtection="1">
      <alignment vertical="center"/>
      <protection locked="0"/>
    </xf>
    <xf numFmtId="0" fontId="0" fillId="0" borderId="0" xfId="0" applyBorder="1" applyAlignment="1" applyProtection="1">
      <alignment vertical="center"/>
      <protection/>
    </xf>
    <xf numFmtId="176" fontId="18" fillId="0" borderId="16" xfId="0" applyNumberFormat="1" applyFont="1" applyBorder="1" applyAlignment="1" applyProtection="1">
      <alignment vertical="center"/>
      <protection/>
    </xf>
    <xf numFmtId="177" fontId="18" fillId="0" borderId="16" xfId="0" applyNumberFormat="1" applyFont="1" applyBorder="1" applyAlignment="1" applyProtection="1">
      <alignment vertical="center"/>
      <protection/>
    </xf>
    <xf numFmtId="176" fontId="18" fillId="0" borderId="17" xfId="0" applyNumberFormat="1" applyFont="1" applyBorder="1" applyAlignment="1" applyProtection="1">
      <alignment vertical="center"/>
      <protection/>
    </xf>
    <xf numFmtId="177" fontId="18" fillId="0" borderId="13" xfId="0" applyNumberFormat="1" applyFont="1" applyBorder="1" applyAlignment="1" applyProtection="1">
      <alignment vertical="center"/>
      <protection/>
    </xf>
    <xf numFmtId="176" fontId="19" fillId="0" borderId="16" xfId="0" applyNumberFormat="1" applyFont="1" applyBorder="1" applyAlignment="1" applyProtection="1">
      <alignment vertical="center"/>
      <protection/>
    </xf>
    <xf numFmtId="177" fontId="19" fillId="0" borderId="16" xfId="0" applyNumberFormat="1" applyFont="1" applyBorder="1" applyAlignment="1" applyProtection="1">
      <alignment vertical="center"/>
      <protection/>
    </xf>
    <xf numFmtId="176" fontId="19" fillId="0" borderId="17" xfId="0" applyNumberFormat="1" applyFont="1" applyBorder="1" applyAlignment="1" applyProtection="1">
      <alignment vertical="center"/>
      <protection/>
    </xf>
    <xf numFmtId="177" fontId="19" fillId="0" borderId="13" xfId="0" applyNumberFormat="1" applyFont="1" applyBorder="1" applyAlignment="1" applyProtection="1">
      <alignment vertical="center"/>
      <protection/>
    </xf>
    <xf numFmtId="176" fontId="19" fillId="0" borderId="13" xfId="0" applyNumberFormat="1" applyFont="1" applyBorder="1" applyAlignment="1" applyProtection="1">
      <alignment vertical="center"/>
      <protection locked="0"/>
    </xf>
    <xf numFmtId="178" fontId="19" fillId="0" borderId="0" xfId="0" applyNumberFormat="1" applyFont="1" applyBorder="1" applyAlignment="1" applyProtection="1">
      <alignment vertical="center"/>
      <protection/>
    </xf>
    <xf numFmtId="0" fontId="1" fillId="0" borderId="0" xfId="0" applyFont="1" applyAlignment="1" applyProtection="1">
      <alignment vertical="center"/>
      <protection/>
    </xf>
    <xf numFmtId="179" fontId="1" fillId="0" borderId="16" xfId="0" applyNumberFormat="1" applyFont="1" applyBorder="1" applyAlignment="1">
      <alignment horizontal="right" vertical="top" wrapText="1"/>
    </xf>
    <xf numFmtId="177" fontId="1" fillId="0" borderId="16" xfId="0" applyNumberFormat="1" applyFont="1" applyBorder="1" applyAlignment="1" applyProtection="1">
      <alignment vertical="top"/>
      <protection/>
    </xf>
    <xf numFmtId="178" fontId="1" fillId="0" borderId="17" xfId="0" applyNumberFormat="1" applyFont="1" applyBorder="1" applyAlignment="1" applyProtection="1">
      <alignment vertical="top"/>
      <protection/>
    </xf>
    <xf numFmtId="0" fontId="1" fillId="0" borderId="0" xfId="0" applyFont="1" applyAlignment="1" applyProtection="1">
      <alignment vertical="center"/>
      <protection locked="0"/>
    </xf>
    <xf numFmtId="179" fontId="1" fillId="0" borderId="15" xfId="0" applyNumberFormat="1" applyFont="1" applyBorder="1" applyAlignment="1">
      <alignment horizontal="right" vertical="top" wrapText="1"/>
    </xf>
    <xf numFmtId="177" fontId="1" fillId="0" borderId="15" xfId="0" applyNumberFormat="1" applyFont="1" applyBorder="1" applyAlignment="1" applyProtection="1">
      <alignment vertical="top"/>
      <protection/>
    </xf>
    <xf numFmtId="178" fontId="1" fillId="0" borderId="18" xfId="0" applyNumberFormat="1" applyFont="1" applyBorder="1" applyAlignment="1" applyProtection="1">
      <alignment vertical="top"/>
      <protection/>
    </xf>
    <xf numFmtId="176" fontId="18" fillId="0" borderId="13" xfId="0" applyNumberFormat="1" applyFont="1" applyBorder="1" applyAlignment="1" applyProtection="1">
      <alignment vertical="center"/>
      <protection locked="0"/>
    </xf>
    <xf numFmtId="176" fontId="18" fillId="0" borderId="13" xfId="0" applyNumberFormat="1" applyFont="1" applyBorder="1" applyAlignment="1" applyProtection="1">
      <alignment vertical="center"/>
      <protection/>
    </xf>
    <xf numFmtId="176" fontId="18" fillId="0" borderId="15" xfId="0" applyNumberFormat="1" applyFont="1" applyBorder="1" applyAlignment="1" applyProtection="1">
      <alignment vertical="center"/>
      <protection/>
    </xf>
    <xf numFmtId="177" fontId="18" fillId="0" borderId="14" xfId="0" applyNumberFormat="1" applyFont="1" applyBorder="1" applyAlignment="1" applyProtection="1">
      <alignment vertical="center"/>
      <protection/>
    </xf>
    <xf numFmtId="0" fontId="1" fillId="0" borderId="13" xfId="0" applyFont="1" applyBorder="1" applyAlignment="1" applyProtection="1">
      <alignment vertical="center" wrapText="1"/>
      <protection locked="0"/>
    </xf>
    <xf numFmtId="0" fontId="9" fillId="0" borderId="13" xfId="0" applyFont="1" applyBorder="1" applyAlignment="1" applyProtection="1">
      <alignment wrapText="1"/>
      <protection locked="0"/>
    </xf>
    <xf numFmtId="176" fontId="9" fillId="0" borderId="13" xfId="0" applyNumberFormat="1" applyFont="1" applyBorder="1" applyAlignment="1" applyProtection="1">
      <alignment/>
      <protection locked="0"/>
    </xf>
    <xf numFmtId="177" fontId="9" fillId="0" borderId="13" xfId="0" applyNumberFormat="1" applyFont="1" applyBorder="1" applyAlignment="1" applyProtection="1">
      <alignment/>
      <protection/>
    </xf>
    <xf numFmtId="178" fontId="9" fillId="0" borderId="0" xfId="0" applyNumberFormat="1" applyFont="1" applyBorder="1" applyAlignment="1" applyProtection="1">
      <alignment/>
      <protection/>
    </xf>
    <xf numFmtId="0" fontId="9" fillId="0" borderId="13" xfId="0" applyFont="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0" fontId="9" fillId="0" borderId="13" xfId="0" applyFont="1" applyBorder="1" applyAlignment="1" applyProtection="1">
      <alignment horizontal="justify" vertical="center" wrapText="1"/>
      <protection locked="0"/>
    </xf>
    <xf numFmtId="0" fontId="5" fillId="0" borderId="16"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20" xfId="0" applyFont="1" applyBorder="1" applyAlignment="1" applyProtection="1">
      <alignment horizontal="right" vertical="center"/>
      <protection/>
    </xf>
    <xf numFmtId="0" fontId="5" fillId="0" borderId="21" xfId="0" applyFont="1" applyBorder="1" applyAlignment="1" applyProtection="1">
      <alignment horizontal="right" vertical="center"/>
      <protection/>
    </xf>
    <xf numFmtId="0" fontId="12"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12" xfId="0" applyFont="1" applyBorder="1" applyAlignment="1" applyProtection="1">
      <alignment horizontal="center" vertical="center"/>
      <protection/>
    </xf>
    <xf numFmtId="0" fontId="0" fillId="0" borderId="12" xfId="0" applyBorder="1" applyAlignment="1">
      <alignment horizontal="center" vertical="center"/>
    </xf>
    <xf numFmtId="0" fontId="0" fillId="0" borderId="12" xfId="0" applyBorder="1" applyAlignment="1">
      <alignment vertical="center"/>
    </xf>
    <xf numFmtId="0" fontId="12"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13" fillId="0" borderId="0" xfId="0" applyFont="1" applyAlignment="1" applyProtection="1">
      <alignment horizontal="center" vertical="center"/>
      <protection locked="0"/>
    </xf>
  </cellXfs>
  <cellStyles count="8">
    <cellStyle name="Normal" xfId="0"/>
    <cellStyle name="一般_90年基金會總--1" xfId="15"/>
    <cellStyle name="一般_9201農特收"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dimension ref="A1:L66"/>
  <sheetViews>
    <sheetView tabSelected="1" workbookViewId="0" topLeftCell="A1">
      <pane xSplit="1" ySplit="6" topLeftCell="B7" activePane="bottomRight" state="frozen"/>
      <selection pane="topLeft" activeCell="F1" sqref="F1"/>
      <selection pane="topRight" activeCell="F1" sqref="F1"/>
      <selection pane="bottomLeft" activeCell="F1" sqref="F1"/>
      <selection pane="bottomRight" activeCell="E1" sqref="E1"/>
    </sheetView>
  </sheetViews>
  <sheetFormatPr defaultColWidth="9.00390625" defaultRowHeight="16.5"/>
  <cols>
    <col min="1" max="1" width="25.625" style="6" customWidth="1"/>
    <col min="2" max="2" width="17.125" style="7" customWidth="1"/>
    <col min="3" max="3" width="17.00390625" style="7" customWidth="1"/>
    <col min="4" max="4" width="19.375" style="7" customWidth="1"/>
    <col min="5" max="5" width="16.875" style="7" customWidth="1"/>
    <col min="6" max="6" width="16.625" style="7" customWidth="1"/>
    <col min="7" max="7" width="16.50390625" style="7" customWidth="1"/>
    <col min="8" max="8" width="17.625" style="7" customWidth="1"/>
    <col min="9" max="9" width="17.25390625" style="7" customWidth="1"/>
    <col min="10" max="10" width="16.00390625" style="7" customWidth="1"/>
    <col min="11" max="12" width="18.875" style="7" customWidth="1"/>
    <col min="13" max="16384" width="9.00390625" style="7" customWidth="1"/>
  </cols>
  <sheetData>
    <row r="1" spans="6:7" ht="27.75">
      <c r="F1" s="8" t="s">
        <v>300</v>
      </c>
      <c r="G1" s="9" t="s">
        <v>47</v>
      </c>
    </row>
    <row r="3" spans="6:12" ht="17.25" thickBot="1">
      <c r="F3" s="3" t="s">
        <v>216</v>
      </c>
      <c r="G3" s="2" t="s">
        <v>217</v>
      </c>
      <c r="L3" s="3" t="s">
        <v>46</v>
      </c>
    </row>
    <row r="4" spans="1:12" ht="16.5">
      <c r="A4" s="126" t="s">
        <v>48</v>
      </c>
      <c r="B4" s="129" t="s">
        <v>49</v>
      </c>
      <c r="C4" s="130"/>
      <c r="D4" s="131"/>
      <c r="E4" s="132" t="s">
        <v>50</v>
      </c>
      <c r="F4" s="133"/>
      <c r="G4" s="10" t="s">
        <v>4</v>
      </c>
      <c r="H4" s="129" t="s">
        <v>51</v>
      </c>
      <c r="I4" s="130"/>
      <c r="J4" s="131"/>
      <c r="K4" s="11" t="s">
        <v>52</v>
      </c>
      <c r="L4" s="12" t="s">
        <v>53</v>
      </c>
    </row>
    <row r="5" spans="1:12" ht="16.5">
      <c r="A5" s="127"/>
      <c r="B5" s="13" t="s">
        <v>54</v>
      </c>
      <c r="C5" s="13" t="s">
        <v>54</v>
      </c>
      <c r="D5" s="13" t="s">
        <v>55</v>
      </c>
      <c r="E5" s="13" t="s">
        <v>54</v>
      </c>
      <c r="F5" s="14" t="s">
        <v>54</v>
      </c>
      <c r="G5" s="15" t="s">
        <v>55</v>
      </c>
      <c r="H5" s="13" t="s">
        <v>54</v>
      </c>
      <c r="I5" s="13" t="s">
        <v>54</v>
      </c>
      <c r="J5" s="13" t="s">
        <v>55</v>
      </c>
      <c r="K5" s="122" t="s">
        <v>56</v>
      </c>
      <c r="L5" s="124" t="s">
        <v>56</v>
      </c>
    </row>
    <row r="6" spans="1:12" ht="16.5">
      <c r="A6" s="128"/>
      <c r="B6" s="16" t="s">
        <v>57</v>
      </c>
      <c r="C6" s="16" t="s">
        <v>58</v>
      </c>
      <c r="D6" s="16" t="s">
        <v>56</v>
      </c>
      <c r="E6" s="16" t="s">
        <v>57</v>
      </c>
      <c r="F6" s="17" t="s">
        <v>58</v>
      </c>
      <c r="G6" s="18" t="s">
        <v>56</v>
      </c>
      <c r="H6" s="16" t="s">
        <v>57</v>
      </c>
      <c r="I6" s="16" t="s">
        <v>58</v>
      </c>
      <c r="J6" s="16" t="s">
        <v>56</v>
      </c>
      <c r="K6" s="123"/>
      <c r="L6" s="125"/>
    </row>
    <row r="7" spans="1:12" s="19" customFormat="1" ht="25.5" customHeight="1">
      <c r="A7" s="19" t="s">
        <v>59</v>
      </c>
      <c r="B7" s="38">
        <f>SUM(B8:B12)</f>
        <v>12072972205</v>
      </c>
      <c r="C7" s="38">
        <f>SUM(C8:C12)</f>
        <v>13560562387</v>
      </c>
      <c r="D7" s="39">
        <f aca="true" t="shared" si="0" ref="D7:D37">B7-C7</f>
        <v>-1487590182</v>
      </c>
      <c r="E7" s="38">
        <f>SUM(E8:E12)</f>
        <v>14787200000</v>
      </c>
      <c r="F7" s="40">
        <f>SUM(F8:F12)</f>
        <v>15373873000</v>
      </c>
      <c r="G7" s="41">
        <f aca="true" t="shared" si="1" ref="G7:G37">E7-F7</f>
        <v>-586673000</v>
      </c>
      <c r="H7" s="39">
        <f aca="true" t="shared" si="2" ref="H7:H38">B7-E7</f>
        <v>-2714227795</v>
      </c>
      <c r="I7" s="39">
        <f aca="true" t="shared" si="3" ref="I7:I37">C7-F7</f>
        <v>-1813310613</v>
      </c>
      <c r="J7" s="39">
        <f aca="true" t="shared" si="4" ref="J7:J37">D7-G7</f>
        <v>-900917182</v>
      </c>
      <c r="K7" s="38">
        <f>SUM(K8:K12)</f>
        <v>-7920097460.92</v>
      </c>
      <c r="L7" s="40">
        <f aca="true" t="shared" si="5" ref="L7:L37">D7+K7</f>
        <v>-9407687642.92</v>
      </c>
    </row>
    <row r="8" spans="1:12" s="6" customFormat="1" ht="18.75" customHeight="1">
      <c r="A8" s="6" t="s">
        <v>60</v>
      </c>
      <c r="B8" s="32">
        <f>SUM('科學技術'!B7)</f>
        <v>10157441081</v>
      </c>
      <c r="C8" s="32">
        <f>SUM('科學技術'!B15)</f>
        <v>8702652013</v>
      </c>
      <c r="D8" s="33">
        <f t="shared" si="0"/>
        <v>1454789068</v>
      </c>
      <c r="E8" s="32">
        <f>SUM('科學技術'!C7)</f>
        <v>10288838000</v>
      </c>
      <c r="F8" s="34">
        <f>SUM('科學技術'!C15)</f>
        <v>8805553000</v>
      </c>
      <c r="G8" s="35">
        <f t="shared" si="1"/>
        <v>1483285000</v>
      </c>
      <c r="H8" s="33">
        <f t="shared" si="2"/>
        <v>-131396919</v>
      </c>
      <c r="I8" s="33">
        <f t="shared" si="3"/>
        <v>-102900987</v>
      </c>
      <c r="J8" s="33">
        <f t="shared" si="4"/>
        <v>-28495932</v>
      </c>
      <c r="K8" s="32">
        <f>SUM('科學技術'!B48)</f>
        <v>4142349345.08</v>
      </c>
      <c r="L8" s="34">
        <f t="shared" si="5"/>
        <v>5597138413.08</v>
      </c>
    </row>
    <row r="9" spans="1:12" s="6" customFormat="1" ht="18" customHeight="1">
      <c r="A9" s="6" t="s">
        <v>61</v>
      </c>
      <c r="B9" s="32">
        <f>SUM('九二一'!B7)</f>
        <v>268669253</v>
      </c>
      <c r="C9" s="32">
        <f>SUM('九二一'!B15)</f>
        <v>1483864122</v>
      </c>
      <c r="D9" s="33">
        <f t="shared" si="0"/>
        <v>-1215194869</v>
      </c>
      <c r="E9" s="32">
        <f>SUM('九二一'!C7)</f>
        <v>2861153000</v>
      </c>
      <c r="F9" s="34">
        <f>SUM('九二一'!C15)</f>
        <v>2870246000</v>
      </c>
      <c r="G9" s="35">
        <f t="shared" si="1"/>
        <v>-9093000</v>
      </c>
      <c r="H9" s="33">
        <f t="shared" si="2"/>
        <v>-2592483747</v>
      </c>
      <c r="I9" s="33">
        <f t="shared" si="3"/>
        <v>-1386381878</v>
      </c>
      <c r="J9" s="33">
        <f t="shared" si="4"/>
        <v>-1206101869</v>
      </c>
      <c r="K9" s="36">
        <f>SUM('九二一'!B75)</f>
        <v>8419525985</v>
      </c>
      <c r="L9" s="34">
        <f t="shared" si="5"/>
        <v>7204331116</v>
      </c>
    </row>
    <row r="10" spans="1:12" s="6" customFormat="1" ht="17.25" customHeight="1">
      <c r="A10" s="6" t="s">
        <v>62</v>
      </c>
      <c r="B10" s="32">
        <f>SUM('離島'!B7)</f>
        <v>1644802876</v>
      </c>
      <c r="C10" s="32">
        <f>SUM('離島'!B15)</f>
        <v>753073812</v>
      </c>
      <c r="D10" s="33">
        <f t="shared" si="0"/>
        <v>891729064</v>
      </c>
      <c r="E10" s="32">
        <f>SUM('離島'!C7)</f>
        <v>1601179000</v>
      </c>
      <c r="F10" s="34">
        <f>SUM('離島'!C15)</f>
        <v>1069100000</v>
      </c>
      <c r="G10" s="35">
        <f t="shared" si="1"/>
        <v>532079000</v>
      </c>
      <c r="H10" s="33">
        <f t="shared" si="2"/>
        <v>43623876</v>
      </c>
      <c r="I10" s="33">
        <f t="shared" si="3"/>
        <v>-316026188</v>
      </c>
      <c r="J10" s="33">
        <f t="shared" si="4"/>
        <v>359650064</v>
      </c>
      <c r="K10" s="32">
        <f>SUM('離島'!B48)</f>
        <v>2241731092</v>
      </c>
      <c r="L10" s="34">
        <f t="shared" si="5"/>
        <v>3133460156</v>
      </c>
    </row>
    <row r="11" spans="1:12" s="6" customFormat="1" ht="21" customHeight="1">
      <c r="A11" s="6" t="s">
        <v>63</v>
      </c>
      <c r="B11" s="32">
        <f>SUM('醫療服務'!B7)</f>
        <v>30403</v>
      </c>
      <c r="C11" s="32">
        <f>SUM('醫療服務'!B15)</f>
        <v>2610</v>
      </c>
      <c r="D11" s="33">
        <f t="shared" si="0"/>
        <v>27793</v>
      </c>
      <c r="E11" s="32">
        <f>SUM('醫療服務'!C7)</f>
        <v>30000</v>
      </c>
      <c r="F11" s="34">
        <f>SUM('醫療服務'!C15)</f>
        <v>50000</v>
      </c>
      <c r="G11" s="35">
        <f t="shared" si="1"/>
        <v>-20000</v>
      </c>
      <c r="H11" s="33">
        <f t="shared" si="2"/>
        <v>403</v>
      </c>
      <c r="I11" s="33">
        <f t="shared" si="3"/>
        <v>-47390</v>
      </c>
      <c r="J11" s="33">
        <f t="shared" si="4"/>
        <v>47793</v>
      </c>
      <c r="K11" s="32">
        <f>SUM('醫療服務'!B48)</f>
        <v>19854804</v>
      </c>
      <c r="L11" s="34">
        <f t="shared" si="5"/>
        <v>19882597</v>
      </c>
    </row>
    <row r="12" spans="1:12" s="6" customFormat="1" ht="17.25" customHeight="1">
      <c r="A12" s="6" t="s">
        <v>64</v>
      </c>
      <c r="B12" s="32">
        <f>SUM('民營化'!B7)</f>
        <v>2028592</v>
      </c>
      <c r="C12" s="32">
        <f>SUM('民營化'!B15)</f>
        <v>2620969830</v>
      </c>
      <c r="D12" s="33">
        <f t="shared" si="0"/>
        <v>-2618941238</v>
      </c>
      <c r="E12" s="32">
        <f>SUM('民營化'!C7)</f>
        <v>36000000</v>
      </c>
      <c r="F12" s="34">
        <f>SUM('民營化'!C15)</f>
        <v>2628924000</v>
      </c>
      <c r="G12" s="35">
        <f t="shared" si="1"/>
        <v>-2592924000</v>
      </c>
      <c r="H12" s="33">
        <f t="shared" si="2"/>
        <v>-33971408</v>
      </c>
      <c r="I12" s="33">
        <f t="shared" si="3"/>
        <v>-7954170</v>
      </c>
      <c r="J12" s="33">
        <f t="shared" si="4"/>
        <v>-26017238</v>
      </c>
      <c r="K12" s="32">
        <f>SUM('民營化'!B48)</f>
        <v>-22743558687</v>
      </c>
      <c r="L12" s="34">
        <f t="shared" si="5"/>
        <v>-25362499925</v>
      </c>
    </row>
    <row r="13" spans="1:12" s="19" customFormat="1" ht="25.5" customHeight="1">
      <c r="A13" s="19" t="s">
        <v>65</v>
      </c>
      <c r="B13" s="42">
        <f>SUM(B14)</f>
        <v>459979815</v>
      </c>
      <c r="C13" s="42">
        <f>SUM(C14)</f>
        <v>416385995</v>
      </c>
      <c r="D13" s="43">
        <f t="shared" si="0"/>
        <v>43593820</v>
      </c>
      <c r="E13" s="42">
        <f>SUM(E14)</f>
        <v>541722000</v>
      </c>
      <c r="F13" s="44">
        <f>SUM(F14)</f>
        <v>541296000</v>
      </c>
      <c r="G13" s="25">
        <f t="shared" si="1"/>
        <v>426000</v>
      </c>
      <c r="H13" s="43">
        <f t="shared" si="2"/>
        <v>-81742185</v>
      </c>
      <c r="I13" s="43">
        <f t="shared" si="3"/>
        <v>-124910005</v>
      </c>
      <c r="J13" s="43">
        <f t="shared" si="4"/>
        <v>43167820</v>
      </c>
      <c r="K13" s="42">
        <f>SUM(K14)</f>
        <v>1456215078.83</v>
      </c>
      <c r="L13" s="44">
        <f t="shared" si="5"/>
        <v>1499808898.83</v>
      </c>
    </row>
    <row r="14" spans="1:12" s="6" customFormat="1" ht="17.25" customHeight="1">
      <c r="A14" s="6" t="s">
        <v>66</v>
      </c>
      <c r="B14" s="32">
        <f>SUM('社會福利'!B7)</f>
        <v>459979815</v>
      </c>
      <c r="C14" s="32">
        <f>SUM('社會福利'!B15)</f>
        <v>416385995</v>
      </c>
      <c r="D14" s="33">
        <f t="shared" si="0"/>
        <v>43593820</v>
      </c>
      <c r="E14" s="32">
        <f>SUM('社會福利'!C7)</f>
        <v>541722000</v>
      </c>
      <c r="F14" s="34">
        <f>SUM('社會福利'!C15)</f>
        <v>541296000</v>
      </c>
      <c r="G14" s="35">
        <f t="shared" si="1"/>
        <v>426000</v>
      </c>
      <c r="H14" s="33">
        <f t="shared" si="2"/>
        <v>-81742185</v>
      </c>
      <c r="I14" s="33">
        <f t="shared" si="3"/>
        <v>-124910005</v>
      </c>
      <c r="J14" s="33">
        <f t="shared" si="4"/>
        <v>43167820</v>
      </c>
      <c r="K14" s="32">
        <f>SUM('社會福利'!B48)</f>
        <v>1456215078.83</v>
      </c>
      <c r="L14" s="34">
        <f t="shared" si="5"/>
        <v>1499808898.83</v>
      </c>
    </row>
    <row r="15" spans="1:12" s="19" customFormat="1" ht="27.75" customHeight="1">
      <c r="A15" s="19" t="s">
        <v>67</v>
      </c>
      <c r="B15" s="42">
        <f>SUM(B16)</f>
        <v>17554943266</v>
      </c>
      <c r="C15" s="42">
        <f>SUM(C16)</f>
        <v>15568983772</v>
      </c>
      <c r="D15" s="43">
        <f t="shared" si="0"/>
        <v>1985959494</v>
      </c>
      <c r="E15" s="42">
        <f>SUM(E16)</f>
        <v>25618757000</v>
      </c>
      <c r="F15" s="44">
        <f>SUM(F16)</f>
        <v>25596452000</v>
      </c>
      <c r="G15" s="25">
        <f t="shared" si="1"/>
        <v>22305000</v>
      </c>
      <c r="H15" s="43">
        <f t="shared" si="2"/>
        <v>-8063813734</v>
      </c>
      <c r="I15" s="43">
        <f t="shared" si="3"/>
        <v>-10027468228</v>
      </c>
      <c r="J15" s="43">
        <f t="shared" si="4"/>
        <v>1963654494</v>
      </c>
      <c r="K15" s="42">
        <f>SUM(K16)</f>
        <v>2469277090</v>
      </c>
      <c r="L15" s="44">
        <f t="shared" si="5"/>
        <v>4455236584</v>
      </c>
    </row>
    <row r="16" spans="1:12" s="6" customFormat="1" ht="17.25" customHeight="1">
      <c r="A16" s="6" t="s">
        <v>68</v>
      </c>
      <c r="B16" s="32">
        <f>SUM('金融重建'!B7)</f>
        <v>17554943266</v>
      </c>
      <c r="C16" s="32">
        <f>SUM('金融重建'!B15)</f>
        <v>15568983772</v>
      </c>
      <c r="D16" s="33">
        <f t="shared" si="0"/>
        <v>1985959494</v>
      </c>
      <c r="E16" s="32">
        <f>SUM('金融重建'!C7)</f>
        <v>25618757000</v>
      </c>
      <c r="F16" s="34">
        <f>SUM('金融重建'!C15)</f>
        <v>25596452000</v>
      </c>
      <c r="G16" s="35">
        <f t="shared" si="1"/>
        <v>22305000</v>
      </c>
      <c r="H16" s="33">
        <f t="shared" si="2"/>
        <v>-8063813734</v>
      </c>
      <c r="I16" s="33">
        <f t="shared" si="3"/>
        <v>-10027468228</v>
      </c>
      <c r="J16" s="33">
        <f t="shared" si="4"/>
        <v>1963654494</v>
      </c>
      <c r="K16" s="32">
        <f>SUM('金融重建'!B48)</f>
        <v>2469277090</v>
      </c>
      <c r="L16" s="34">
        <f t="shared" si="5"/>
        <v>4455236584</v>
      </c>
    </row>
    <row r="17" spans="1:12" s="19" customFormat="1" ht="27" customHeight="1">
      <c r="A17" s="19" t="s">
        <v>69</v>
      </c>
      <c r="B17" s="42">
        <f>SUM(B18)</f>
        <v>191868165</v>
      </c>
      <c r="C17" s="42">
        <f>SUM(C18)</f>
        <v>145819236</v>
      </c>
      <c r="D17" s="43">
        <f t="shared" si="0"/>
        <v>46048929</v>
      </c>
      <c r="E17" s="42">
        <f>SUM(E18)</f>
        <v>172488000</v>
      </c>
      <c r="F17" s="44">
        <f>SUM(F18)</f>
        <v>210997791</v>
      </c>
      <c r="G17" s="25">
        <f t="shared" si="1"/>
        <v>-38509791</v>
      </c>
      <c r="H17" s="43">
        <f t="shared" si="2"/>
        <v>19380165</v>
      </c>
      <c r="I17" s="43">
        <f t="shared" si="3"/>
        <v>-65178555</v>
      </c>
      <c r="J17" s="43">
        <f t="shared" si="4"/>
        <v>84558720</v>
      </c>
      <c r="K17" s="42">
        <f>SUM(K18)</f>
        <v>2249938894.79</v>
      </c>
      <c r="L17" s="44">
        <f t="shared" si="5"/>
        <v>2295987823.79</v>
      </c>
    </row>
    <row r="18" spans="1:12" s="6" customFormat="1" ht="18" customHeight="1">
      <c r="A18" s="6" t="s">
        <v>70</v>
      </c>
      <c r="B18" s="32">
        <f>SUM('學產'!B7)</f>
        <v>191868165</v>
      </c>
      <c r="C18" s="32">
        <f>SUM('學產'!B15)</f>
        <v>145819236</v>
      </c>
      <c r="D18" s="33">
        <f t="shared" si="0"/>
        <v>46048929</v>
      </c>
      <c r="E18" s="32">
        <f>SUM('學產'!C7)</f>
        <v>172488000</v>
      </c>
      <c r="F18" s="34">
        <f>SUM('學產'!C15)</f>
        <v>210997791</v>
      </c>
      <c r="G18" s="35">
        <f t="shared" si="1"/>
        <v>-38509791</v>
      </c>
      <c r="H18" s="33">
        <f t="shared" si="2"/>
        <v>19380165</v>
      </c>
      <c r="I18" s="33">
        <f t="shared" si="3"/>
        <v>-65178555</v>
      </c>
      <c r="J18" s="33">
        <f t="shared" si="4"/>
        <v>84558720</v>
      </c>
      <c r="K18" s="32">
        <f>SUM('學產'!B48)</f>
        <v>2249938894.79</v>
      </c>
      <c r="L18" s="34">
        <f t="shared" si="5"/>
        <v>2295987823.79</v>
      </c>
    </row>
    <row r="19" spans="1:12" s="19" customFormat="1" ht="29.25" customHeight="1">
      <c r="A19" s="19" t="s">
        <v>71</v>
      </c>
      <c r="B19" s="42">
        <f>SUM(B20:B21)</f>
        <v>12147241820</v>
      </c>
      <c r="C19" s="42">
        <f>SUM(C20:C21)</f>
        <v>2465820277</v>
      </c>
      <c r="D19" s="43">
        <f t="shared" si="0"/>
        <v>9681421543</v>
      </c>
      <c r="E19" s="42">
        <f>SUM(E20:E21)</f>
        <v>12205603000</v>
      </c>
      <c r="F19" s="44">
        <f>SUM(F20:F21)</f>
        <v>9459492215</v>
      </c>
      <c r="G19" s="25">
        <f t="shared" si="1"/>
        <v>2746110785</v>
      </c>
      <c r="H19" s="43">
        <f t="shared" si="2"/>
        <v>-58361180</v>
      </c>
      <c r="I19" s="43">
        <f t="shared" si="3"/>
        <v>-6993671938</v>
      </c>
      <c r="J19" s="43">
        <f t="shared" si="4"/>
        <v>6935310758</v>
      </c>
      <c r="K19" s="42">
        <f>SUM(K20:K21)</f>
        <v>167322582396.71</v>
      </c>
      <c r="L19" s="44">
        <f t="shared" si="5"/>
        <v>177004003939.71</v>
      </c>
    </row>
    <row r="20" spans="1:12" s="6" customFormat="1" ht="19.5" customHeight="1">
      <c r="A20" s="6" t="s">
        <v>72</v>
      </c>
      <c r="B20" s="32">
        <f>SUM('經濟特收'!B7)</f>
        <v>7734993864</v>
      </c>
      <c r="C20" s="32">
        <f>SUM('經濟特收'!B15)</f>
        <v>2348328590</v>
      </c>
      <c r="D20" s="33">
        <f t="shared" si="0"/>
        <v>5386665274</v>
      </c>
      <c r="E20" s="32">
        <f>SUM('經濟特收'!C7)</f>
        <v>7528912000</v>
      </c>
      <c r="F20" s="34">
        <f>SUM('經濟特收'!C15)</f>
        <v>9156444215</v>
      </c>
      <c r="G20" s="35">
        <f t="shared" si="1"/>
        <v>-1627532215</v>
      </c>
      <c r="H20" s="33">
        <f t="shared" si="2"/>
        <v>206081864</v>
      </c>
      <c r="I20" s="33">
        <f t="shared" si="3"/>
        <v>-6808115625</v>
      </c>
      <c r="J20" s="33">
        <f t="shared" si="4"/>
        <v>7014197489</v>
      </c>
      <c r="K20" s="32">
        <f>SUM('經濟特收'!B48)</f>
        <v>22013010953.71</v>
      </c>
      <c r="L20" s="34">
        <f t="shared" si="5"/>
        <v>27399676227.71</v>
      </c>
    </row>
    <row r="21" spans="1:12" s="6" customFormat="1" ht="19.5" customHeight="1">
      <c r="A21" s="6" t="s">
        <v>73</v>
      </c>
      <c r="B21" s="32">
        <f>SUM('核後端'!B7)</f>
        <v>4412247956</v>
      </c>
      <c r="C21" s="32">
        <f>SUM('核後端'!B15)</f>
        <v>117491687</v>
      </c>
      <c r="D21" s="33">
        <f t="shared" si="0"/>
        <v>4294756269</v>
      </c>
      <c r="E21" s="32">
        <f>SUM('核後端'!C7)</f>
        <v>4676691000</v>
      </c>
      <c r="F21" s="34">
        <f>SUM('核後端'!C15)</f>
        <v>303048000</v>
      </c>
      <c r="G21" s="35">
        <f t="shared" si="1"/>
        <v>4373643000</v>
      </c>
      <c r="H21" s="33">
        <f t="shared" si="2"/>
        <v>-264443044</v>
      </c>
      <c r="I21" s="33">
        <f t="shared" si="3"/>
        <v>-185556313</v>
      </c>
      <c r="J21" s="33">
        <f t="shared" si="4"/>
        <v>-78886731</v>
      </c>
      <c r="K21" s="32">
        <f>SUM('核後端'!B48)</f>
        <v>145309571443</v>
      </c>
      <c r="L21" s="34">
        <f t="shared" si="5"/>
        <v>149604327712</v>
      </c>
    </row>
    <row r="22" spans="1:12" s="19" customFormat="1" ht="25.5" customHeight="1">
      <c r="A22" s="19" t="s">
        <v>74</v>
      </c>
      <c r="B22" s="42">
        <f>SUM(B23)</f>
        <v>2738931617</v>
      </c>
      <c r="C22" s="42">
        <f>SUM(C23)</f>
        <v>770171252</v>
      </c>
      <c r="D22" s="43">
        <f t="shared" si="0"/>
        <v>1968760365</v>
      </c>
      <c r="E22" s="42">
        <f>SUM(E23)</f>
        <v>2391608250</v>
      </c>
      <c r="F22" s="44">
        <f>SUM(F23)</f>
        <v>1291129186</v>
      </c>
      <c r="G22" s="25">
        <f t="shared" si="1"/>
        <v>1100479064</v>
      </c>
      <c r="H22" s="43">
        <f t="shared" si="2"/>
        <v>347323367</v>
      </c>
      <c r="I22" s="43">
        <f t="shared" si="3"/>
        <v>-520957934</v>
      </c>
      <c r="J22" s="43">
        <f t="shared" si="4"/>
        <v>868281301</v>
      </c>
      <c r="K22" s="42">
        <f>SUM(K23)</f>
        <v>43413700285.68</v>
      </c>
      <c r="L22" s="44">
        <f t="shared" si="5"/>
        <v>45382460650.68</v>
      </c>
    </row>
    <row r="23" spans="1:12" s="6" customFormat="1" ht="18.75" customHeight="1">
      <c r="A23" s="6" t="s">
        <v>75</v>
      </c>
      <c r="B23" s="32">
        <f>SUM('航港'!B7)</f>
        <v>2738931617</v>
      </c>
      <c r="C23" s="32">
        <f>SUM('航港'!B15)</f>
        <v>770171252</v>
      </c>
      <c r="D23" s="33">
        <f t="shared" si="0"/>
        <v>1968760365</v>
      </c>
      <c r="E23" s="32">
        <f>SUM('航港'!C7)</f>
        <v>2391608250</v>
      </c>
      <c r="F23" s="34">
        <f>SUM('航港'!C15)</f>
        <v>1291129186</v>
      </c>
      <c r="G23" s="35">
        <f t="shared" si="1"/>
        <v>1100479064</v>
      </c>
      <c r="H23" s="33">
        <f t="shared" si="2"/>
        <v>347323367</v>
      </c>
      <c r="I23" s="33">
        <f t="shared" si="3"/>
        <v>-520957934</v>
      </c>
      <c r="J23" s="33">
        <f t="shared" si="4"/>
        <v>868281301</v>
      </c>
      <c r="K23" s="32">
        <f>SUM('航港'!B48)</f>
        <v>43413700285.68</v>
      </c>
      <c r="L23" s="34">
        <f t="shared" si="5"/>
        <v>45382460650.68</v>
      </c>
    </row>
    <row r="24" spans="1:12" s="19" customFormat="1" ht="25.5" customHeight="1">
      <c r="A24" s="19" t="s">
        <v>76</v>
      </c>
      <c r="B24" s="92">
        <f>SUM(B25)</f>
        <v>16444375632</v>
      </c>
      <c r="C24" s="92">
        <f>SUM(C25)</f>
        <v>9358036062</v>
      </c>
      <c r="D24" s="93">
        <f t="shared" si="0"/>
        <v>7086339570</v>
      </c>
      <c r="E24" s="92">
        <f>SUM(E25)</f>
        <v>24930632000</v>
      </c>
      <c r="F24" s="94">
        <f>SUM(F25)</f>
        <v>15815463000</v>
      </c>
      <c r="G24" s="95">
        <f t="shared" si="1"/>
        <v>9115169000</v>
      </c>
      <c r="H24" s="93">
        <f t="shared" si="2"/>
        <v>-8486256368</v>
      </c>
      <c r="I24" s="93">
        <f t="shared" si="3"/>
        <v>-6457426938</v>
      </c>
      <c r="J24" s="93">
        <f t="shared" si="4"/>
        <v>-2028829430</v>
      </c>
      <c r="K24" s="92">
        <f>SUM(K25)</f>
        <v>66540525235.86</v>
      </c>
      <c r="L24" s="94">
        <f t="shared" si="5"/>
        <v>73626864805.86</v>
      </c>
    </row>
    <row r="25" spans="1:12" s="6" customFormat="1" ht="19.5" customHeight="1">
      <c r="A25" s="6" t="s">
        <v>77</v>
      </c>
      <c r="B25" s="96">
        <f>SUM('農業特收'!B7)</f>
        <v>16444375632</v>
      </c>
      <c r="C25" s="96">
        <f>SUM('農業特收'!B15)</f>
        <v>9358036062</v>
      </c>
      <c r="D25" s="97">
        <f t="shared" si="0"/>
        <v>7086339570</v>
      </c>
      <c r="E25" s="96">
        <f>SUM('農業特收'!C7)</f>
        <v>24930632000</v>
      </c>
      <c r="F25" s="98">
        <f>SUM('農業特收'!C15)</f>
        <v>15815463000</v>
      </c>
      <c r="G25" s="99">
        <f t="shared" si="1"/>
        <v>9115169000</v>
      </c>
      <c r="H25" s="97">
        <f t="shared" si="2"/>
        <v>-8486256368</v>
      </c>
      <c r="I25" s="97">
        <f t="shared" si="3"/>
        <v>-6457426938</v>
      </c>
      <c r="J25" s="97">
        <f t="shared" si="4"/>
        <v>-2028829430</v>
      </c>
      <c r="K25" s="96">
        <f>SUM('農業特收'!B48)</f>
        <v>66540525235.86</v>
      </c>
      <c r="L25" s="98">
        <f t="shared" si="5"/>
        <v>73626864805.86</v>
      </c>
    </row>
    <row r="26" spans="1:12" s="19" customFormat="1" ht="27" customHeight="1">
      <c r="A26" s="19" t="s">
        <v>78</v>
      </c>
      <c r="B26" s="92">
        <f>SUM(B27)</f>
        <v>4281979467</v>
      </c>
      <c r="C26" s="92">
        <f>SUM(C27)</f>
        <v>2008549714</v>
      </c>
      <c r="D26" s="93">
        <f t="shared" si="0"/>
        <v>2273429753</v>
      </c>
      <c r="E26" s="92">
        <f>SUM(E27)</f>
        <v>4464182000</v>
      </c>
      <c r="F26" s="94">
        <f>SUM(F27)</f>
        <v>2895956000</v>
      </c>
      <c r="G26" s="95">
        <f t="shared" si="1"/>
        <v>1568226000</v>
      </c>
      <c r="H26" s="93">
        <f t="shared" si="2"/>
        <v>-182202533</v>
      </c>
      <c r="I26" s="93">
        <f t="shared" si="3"/>
        <v>-887406286</v>
      </c>
      <c r="J26" s="93">
        <f t="shared" si="4"/>
        <v>705203753</v>
      </c>
      <c r="K26" s="92">
        <f>SUM(K27)</f>
        <v>17048651941</v>
      </c>
      <c r="L26" s="94">
        <f t="shared" si="5"/>
        <v>19322081694</v>
      </c>
    </row>
    <row r="27" spans="1:12" s="6" customFormat="1" ht="14.25">
      <c r="A27" s="6" t="s">
        <v>79</v>
      </c>
      <c r="B27" s="96">
        <f>SUM('就業安定'!B7)</f>
        <v>4281979467</v>
      </c>
      <c r="C27" s="96">
        <f>SUM('就業安定'!B15)</f>
        <v>2008549714</v>
      </c>
      <c r="D27" s="97">
        <f t="shared" si="0"/>
        <v>2273429753</v>
      </c>
      <c r="E27" s="96">
        <f>SUM('就業安定'!C7)</f>
        <v>4464182000</v>
      </c>
      <c r="F27" s="98">
        <f>SUM('就業安定'!C15)</f>
        <v>2895956000</v>
      </c>
      <c r="G27" s="99">
        <f t="shared" si="1"/>
        <v>1568226000</v>
      </c>
      <c r="H27" s="97">
        <f t="shared" si="2"/>
        <v>-182202533</v>
      </c>
      <c r="I27" s="97">
        <f t="shared" si="3"/>
        <v>-887406286</v>
      </c>
      <c r="J27" s="97">
        <f t="shared" si="4"/>
        <v>705203753</v>
      </c>
      <c r="K27" s="96">
        <f>SUM('就業安定'!B48)</f>
        <v>17048651941</v>
      </c>
      <c r="L27" s="98">
        <f t="shared" si="5"/>
        <v>19322081694</v>
      </c>
    </row>
    <row r="28" spans="1:12" s="19" customFormat="1" ht="27.75" customHeight="1">
      <c r="A28" s="19" t="s">
        <v>80</v>
      </c>
      <c r="B28" s="92">
        <f>SUM(B29)</f>
        <v>1755172061</v>
      </c>
      <c r="C28" s="92">
        <f>SUM(C29)</f>
        <v>665594541</v>
      </c>
      <c r="D28" s="93">
        <f t="shared" si="0"/>
        <v>1089577520</v>
      </c>
      <c r="E28" s="92">
        <f>SUM(E29)</f>
        <v>1707571000</v>
      </c>
      <c r="F28" s="94">
        <f>SUM(F29)</f>
        <v>686628000</v>
      </c>
      <c r="G28" s="95">
        <f t="shared" si="1"/>
        <v>1020943000</v>
      </c>
      <c r="H28" s="93">
        <f t="shared" si="2"/>
        <v>47601061</v>
      </c>
      <c r="I28" s="93">
        <f t="shared" si="3"/>
        <v>-21033459</v>
      </c>
      <c r="J28" s="93">
        <f t="shared" si="4"/>
        <v>68634520</v>
      </c>
      <c r="K28" s="92">
        <f>SUM(K29)</f>
        <v>9824859619</v>
      </c>
      <c r="L28" s="94">
        <f t="shared" si="5"/>
        <v>10914437139</v>
      </c>
    </row>
    <row r="29" spans="1:12" s="6" customFormat="1" ht="18.75" customHeight="1">
      <c r="A29" s="6" t="s">
        <v>81</v>
      </c>
      <c r="B29" s="96">
        <f>SUM('健康照護'!B7)</f>
        <v>1755172061</v>
      </c>
      <c r="C29" s="96">
        <f>SUM('健康照護'!B15)</f>
        <v>665594541</v>
      </c>
      <c r="D29" s="97">
        <f t="shared" si="0"/>
        <v>1089577520</v>
      </c>
      <c r="E29" s="96">
        <f>SUM('健康照護'!C7)</f>
        <v>1707571000</v>
      </c>
      <c r="F29" s="98">
        <f>SUM('健康照護'!C15)</f>
        <v>686628000</v>
      </c>
      <c r="G29" s="99">
        <f t="shared" si="1"/>
        <v>1020943000</v>
      </c>
      <c r="H29" s="97">
        <f t="shared" si="2"/>
        <v>47601061</v>
      </c>
      <c r="I29" s="97">
        <f t="shared" si="3"/>
        <v>-21033459</v>
      </c>
      <c r="J29" s="97">
        <f t="shared" si="4"/>
        <v>68634520</v>
      </c>
      <c r="K29" s="96">
        <f>SUM('健康照護'!B48)</f>
        <v>9824859619</v>
      </c>
      <c r="L29" s="98">
        <f t="shared" si="5"/>
        <v>10914437139</v>
      </c>
    </row>
    <row r="30" spans="1:12" s="19" customFormat="1" ht="27" customHeight="1">
      <c r="A30" s="19" t="s">
        <v>82</v>
      </c>
      <c r="B30" s="92">
        <f>SUM(B31)</f>
        <v>1580608278</v>
      </c>
      <c r="C30" s="92">
        <f>SUM(C31)</f>
        <v>931602758</v>
      </c>
      <c r="D30" s="93">
        <f t="shared" si="0"/>
        <v>649005520</v>
      </c>
      <c r="E30" s="92">
        <f>SUM(E31)</f>
        <v>1601359000</v>
      </c>
      <c r="F30" s="94">
        <f>SUM(F31)</f>
        <v>1178696000</v>
      </c>
      <c r="G30" s="95">
        <f t="shared" si="1"/>
        <v>422663000</v>
      </c>
      <c r="H30" s="93">
        <f t="shared" si="2"/>
        <v>-20750722</v>
      </c>
      <c r="I30" s="93">
        <f t="shared" si="3"/>
        <v>-247093242</v>
      </c>
      <c r="J30" s="93">
        <f t="shared" si="4"/>
        <v>226342520</v>
      </c>
      <c r="K30" s="92">
        <f>SUM(K31)</f>
        <v>4913546500</v>
      </c>
      <c r="L30" s="94">
        <f t="shared" si="5"/>
        <v>5562552020</v>
      </c>
    </row>
    <row r="31" spans="1:12" s="6" customFormat="1" ht="17.25" customHeight="1">
      <c r="A31" s="6" t="s">
        <v>83</v>
      </c>
      <c r="B31" s="96">
        <f>SUM('環保'!B7)</f>
        <v>1580608278</v>
      </c>
      <c r="C31" s="96">
        <f>SUM('環保'!B15)</f>
        <v>931602758</v>
      </c>
      <c r="D31" s="97">
        <f t="shared" si="0"/>
        <v>649005520</v>
      </c>
      <c r="E31" s="96">
        <f>SUM('環保'!C7)</f>
        <v>1601359000</v>
      </c>
      <c r="F31" s="98">
        <f>SUM('環保'!C15)</f>
        <v>1178696000</v>
      </c>
      <c r="G31" s="99">
        <f t="shared" si="1"/>
        <v>422663000</v>
      </c>
      <c r="H31" s="97">
        <f t="shared" si="2"/>
        <v>-20750722</v>
      </c>
      <c r="I31" s="97">
        <f t="shared" si="3"/>
        <v>-247093242</v>
      </c>
      <c r="J31" s="97">
        <f t="shared" si="4"/>
        <v>226342520</v>
      </c>
      <c r="K31" s="96">
        <f>SUM('環保'!B48)</f>
        <v>4913546500</v>
      </c>
      <c r="L31" s="98">
        <f t="shared" si="5"/>
        <v>5562552020</v>
      </c>
    </row>
    <row r="32" spans="1:12" s="19" customFormat="1" ht="26.25" customHeight="1">
      <c r="A32" s="19" t="s">
        <v>84</v>
      </c>
      <c r="B32" s="92">
        <f>SUM(B33)</f>
        <v>8348936</v>
      </c>
      <c r="C32" s="92">
        <f>SUM(C33)</f>
        <v>8362946</v>
      </c>
      <c r="D32" s="93">
        <f t="shared" si="0"/>
        <v>-14010</v>
      </c>
      <c r="E32" s="92">
        <f>SUM(E33)</f>
        <v>12668000</v>
      </c>
      <c r="F32" s="94">
        <f>SUM(F33)</f>
        <v>24442000</v>
      </c>
      <c r="G32" s="95">
        <f t="shared" si="1"/>
        <v>-11774000</v>
      </c>
      <c r="H32" s="93">
        <f t="shared" si="2"/>
        <v>-4319064</v>
      </c>
      <c r="I32" s="93">
        <f t="shared" si="3"/>
        <v>-16079054</v>
      </c>
      <c r="J32" s="93">
        <f t="shared" si="4"/>
        <v>11759990</v>
      </c>
      <c r="K32" s="92">
        <f>SUM(K33)</f>
        <v>1314156087</v>
      </c>
      <c r="L32" s="94">
        <f t="shared" si="5"/>
        <v>1314142077</v>
      </c>
    </row>
    <row r="33" spans="1:12" s="6" customFormat="1" ht="18.75" customHeight="1">
      <c r="A33" s="6" t="s">
        <v>85</v>
      </c>
      <c r="B33" s="96">
        <f>SUM('文化'!B7)</f>
        <v>8348936</v>
      </c>
      <c r="C33" s="96">
        <f>SUM('文化'!B15)</f>
        <v>8362946</v>
      </c>
      <c r="D33" s="97">
        <f t="shared" si="0"/>
        <v>-14010</v>
      </c>
      <c r="E33" s="96">
        <f>SUM('文化'!C7)</f>
        <v>12668000</v>
      </c>
      <c r="F33" s="98">
        <f>SUM('文化'!C15)</f>
        <v>24442000</v>
      </c>
      <c r="G33" s="99">
        <f t="shared" si="1"/>
        <v>-11774000</v>
      </c>
      <c r="H33" s="97">
        <f t="shared" si="2"/>
        <v>-4319064</v>
      </c>
      <c r="I33" s="97">
        <f t="shared" si="3"/>
        <v>-16079054</v>
      </c>
      <c r="J33" s="97">
        <f t="shared" si="4"/>
        <v>11759990</v>
      </c>
      <c r="K33" s="96">
        <f>SUM('文化'!B48)</f>
        <v>1314156087</v>
      </c>
      <c r="L33" s="98">
        <f t="shared" si="5"/>
        <v>1314142077</v>
      </c>
    </row>
    <row r="34" spans="1:12" s="19" customFormat="1" ht="27" customHeight="1">
      <c r="A34" s="19" t="s">
        <v>86</v>
      </c>
      <c r="B34" s="92">
        <f>SUM(B35)</f>
        <v>38876449</v>
      </c>
      <c r="C34" s="92">
        <f>SUM(C35)</f>
        <v>7614130</v>
      </c>
      <c r="D34" s="93">
        <f t="shared" si="0"/>
        <v>31262319</v>
      </c>
      <c r="E34" s="92">
        <f>SUM(E35)</f>
        <v>38536000</v>
      </c>
      <c r="F34" s="94">
        <f>SUM(F35)</f>
        <v>9391000</v>
      </c>
      <c r="G34" s="95">
        <f t="shared" si="1"/>
        <v>29145000</v>
      </c>
      <c r="H34" s="93">
        <f t="shared" si="2"/>
        <v>340449</v>
      </c>
      <c r="I34" s="93">
        <f t="shared" si="3"/>
        <v>-1776870</v>
      </c>
      <c r="J34" s="93">
        <f t="shared" si="4"/>
        <v>2117319</v>
      </c>
      <c r="K34" s="92">
        <f>SUM(K35)</f>
        <v>339885989</v>
      </c>
      <c r="L34" s="94">
        <f t="shared" si="5"/>
        <v>371148308</v>
      </c>
    </row>
    <row r="35" spans="1:12" s="6" customFormat="1" ht="18" customHeight="1">
      <c r="A35" s="6" t="s">
        <v>87</v>
      </c>
      <c r="B35" s="96">
        <f>SUM('中華發展'!B7)</f>
        <v>38876449</v>
      </c>
      <c r="C35" s="96">
        <f>SUM('中華發展'!B15)</f>
        <v>7614130</v>
      </c>
      <c r="D35" s="97">
        <f t="shared" si="0"/>
        <v>31262319</v>
      </c>
      <c r="E35" s="96">
        <f>SUM('中華發展'!C7)</f>
        <v>38536000</v>
      </c>
      <c r="F35" s="98">
        <f>SUM('中華發展'!C15)</f>
        <v>9391000</v>
      </c>
      <c r="G35" s="99">
        <f t="shared" si="1"/>
        <v>29145000</v>
      </c>
      <c r="H35" s="97">
        <f t="shared" si="2"/>
        <v>340449</v>
      </c>
      <c r="I35" s="97">
        <f t="shared" si="3"/>
        <v>-1776870</v>
      </c>
      <c r="J35" s="97">
        <f t="shared" si="4"/>
        <v>2117319</v>
      </c>
      <c r="K35" s="96">
        <f>SUM('中華發展'!B48)</f>
        <v>339885989</v>
      </c>
      <c r="L35" s="98">
        <f t="shared" si="5"/>
        <v>371148308</v>
      </c>
    </row>
    <row r="36" spans="1:12" s="19" customFormat="1" ht="27.75" customHeight="1">
      <c r="A36" s="19" t="s">
        <v>88</v>
      </c>
      <c r="B36" s="92">
        <f>SUM(B37)</f>
        <v>287214597</v>
      </c>
      <c r="C36" s="92">
        <f>SUM(C37)</f>
        <v>210468</v>
      </c>
      <c r="D36" s="93">
        <f t="shared" si="0"/>
        <v>287004129</v>
      </c>
      <c r="E36" s="92">
        <f>SUM(E37)</f>
        <v>262642000</v>
      </c>
      <c r="F36" s="94">
        <f>SUM(F37)</f>
        <v>35652000</v>
      </c>
      <c r="G36" s="95">
        <f t="shared" si="1"/>
        <v>226990000</v>
      </c>
      <c r="H36" s="93">
        <f t="shared" si="2"/>
        <v>24572597</v>
      </c>
      <c r="I36" s="93">
        <f t="shared" si="3"/>
        <v>-35441532</v>
      </c>
      <c r="J36" s="93">
        <f t="shared" si="4"/>
        <v>60014129</v>
      </c>
      <c r="K36" s="92">
        <f>SUM(K37)</f>
        <v>154491766</v>
      </c>
      <c r="L36" s="94">
        <f t="shared" si="5"/>
        <v>441495895</v>
      </c>
    </row>
    <row r="37" spans="1:12" s="6" customFormat="1" ht="20.25" customHeight="1">
      <c r="A37" s="37" t="s">
        <v>89</v>
      </c>
      <c r="B37" s="96">
        <f>SUM('有線廣電'!B7)</f>
        <v>287214597</v>
      </c>
      <c r="C37" s="96">
        <f>SUM('有線廣電'!B15)</f>
        <v>210468</v>
      </c>
      <c r="D37" s="97">
        <f t="shared" si="0"/>
        <v>287004129</v>
      </c>
      <c r="E37" s="96">
        <f>SUM('有線廣電'!C7)</f>
        <v>262642000</v>
      </c>
      <c r="F37" s="98">
        <f>SUM('有線廣電'!C15)</f>
        <v>35652000</v>
      </c>
      <c r="G37" s="99">
        <f t="shared" si="1"/>
        <v>226990000</v>
      </c>
      <c r="H37" s="97">
        <f t="shared" si="2"/>
        <v>24572597</v>
      </c>
      <c r="I37" s="97">
        <f t="shared" si="3"/>
        <v>-35441532</v>
      </c>
      <c r="J37" s="97">
        <f t="shared" si="4"/>
        <v>60014129</v>
      </c>
      <c r="K37" s="96">
        <f>SUM('有線廣電'!B48)</f>
        <v>154491766</v>
      </c>
      <c r="L37" s="98">
        <f t="shared" si="5"/>
        <v>441495895</v>
      </c>
    </row>
    <row r="38" spans="1:12" s="6" customFormat="1" ht="14.25">
      <c r="A38" s="19" t="s">
        <v>67</v>
      </c>
      <c r="B38" s="42">
        <f>SUM(B39)</f>
        <v>423825679216</v>
      </c>
      <c r="C38" s="42">
        <f>SUM(C39)</f>
        <v>423822350794</v>
      </c>
      <c r="D38" s="43">
        <f>B38-C38</f>
        <v>3328422</v>
      </c>
      <c r="E38" s="42">
        <f>SUM(E39)</f>
        <v>420702987000</v>
      </c>
      <c r="F38" s="44">
        <f>SUM(F39)</f>
        <v>420696797000</v>
      </c>
      <c r="G38" s="25">
        <f>E38-F38</f>
        <v>6190000</v>
      </c>
      <c r="H38" s="43">
        <f t="shared" si="2"/>
        <v>3122692216</v>
      </c>
      <c r="I38" s="43">
        <f>C38-F38</f>
        <v>3125553794</v>
      </c>
      <c r="J38" s="43">
        <f>D38-G38</f>
        <v>-2861578</v>
      </c>
      <c r="K38" s="42">
        <f>SUM(K39)</f>
        <v>413621766.34</v>
      </c>
      <c r="L38" s="44">
        <f>D38+K38</f>
        <v>416950188.34</v>
      </c>
    </row>
    <row r="39" spans="1:12" s="6" customFormat="1" ht="14.25">
      <c r="A39" s="47" t="s">
        <v>90</v>
      </c>
      <c r="B39" s="32">
        <f>SUM('債務'!B7)</f>
        <v>423825679216</v>
      </c>
      <c r="C39" s="32">
        <f>SUM('債務'!B15)</f>
        <v>423822350794</v>
      </c>
      <c r="D39" s="33">
        <f>B39-C39</f>
        <v>3328422</v>
      </c>
      <c r="E39" s="32">
        <f>SUM('債務'!C7)</f>
        <v>420702987000</v>
      </c>
      <c r="F39" s="34">
        <f>SUM('債務'!C15)</f>
        <v>420696797000</v>
      </c>
      <c r="G39" s="35">
        <f>E39-F39</f>
        <v>6190000</v>
      </c>
      <c r="H39" s="33">
        <f aca="true" t="shared" si="6" ref="H39:J41">B39-E39</f>
        <v>3122692216</v>
      </c>
      <c r="I39" s="33">
        <f t="shared" si="6"/>
        <v>3125553794</v>
      </c>
      <c r="J39" s="33">
        <f t="shared" si="6"/>
        <v>-2861578</v>
      </c>
      <c r="K39" s="32">
        <f>SUM('債務'!B48)</f>
        <v>413621766.34</v>
      </c>
      <c r="L39" s="34">
        <f>D39+K39</f>
        <v>416950188.34</v>
      </c>
    </row>
    <row r="40" spans="1:12" s="6" customFormat="1" ht="14.25">
      <c r="A40" s="19" t="s">
        <v>92</v>
      </c>
      <c r="B40" s="42">
        <f>SUM(B41)</f>
        <v>2496321648</v>
      </c>
      <c r="C40" s="42">
        <f>SUM(C41)</f>
        <v>843221584</v>
      </c>
      <c r="D40" s="43">
        <f>B40-C40</f>
        <v>1653100064</v>
      </c>
      <c r="E40" s="42">
        <f>SUM(E41)</f>
        <v>4562804000</v>
      </c>
      <c r="F40" s="44">
        <f>SUM(F41)</f>
        <v>2492964000</v>
      </c>
      <c r="G40" s="25">
        <f>E40-F40</f>
        <v>2069840000</v>
      </c>
      <c r="H40" s="43">
        <f t="shared" si="6"/>
        <v>-2066482352</v>
      </c>
      <c r="I40" s="43">
        <f t="shared" si="6"/>
        <v>-1649742416</v>
      </c>
      <c r="J40" s="43">
        <f t="shared" si="6"/>
        <v>-416739936</v>
      </c>
      <c r="K40" s="42">
        <f>SUM(K41)</f>
        <v>18740929547</v>
      </c>
      <c r="L40" s="44">
        <f>D40+K40</f>
        <v>20394029611</v>
      </c>
    </row>
    <row r="41" spans="1:12" s="6" customFormat="1" ht="14.25">
      <c r="A41" s="6" t="s">
        <v>91</v>
      </c>
      <c r="B41" s="32">
        <f>SUM('營改'!B7)</f>
        <v>2496321648</v>
      </c>
      <c r="C41" s="32">
        <f>SUM('營改'!B15)</f>
        <v>843221584</v>
      </c>
      <c r="D41" s="33">
        <f>B41-C41</f>
        <v>1653100064</v>
      </c>
      <c r="E41" s="32">
        <f>SUM('營改'!C7)</f>
        <v>4562804000</v>
      </c>
      <c r="F41" s="34">
        <f>SUM('營改'!C15)</f>
        <v>2492964000</v>
      </c>
      <c r="G41" s="35">
        <f>E41-F41</f>
        <v>2069840000</v>
      </c>
      <c r="H41" s="33">
        <f t="shared" si="6"/>
        <v>-2066482352</v>
      </c>
      <c r="I41" s="33">
        <f t="shared" si="6"/>
        <v>-1649742416</v>
      </c>
      <c r="J41" s="33">
        <f t="shared" si="6"/>
        <v>-416739936</v>
      </c>
      <c r="K41" s="32">
        <f>SUM('營改'!B48)</f>
        <v>18740929547</v>
      </c>
      <c r="L41" s="34">
        <f>D41+K41</f>
        <v>20394029611</v>
      </c>
    </row>
    <row r="42" spans="2:12" s="6" customFormat="1" ht="14.25">
      <c r="B42" s="32"/>
      <c r="C42" s="32"/>
      <c r="D42" s="33"/>
      <c r="E42" s="32"/>
      <c r="F42" s="34"/>
      <c r="G42" s="35"/>
      <c r="H42" s="33"/>
      <c r="I42" s="33"/>
      <c r="J42" s="33"/>
      <c r="K42" s="32"/>
      <c r="L42" s="34"/>
    </row>
    <row r="43" spans="2:12" s="6" customFormat="1" ht="14.25">
      <c r="B43" s="32"/>
      <c r="C43" s="32"/>
      <c r="D43" s="33"/>
      <c r="E43" s="32"/>
      <c r="F43" s="34"/>
      <c r="G43" s="35"/>
      <c r="H43" s="33"/>
      <c r="I43" s="33"/>
      <c r="J43" s="33"/>
      <c r="K43" s="32"/>
      <c r="L43" s="34"/>
    </row>
    <row r="44" spans="2:12" s="6" customFormat="1" ht="14.25">
      <c r="B44" s="32"/>
      <c r="C44" s="32"/>
      <c r="D44" s="33">
        <f>B44-C44</f>
        <v>0</v>
      </c>
      <c r="E44" s="32"/>
      <c r="F44" s="34"/>
      <c r="G44" s="35">
        <f>E44-F44</f>
        <v>0</v>
      </c>
      <c r="H44" s="33">
        <f aca="true" t="shared" si="7" ref="H44:J45">B44-E44</f>
        <v>0</v>
      </c>
      <c r="I44" s="33">
        <f t="shared" si="7"/>
        <v>0</v>
      </c>
      <c r="J44" s="33">
        <f t="shared" si="7"/>
        <v>0</v>
      </c>
      <c r="K44" s="32"/>
      <c r="L44" s="34">
        <f>D44+K44</f>
        <v>0</v>
      </c>
    </row>
    <row r="45" spans="1:12" s="19" customFormat="1" ht="15" thickBot="1">
      <c r="A45" s="20" t="s">
        <v>218</v>
      </c>
      <c r="B45" s="29">
        <f>B7+B13+B15+B17+B19+B22+B24+B26+B28+B30+B32+B34+B36+B38+B40</f>
        <v>495884513172</v>
      </c>
      <c r="C45" s="29">
        <f>C7+C13+C15+C17+C19+C22+C24+C26+C28+C30+C32+C34+C36+C38+C40</f>
        <v>470573285916</v>
      </c>
      <c r="D45" s="45">
        <f>B45-C45</f>
        <v>25311227256</v>
      </c>
      <c r="E45" s="29">
        <f>E7+E13+E15+E17+E19+E22+E24+E26+E28+E30+E32+E34+E36+E38+E40</f>
        <v>514000759250</v>
      </c>
      <c r="F45" s="46">
        <f>F7+F13+F15+F17+F19+F22+F24+F26+F28+F30+F32+F34+F36+F38+F40</f>
        <v>496309229192</v>
      </c>
      <c r="G45" s="30">
        <f>E45-F45</f>
        <v>17691530058</v>
      </c>
      <c r="H45" s="45">
        <f t="shared" si="7"/>
        <v>-18116246078</v>
      </c>
      <c r="I45" s="45">
        <f t="shared" si="7"/>
        <v>-25735943276</v>
      </c>
      <c r="J45" s="45">
        <f t="shared" si="7"/>
        <v>7619697198</v>
      </c>
      <c r="K45" s="29">
        <f>K7+K13+K15+K17+K19+K22+K24+K26+K28+K30+K32+K34+K36+K38+K40</f>
        <v>328282284736.29004</v>
      </c>
      <c r="L45" s="46">
        <f>D45+K45</f>
        <v>353593511992.29004</v>
      </c>
    </row>
    <row r="46" spans="2:12" ht="16.5">
      <c r="B46" s="6"/>
      <c r="C46" s="6"/>
      <c r="D46" s="6"/>
      <c r="E46" s="6"/>
      <c r="F46" s="6"/>
      <c r="G46" s="6"/>
      <c r="H46" s="6"/>
      <c r="I46" s="6"/>
      <c r="J46" s="6"/>
      <c r="K46" s="6"/>
      <c r="L46" s="6"/>
    </row>
    <row r="47" spans="2:12" ht="16.5">
      <c r="B47" s="6"/>
      <c r="C47" s="6"/>
      <c r="D47" s="6"/>
      <c r="E47" s="6"/>
      <c r="F47" s="6"/>
      <c r="G47" s="6"/>
      <c r="H47" s="6"/>
      <c r="I47" s="6"/>
      <c r="J47" s="6"/>
      <c r="K47" s="6"/>
      <c r="L47" s="6"/>
    </row>
    <row r="48" spans="2:12" ht="16.5">
      <c r="B48" s="6"/>
      <c r="C48" s="6"/>
      <c r="D48" s="6"/>
      <c r="E48" s="6"/>
      <c r="F48" s="6"/>
      <c r="G48" s="6"/>
      <c r="H48" s="6"/>
      <c r="I48" s="6"/>
      <c r="J48" s="6"/>
      <c r="K48" s="6"/>
      <c r="L48" s="6"/>
    </row>
    <row r="49" spans="2:12" ht="16.5">
      <c r="B49" s="6"/>
      <c r="C49" s="6"/>
      <c r="D49" s="6"/>
      <c r="E49" s="6"/>
      <c r="F49" s="6"/>
      <c r="G49" s="6"/>
      <c r="H49" s="6"/>
      <c r="I49" s="6"/>
      <c r="J49" s="6"/>
      <c r="K49" s="6"/>
      <c r="L49" s="6"/>
    </row>
    <row r="50" spans="2:12" ht="16.5">
      <c r="B50" s="6"/>
      <c r="C50" s="6"/>
      <c r="D50" s="6"/>
      <c r="E50" s="6"/>
      <c r="F50" s="6"/>
      <c r="G50" s="6"/>
      <c r="H50" s="6"/>
      <c r="I50" s="6"/>
      <c r="J50" s="6"/>
      <c r="K50" s="6"/>
      <c r="L50" s="6"/>
    </row>
    <row r="51" spans="2:12" ht="16.5">
      <c r="B51" s="6"/>
      <c r="C51" s="6"/>
      <c r="D51" s="6"/>
      <c r="E51" s="6"/>
      <c r="F51" s="6"/>
      <c r="G51" s="6"/>
      <c r="H51" s="6"/>
      <c r="I51" s="6"/>
      <c r="J51" s="6"/>
      <c r="K51" s="6"/>
      <c r="L51" s="6"/>
    </row>
    <row r="52" spans="2:12" ht="16.5">
      <c r="B52" s="6"/>
      <c r="C52" s="6"/>
      <c r="D52" s="6"/>
      <c r="E52" s="6"/>
      <c r="F52" s="6"/>
      <c r="G52" s="6"/>
      <c r="H52" s="6"/>
      <c r="I52" s="6"/>
      <c r="J52" s="6"/>
      <c r="K52" s="6"/>
      <c r="L52" s="6"/>
    </row>
    <row r="53" spans="2:12" ht="16.5">
      <c r="B53" s="6"/>
      <c r="C53" s="6"/>
      <c r="D53" s="6"/>
      <c r="E53" s="6"/>
      <c r="F53" s="6"/>
      <c r="G53" s="6"/>
      <c r="H53" s="6"/>
      <c r="I53" s="6"/>
      <c r="J53" s="6"/>
      <c r="K53" s="6"/>
      <c r="L53" s="6"/>
    </row>
    <row r="54" spans="2:12" ht="16.5">
      <c r="B54" s="6"/>
      <c r="C54" s="6"/>
      <c r="D54" s="6"/>
      <c r="E54" s="6"/>
      <c r="F54" s="6"/>
      <c r="G54" s="6"/>
      <c r="H54" s="6"/>
      <c r="I54" s="6"/>
      <c r="J54" s="6"/>
      <c r="K54" s="6"/>
      <c r="L54" s="6"/>
    </row>
    <row r="55" spans="2:12" ht="16.5">
      <c r="B55" s="6"/>
      <c r="C55" s="6"/>
      <c r="D55" s="6"/>
      <c r="E55" s="6"/>
      <c r="F55" s="6"/>
      <c r="G55" s="6"/>
      <c r="H55" s="6"/>
      <c r="I55" s="6"/>
      <c r="J55" s="6"/>
      <c r="K55" s="6"/>
      <c r="L55" s="6"/>
    </row>
    <row r="56" spans="2:12" ht="16.5">
      <c r="B56" s="6"/>
      <c r="C56" s="6"/>
      <c r="D56" s="6"/>
      <c r="E56" s="6"/>
      <c r="F56" s="6"/>
      <c r="G56" s="6"/>
      <c r="H56" s="6"/>
      <c r="I56" s="6"/>
      <c r="J56" s="6"/>
      <c r="K56" s="6"/>
      <c r="L56" s="6"/>
    </row>
    <row r="57" spans="2:12" ht="16.5">
      <c r="B57" s="6"/>
      <c r="C57" s="6"/>
      <c r="D57" s="6"/>
      <c r="E57" s="6"/>
      <c r="F57" s="6"/>
      <c r="G57" s="6"/>
      <c r="H57" s="6"/>
      <c r="I57" s="6"/>
      <c r="J57" s="6"/>
      <c r="K57" s="6"/>
      <c r="L57" s="6"/>
    </row>
    <row r="58" spans="2:12" ht="16.5">
      <c r="B58" s="6"/>
      <c r="C58" s="6"/>
      <c r="D58" s="6"/>
      <c r="E58" s="6"/>
      <c r="F58" s="6"/>
      <c r="G58" s="6"/>
      <c r="H58" s="6"/>
      <c r="I58" s="6"/>
      <c r="J58" s="6"/>
      <c r="K58" s="6"/>
      <c r="L58" s="6"/>
    </row>
    <row r="59" spans="2:12" ht="16.5">
      <c r="B59" s="6"/>
      <c r="C59" s="6"/>
      <c r="D59" s="6"/>
      <c r="E59" s="6"/>
      <c r="F59" s="6"/>
      <c r="G59" s="6"/>
      <c r="H59" s="6"/>
      <c r="I59" s="6"/>
      <c r="J59" s="6"/>
      <c r="K59" s="6"/>
      <c r="L59" s="6"/>
    </row>
    <row r="60" spans="2:12" ht="16.5">
      <c r="B60" s="6"/>
      <c r="C60" s="6"/>
      <c r="D60" s="6"/>
      <c r="E60" s="6"/>
      <c r="F60" s="6"/>
      <c r="G60" s="6"/>
      <c r="H60" s="6"/>
      <c r="I60" s="6"/>
      <c r="J60" s="6"/>
      <c r="K60" s="6"/>
      <c r="L60" s="6"/>
    </row>
    <row r="61" spans="2:12" ht="16.5">
      <c r="B61" s="6"/>
      <c r="C61" s="6"/>
      <c r="D61" s="6"/>
      <c r="E61" s="6"/>
      <c r="F61" s="6"/>
      <c r="G61" s="6"/>
      <c r="H61" s="6"/>
      <c r="I61" s="6"/>
      <c r="J61" s="6"/>
      <c r="K61" s="6"/>
      <c r="L61" s="6"/>
    </row>
    <row r="62" spans="2:12" ht="16.5">
      <c r="B62" s="6"/>
      <c r="C62" s="6"/>
      <c r="D62" s="6"/>
      <c r="E62" s="6"/>
      <c r="F62" s="6"/>
      <c r="G62" s="6"/>
      <c r="H62" s="6"/>
      <c r="I62" s="6"/>
      <c r="J62" s="6"/>
      <c r="K62" s="6"/>
      <c r="L62" s="6"/>
    </row>
    <row r="63" spans="2:12" ht="16.5">
      <c r="B63" s="6"/>
      <c r="C63" s="6"/>
      <c r="D63" s="6"/>
      <c r="E63" s="6"/>
      <c r="F63" s="6"/>
      <c r="G63" s="6"/>
      <c r="H63" s="6"/>
      <c r="I63" s="6"/>
      <c r="J63" s="6"/>
      <c r="K63" s="6"/>
      <c r="L63" s="6"/>
    </row>
    <row r="64" spans="2:12" ht="16.5">
      <c r="B64" s="6"/>
      <c r="C64" s="6"/>
      <c r="D64" s="6"/>
      <c r="E64" s="6"/>
      <c r="F64" s="6"/>
      <c r="G64" s="6"/>
      <c r="H64" s="6"/>
      <c r="I64" s="6"/>
      <c r="J64" s="6"/>
      <c r="K64" s="6"/>
      <c r="L64" s="6"/>
    </row>
    <row r="65" spans="2:12" ht="16.5">
      <c r="B65" s="6"/>
      <c r="C65" s="6"/>
      <c r="D65" s="6"/>
      <c r="E65" s="6"/>
      <c r="F65" s="6"/>
      <c r="G65" s="6"/>
      <c r="H65" s="6"/>
      <c r="I65" s="6"/>
      <c r="J65" s="6"/>
      <c r="K65" s="6"/>
      <c r="L65" s="6"/>
    </row>
    <row r="66" spans="2:12" ht="16.5">
      <c r="B66" s="6"/>
      <c r="C66" s="6"/>
      <c r="D66" s="6"/>
      <c r="E66" s="6"/>
      <c r="F66" s="6"/>
      <c r="G66" s="6"/>
      <c r="H66" s="6"/>
      <c r="I66" s="6"/>
      <c r="J66" s="6"/>
      <c r="K66" s="6"/>
      <c r="L66" s="6"/>
    </row>
  </sheetData>
  <mergeCells count="6">
    <mergeCell ref="K5:K6"/>
    <mergeCell ref="L5:L6"/>
    <mergeCell ref="A4:A6"/>
    <mergeCell ref="B4:D4"/>
    <mergeCell ref="E4:F4"/>
    <mergeCell ref="H4:J4"/>
  </mergeCells>
  <printOptions horizontalCentered="1"/>
  <pageMargins left="0" right="0" top="0.5905511811023623" bottom="0.3937007874015748" header="0.5118110236220472" footer="0.5118110236220472"/>
  <pageSetup horizontalDpi="300" verticalDpi="300" orientation="portrait" paperSize="9" scale="80" r:id="rId1"/>
</worksheet>
</file>

<file path=xl/worksheets/sheet10.xml><?xml version="1.0" encoding="utf-8"?>
<worksheet xmlns="http://schemas.openxmlformats.org/spreadsheetml/2006/main" xmlns:r="http://schemas.openxmlformats.org/officeDocument/2006/relationships">
  <sheetPr codeName="Sheet10"/>
  <dimension ref="A1:L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F1" sqref="F1"/>
    </sheetView>
  </sheetViews>
  <sheetFormatPr defaultColWidth="9.00390625" defaultRowHeight="16.5"/>
  <cols>
    <col min="1" max="1" width="27.25390625" style="7" customWidth="1"/>
    <col min="2" max="2" width="15.75390625" style="7" customWidth="1"/>
    <col min="3" max="3" width="15.875" style="7" customWidth="1"/>
    <col min="4" max="4" width="16.37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34" t="s">
        <v>224</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239</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191868165</v>
      </c>
      <c r="C7" s="24">
        <f>SUM(C8:C14)</f>
        <v>172488000</v>
      </c>
      <c r="D7" s="25">
        <f aca="true" t="shared" si="0" ref="D7:D44">B7-C7</f>
        <v>19380165</v>
      </c>
      <c r="E7" s="26">
        <f aca="true" t="shared" si="1" ref="E7:E44">IF(C7=0,0,(D7/C7)*100)</f>
        <v>11.235659871991095</v>
      </c>
    </row>
    <row r="8" spans="1:5" s="6" customFormat="1" ht="18.75" customHeight="1">
      <c r="A8" s="48" t="s">
        <v>101</v>
      </c>
      <c r="B8" s="27"/>
      <c r="C8" s="27"/>
      <c r="D8" s="35">
        <f t="shared" si="0"/>
        <v>0</v>
      </c>
      <c r="E8" s="49">
        <f t="shared" si="1"/>
        <v>0</v>
      </c>
    </row>
    <row r="9" spans="1:5" s="6" customFormat="1" ht="18" customHeight="1">
      <c r="A9" s="48" t="s">
        <v>102</v>
      </c>
      <c r="B9" s="27"/>
      <c r="C9" s="27"/>
      <c r="D9" s="35">
        <f t="shared" si="0"/>
        <v>0</v>
      </c>
      <c r="E9" s="49">
        <f t="shared" si="1"/>
        <v>0</v>
      </c>
    </row>
    <row r="10" spans="1:5" s="6" customFormat="1" ht="17.25" customHeight="1">
      <c r="A10" s="48" t="s">
        <v>103</v>
      </c>
      <c r="B10" s="27"/>
      <c r="C10" s="27"/>
      <c r="D10" s="35">
        <f t="shared" si="0"/>
        <v>0</v>
      </c>
      <c r="E10" s="49">
        <f t="shared" si="1"/>
        <v>0</v>
      </c>
    </row>
    <row r="11" spans="1:5" s="6" customFormat="1" ht="21" customHeight="1">
      <c r="A11" s="48" t="s">
        <v>104</v>
      </c>
      <c r="B11" s="27"/>
      <c r="C11" s="27"/>
      <c r="D11" s="35">
        <f t="shared" si="0"/>
        <v>0</v>
      </c>
      <c r="E11" s="49">
        <f t="shared" si="1"/>
        <v>0</v>
      </c>
    </row>
    <row r="12" spans="1:5" s="6" customFormat="1" ht="17.25" customHeight="1">
      <c r="A12" s="48" t="s">
        <v>105</v>
      </c>
      <c r="B12" s="27">
        <v>191369630</v>
      </c>
      <c r="C12" s="27">
        <v>172313000</v>
      </c>
      <c r="D12" s="35">
        <f t="shared" si="0"/>
        <v>19056630</v>
      </c>
      <c r="E12" s="49">
        <f t="shared" si="1"/>
        <v>11.059310673019446</v>
      </c>
    </row>
    <row r="13" spans="1:5" s="6" customFormat="1" ht="14.25">
      <c r="A13" s="48" t="s">
        <v>106</v>
      </c>
      <c r="B13" s="27"/>
      <c r="C13" s="27"/>
      <c r="D13" s="35">
        <f t="shared" si="0"/>
        <v>0</v>
      </c>
      <c r="E13" s="49">
        <f t="shared" si="1"/>
        <v>0</v>
      </c>
    </row>
    <row r="14" spans="1:5" s="6" customFormat="1" ht="17.25" customHeight="1">
      <c r="A14" s="48" t="s">
        <v>107</v>
      </c>
      <c r="B14" s="27">
        <v>498535</v>
      </c>
      <c r="C14" s="27">
        <v>175000</v>
      </c>
      <c r="D14" s="35">
        <f t="shared" si="0"/>
        <v>323535</v>
      </c>
      <c r="E14" s="49">
        <f t="shared" si="1"/>
        <v>184.87714285714284</v>
      </c>
    </row>
    <row r="15" spans="1:5" s="19" customFormat="1" ht="27" customHeight="1">
      <c r="A15" s="22" t="s">
        <v>108</v>
      </c>
      <c r="B15" s="24">
        <f>SUM(B16:B45)</f>
        <v>145819236</v>
      </c>
      <c r="C15" s="24">
        <f>SUM(C16:C45)</f>
        <v>210997791</v>
      </c>
      <c r="D15" s="25">
        <f t="shared" si="0"/>
        <v>-65178555</v>
      </c>
      <c r="E15" s="26">
        <f t="shared" si="1"/>
        <v>-30.89063382658826</v>
      </c>
    </row>
    <row r="16" spans="1:5" s="6" customFormat="1" ht="17.25" customHeight="1">
      <c r="A16" s="48" t="s">
        <v>114</v>
      </c>
      <c r="B16" s="27"/>
      <c r="C16" s="27"/>
      <c r="D16" s="35">
        <f t="shared" si="0"/>
        <v>0</v>
      </c>
      <c r="E16" s="49">
        <f t="shared" si="1"/>
        <v>0</v>
      </c>
    </row>
    <row r="17" spans="1:5" s="6" customFormat="1" ht="14.25">
      <c r="A17" s="48" t="s">
        <v>115</v>
      </c>
      <c r="B17" s="27">
        <v>748348</v>
      </c>
      <c r="C17" s="27">
        <v>144679791</v>
      </c>
      <c r="D17" s="35">
        <f t="shared" si="0"/>
        <v>-143931443</v>
      </c>
      <c r="E17" s="49">
        <f t="shared" si="1"/>
        <v>-99.48275568078475</v>
      </c>
    </row>
    <row r="18" spans="1:5" s="6" customFormat="1" ht="8.25" customHeight="1">
      <c r="A18" s="50"/>
      <c r="B18" s="27"/>
      <c r="C18" s="27"/>
      <c r="D18" s="35">
        <f t="shared" si="0"/>
        <v>0</v>
      </c>
      <c r="E18" s="49">
        <f t="shared" si="1"/>
        <v>0</v>
      </c>
    </row>
    <row r="19" spans="1:5" s="6" customFormat="1" ht="14.25">
      <c r="A19" s="53" t="s">
        <v>267</v>
      </c>
      <c r="B19" s="27">
        <v>139681691</v>
      </c>
      <c r="C19" s="27">
        <v>46926000</v>
      </c>
      <c r="D19" s="35">
        <f t="shared" si="0"/>
        <v>92755691</v>
      </c>
      <c r="E19" s="49">
        <f t="shared" si="1"/>
        <v>197.66374930742018</v>
      </c>
    </row>
    <row r="20" spans="1:5" s="6" customFormat="1" ht="19.5" customHeight="1">
      <c r="A20" s="51" t="s">
        <v>268</v>
      </c>
      <c r="B20" s="27">
        <v>5389197</v>
      </c>
      <c r="C20" s="27">
        <v>19392000</v>
      </c>
      <c r="D20" s="35">
        <f t="shared" si="0"/>
        <v>-14002803</v>
      </c>
      <c r="E20" s="49">
        <f t="shared" si="1"/>
        <v>-72.20917388613861</v>
      </c>
    </row>
    <row r="21" spans="1:5" s="6" customFormat="1" ht="19.5" customHeight="1">
      <c r="A21" s="51"/>
      <c r="B21" s="27"/>
      <c r="C21" s="27"/>
      <c r="D21" s="35">
        <f t="shared" si="0"/>
        <v>0</v>
      </c>
      <c r="E21" s="49">
        <f t="shared" si="1"/>
        <v>0</v>
      </c>
    </row>
    <row r="22" spans="1:5" s="6" customFormat="1" ht="14.25">
      <c r="A22" s="51"/>
      <c r="B22" s="27"/>
      <c r="C22" s="27"/>
      <c r="D22" s="35">
        <f t="shared" si="0"/>
        <v>0</v>
      </c>
      <c r="E22" s="49">
        <f t="shared" si="1"/>
        <v>0</v>
      </c>
    </row>
    <row r="23" spans="1:5" s="6" customFormat="1" ht="18.75" customHeight="1">
      <c r="A23" s="51"/>
      <c r="B23" s="27"/>
      <c r="C23" s="27"/>
      <c r="D23" s="35">
        <f t="shared" si="0"/>
        <v>0</v>
      </c>
      <c r="E23" s="49">
        <f t="shared" si="1"/>
        <v>0</v>
      </c>
    </row>
    <row r="24" spans="1:12" s="6" customFormat="1" ht="14.25">
      <c r="A24" s="51"/>
      <c r="B24" s="100"/>
      <c r="C24" s="100"/>
      <c r="D24" s="99">
        <f t="shared" si="0"/>
        <v>0</v>
      </c>
      <c r="E24" s="101">
        <f t="shared" si="1"/>
        <v>0</v>
      </c>
      <c r="F24" s="102"/>
      <c r="G24" s="102"/>
      <c r="H24" s="102"/>
      <c r="I24" s="102"/>
      <c r="J24" s="102"/>
      <c r="K24" s="102"/>
      <c r="L24" s="102"/>
    </row>
    <row r="25" spans="1:12" s="6" customFormat="1" ht="19.5" customHeight="1">
      <c r="A25" s="51"/>
      <c r="B25" s="100"/>
      <c r="C25" s="100"/>
      <c r="D25" s="99">
        <f t="shared" si="0"/>
        <v>0</v>
      </c>
      <c r="E25" s="101">
        <f t="shared" si="1"/>
        <v>0</v>
      </c>
      <c r="F25" s="102"/>
      <c r="G25" s="102"/>
      <c r="H25" s="102"/>
      <c r="I25" s="102"/>
      <c r="J25" s="102"/>
      <c r="K25" s="102"/>
      <c r="L25" s="102"/>
    </row>
    <row r="26" spans="1:12" s="6" customFormat="1" ht="14.25">
      <c r="A26" s="51"/>
      <c r="B26" s="100"/>
      <c r="C26" s="100"/>
      <c r="D26" s="99">
        <f t="shared" si="0"/>
        <v>0</v>
      </c>
      <c r="E26" s="101">
        <f t="shared" si="1"/>
        <v>0</v>
      </c>
      <c r="F26" s="102"/>
      <c r="G26" s="102"/>
      <c r="H26" s="102"/>
      <c r="I26" s="102"/>
      <c r="J26" s="102"/>
      <c r="K26" s="102"/>
      <c r="L26" s="102"/>
    </row>
    <row r="27" spans="1:12" s="6" customFormat="1" ht="14.25">
      <c r="A27" s="51"/>
      <c r="B27" s="100"/>
      <c r="C27" s="100"/>
      <c r="D27" s="99">
        <f t="shared" si="0"/>
        <v>0</v>
      </c>
      <c r="E27" s="101">
        <f t="shared" si="1"/>
        <v>0</v>
      </c>
      <c r="F27" s="102"/>
      <c r="G27" s="102"/>
      <c r="H27" s="102"/>
      <c r="I27" s="102"/>
      <c r="J27" s="102"/>
      <c r="K27" s="102"/>
      <c r="L27" s="102"/>
    </row>
    <row r="28" spans="1:12" s="6" customFormat="1" ht="14.25">
      <c r="A28" s="51"/>
      <c r="B28" s="100"/>
      <c r="C28" s="100"/>
      <c r="D28" s="99">
        <f t="shared" si="0"/>
        <v>0</v>
      </c>
      <c r="E28" s="101">
        <f t="shared" si="1"/>
        <v>0</v>
      </c>
      <c r="F28" s="102"/>
      <c r="G28" s="102"/>
      <c r="H28" s="102"/>
      <c r="I28" s="102"/>
      <c r="J28" s="102"/>
      <c r="K28" s="102"/>
      <c r="L28" s="102"/>
    </row>
    <row r="29" spans="1:12" s="6" customFormat="1" ht="18.75" customHeight="1">
      <c r="A29" s="51"/>
      <c r="B29" s="100"/>
      <c r="C29" s="100"/>
      <c r="D29" s="99">
        <f t="shared" si="0"/>
        <v>0</v>
      </c>
      <c r="E29" s="101">
        <f t="shared" si="1"/>
        <v>0</v>
      </c>
      <c r="F29" s="102"/>
      <c r="G29" s="102"/>
      <c r="H29" s="102"/>
      <c r="I29" s="102"/>
      <c r="J29" s="102"/>
      <c r="K29" s="102"/>
      <c r="L29" s="102"/>
    </row>
    <row r="30" spans="1:12" s="6" customFormat="1" ht="14.25">
      <c r="A30" s="51"/>
      <c r="B30" s="100"/>
      <c r="C30" s="100"/>
      <c r="D30" s="99">
        <f t="shared" si="0"/>
        <v>0</v>
      </c>
      <c r="E30" s="101">
        <f t="shared" si="1"/>
        <v>0</v>
      </c>
      <c r="F30" s="102"/>
      <c r="G30" s="102"/>
      <c r="H30" s="102"/>
      <c r="I30" s="102"/>
      <c r="J30" s="102"/>
      <c r="K30" s="102"/>
      <c r="L30" s="102"/>
    </row>
    <row r="31" spans="1:12" s="6" customFormat="1" ht="17.25" customHeight="1">
      <c r="A31" s="51"/>
      <c r="B31" s="100"/>
      <c r="C31" s="100"/>
      <c r="D31" s="99">
        <f t="shared" si="0"/>
        <v>0</v>
      </c>
      <c r="E31" s="101">
        <f t="shared" si="1"/>
        <v>0</v>
      </c>
      <c r="F31" s="102"/>
      <c r="G31" s="102"/>
      <c r="H31" s="102"/>
      <c r="I31" s="102"/>
      <c r="J31" s="102"/>
      <c r="K31" s="102"/>
      <c r="L31" s="102"/>
    </row>
    <row r="32" spans="1:12" s="6" customFormat="1" ht="14.25">
      <c r="A32" s="51"/>
      <c r="B32" s="100"/>
      <c r="C32" s="100"/>
      <c r="D32" s="99">
        <f t="shared" si="0"/>
        <v>0</v>
      </c>
      <c r="E32" s="101">
        <f t="shared" si="1"/>
        <v>0</v>
      </c>
      <c r="F32" s="102"/>
      <c r="G32" s="102"/>
      <c r="H32" s="102"/>
      <c r="I32" s="102"/>
      <c r="J32" s="102"/>
      <c r="K32" s="102"/>
      <c r="L32" s="102"/>
    </row>
    <row r="33" spans="1:12" s="6" customFormat="1" ht="10.5" customHeight="1">
      <c r="A33" s="51"/>
      <c r="B33" s="100"/>
      <c r="C33" s="100"/>
      <c r="D33" s="99">
        <f t="shared" si="0"/>
        <v>0</v>
      </c>
      <c r="E33" s="101">
        <f t="shared" si="1"/>
        <v>0</v>
      </c>
      <c r="F33" s="102"/>
      <c r="G33" s="102"/>
      <c r="H33" s="102"/>
      <c r="I33" s="102"/>
      <c r="J33" s="102"/>
      <c r="K33" s="102"/>
      <c r="L33" s="102"/>
    </row>
    <row r="34" spans="1:12" s="6" customFormat="1" ht="8.25" customHeight="1">
      <c r="A34" s="51"/>
      <c r="B34" s="100"/>
      <c r="C34" s="100"/>
      <c r="D34" s="99">
        <f t="shared" si="0"/>
        <v>0</v>
      </c>
      <c r="E34" s="101">
        <f t="shared" si="1"/>
        <v>0</v>
      </c>
      <c r="F34" s="102"/>
      <c r="G34" s="102"/>
      <c r="H34" s="102"/>
      <c r="I34" s="102"/>
      <c r="J34" s="102"/>
      <c r="K34" s="102"/>
      <c r="L34" s="102"/>
    </row>
    <row r="35" spans="1:12" s="6" customFormat="1" ht="8.25" customHeight="1">
      <c r="A35" s="51"/>
      <c r="B35" s="100"/>
      <c r="C35" s="100"/>
      <c r="D35" s="99">
        <f t="shared" si="0"/>
        <v>0</v>
      </c>
      <c r="E35" s="101">
        <f t="shared" si="1"/>
        <v>0</v>
      </c>
      <c r="F35" s="102"/>
      <c r="G35" s="102"/>
      <c r="H35" s="102"/>
      <c r="I35" s="102"/>
      <c r="J35" s="102"/>
      <c r="K35" s="102"/>
      <c r="L35" s="102"/>
    </row>
    <row r="36" spans="1:12" s="6" customFormat="1" ht="8.25" customHeight="1">
      <c r="A36" s="51"/>
      <c r="B36" s="100"/>
      <c r="C36" s="100"/>
      <c r="D36" s="99">
        <f t="shared" si="0"/>
        <v>0</v>
      </c>
      <c r="E36" s="101">
        <f t="shared" si="1"/>
        <v>0</v>
      </c>
      <c r="F36" s="102"/>
      <c r="G36" s="102"/>
      <c r="H36" s="102"/>
      <c r="I36" s="102"/>
      <c r="J36" s="102"/>
      <c r="K36" s="102"/>
      <c r="L36" s="102"/>
    </row>
    <row r="37" spans="1:12" s="6" customFormat="1" ht="8.25" customHeight="1">
      <c r="A37" s="51"/>
      <c r="B37" s="100"/>
      <c r="C37" s="100"/>
      <c r="D37" s="99">
        <f t="shared" si="0"/>
        <v>0</v>
      </c>
      <c r="E37" s="101">
        <f t="shared" si="1"/>
        <v>0</v>
      </c>
      <c r="F37" s="102"/>
      <c r="G37" s="102"/>
      <c r="H37" s="102"/>
      <c r="I37" s="102"/>
      <c r="J37" s="102"/>
      <c r="K37" s="102"/>
      <c r="L37" s="102"/>
    </row>
    <row r="38" spans="1:5" s="6" customFormat="1" ht="9" customHeight="1">
      <c r="A38" s="51"/>
      <c r="B38" s="27"/>
      <c r="C38" s="27"/>
      <c r="D38" s="35">
        <f t="shared" si="0"/>
        <v>0</v>
      </c>
      <c r="E38" s="49">
        <f t="shared" si="1"/>
        <v>0</v>
      </c>
    </row>
    <row r="39" spans="1:5" s="6" customFormat="1" ht="14.25">
      <c r="A39" s="51"/>
      <c r="B39" s="27"/>
      <c r="C39" s="27"/>
      <c r="D39" s="35">
        <f t="shared" si="0"/>
        <v>0</v>
      </c>
      <c r="E39" s="49">
        <f t="shared" si="1"/>
        <v>0</v>
      </c>
    </row>
    <row r="40" spans="1:5" s="6" customFormat="1" ht="9.75" customHeight="1">
      <c r="A40" s="51"/>
      <c r="B40" s="27"/>
      <c r="C40" s="27"/>
      <c r="D40" s="35">
        <f t="shared" si="0"/>
        <v>0</v>
      </c>
      <c r="E40" s="49">
        <f t="shared" si="1"/>
        <v>0</v>
      </c>
    </row>
    <row r="41" spans="1:5" s="6" customFormat="1" ht="6" customHeight="1">
      <c r="A41" s="51"/>
      <c r="B41" s="27"/>
      <c r="C41" s="27"/>
      <c r="D41" s="35">
        <f t="shared" si="0"/>
        <v>0</v>
      </c>
      <c r="E41" s="49">
        <f t="shared" si="1"/>
        <v>0</v>
      </c>
    </row>
    <row r="42" spans="1:5" s="6" customFormat="1" ht="14.25">
      <c r="A42" s="51"/>
      <c r="B42" s="27"/>
      <c r="C42" s="27"/>
      <c r="D42" s="35">
        <f t="shared" si="0"/>
        <v>0</v>
      </c>
      <c r="E42" s="49">
        <f t="shared" si="1"/>
        <v>0</v>
      </c>
    </row>
    <row r="43" spans="1:5" s="6" customFormat="1" ht="4.5" customHeight="1">
      <c r="A43" s="51"/>
      <c r="B43" s="27"/>
      <c r="C43" s="27"/>
      <c r="D43" s="35">
        <f t="shared" si="0"/>
        <v>0</v>
      </c>
      <c r="E43" s="49">
        <f t="shared" si="1"/>
        <v>0</v>
      </c>
    </row>
    <row r="44" spans="1:5" s="6" customFormat="1" ht="14.25">
      <c r="A44" s="51"/>
      <c r="B44" s="27"/>
      <c r="C44" s="27"/>
      <c r="D44" s="35">
        <f t="shared" si="0"/>
        <v>0</v>
      </c>
      <c r="E44" s="49">
        <f t="shared" si="1"/>
        <v>0</v>
      </c>
    </row>
    <row r="45" spans="1:5" s="6" customFormat="1" ht="14.25">
      <c r="A45" s="51"/>
      <c r="B45" s="27"/>
      <c r="C45" s="27"/>
      <c r="D45" s="35">
        <f>B45-C45</f>
        <v>0</v>
      </c>
      <c r="E45" s="49">
        <f>IF(C45=0,0,(D45/C45)*100)</f>
        <v>0</v>
      </c>
    </row>
    <row r="46" spans="1:5" s="6" customFormat="1" ht="7.5" customHeight="1">
      <c r="A46" s="51"/>
      <c r="B46" s="27"/>
      <c r="C46" s="27"/>
      <c r="D46" s="35">
        <f>B46-C46</f>
        <v>0</v>
      </c>
      <c r="E46" s="49">
        <f>IF(C46=0,0,(D46/C46)*100)</f>
        <v>0</v>
      </c>
    </row>
    <row r="47" spans="1:5" s="19" customFormat="1" ht="30" customHeight="1">
      <c r="A47" s="22" t="s">
        <v>109</v>
      </c>
      <c r="B47" s="24">
        <f>B7-B15</f>
        <v>46048929</v>
      </c>
      <c r="C47" s="24">
        <f>C7-C15</f>
        <v>-38509791</v>
      </c>
      <c r="D47" s="25">
        <f>B47-C47</f>
        <v>84558720</v>
      </c>
      <c r="E47" s="26">
        <f>IF(C47=0,0,(D47/C47)*100)</f>
        <v>-219.57719791312292</v>
      </c>
    </row>
    <row r="48" spans="1:5" s="19" customFormat="1" ht="30" customHeight="1">
      <c r="A48" s="22" t="s">
        <v>110</v>
      </c>
      <c r="B48" s="28">
        <v>2249938894.79</v>
      </c>
      <c r="C48" s="28">
        <v>2057155000.79</v>
      </c>
      <c r="D48" s="25">
        <f>B48-C48</f>
        <v>192783894</v>
      </c>
      <c r="E48" s="26">
        <f>IF(C48=0,0,(D48/C48)*100)</f>
        <v>9.371383970870745</v>
      </c>
    </row>
    <row r="49" spans="1:5" s="19" customFormat="1" ht="30" customHeight="1" thickBot="1">
      <c r="A49" s="23" t="s">
        <v>111</v>
      </c>
      <c r="B49" s="29">
        <f>B47+B48</f>
        <v>2295987823.79</v>
      </c>
      <c r="C49" s="29">
        <f>C47+C48</f>
        <v>2018645209.79</v>
      </c>
      <c r="D49" s="30">
        <f>B49-C49</f>
        <v>277342614</v>
      </c>
      <c r="E49" s="31">
        <f>IF(C49=0,0,(D49/C49)*100)</f>
        <v>13.739046993248111</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L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H39" sqref="H22:M39"/>
    </sheetView>
  </sheetViews>
  <sheetFormatPr defaultColWidth="9.00390625" defaultRowHeight="16.5"/>
  <cols>
    <col min="1" max="1" width="28.625" style="7" customWidth="1"/>
    <col min="2" max="2" width="15.75390625" style="7" customWidth="1"/>
    <col min="3" max="3" width="15.875" style="7" customWidth="1"/>
    <col min="4" max="4" width="17.375" style="7" customWidth="1"/>
    <col min="5" max="5" width="7.37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46" t="s">
        <v>251</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230</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7734993864</v>
      </c>
      <c r="C7" s="24">
        <f>SUM(C8:C14)</f>
        <v>7528912000</v>
      </c>
      <c r="D7" s="25">
        <f aca="true" t="shared" si="0" ref="D7:D44">B7-C7</f>
        <v>206081864</v>
      </c>
      <c r="E7" s="26">
        <f aca="true" t="shared" si="1" ref="E7:E44">IF(C7=0,0,(D7/C7)*100)</f>
        <v>2.737206438327344</v>
      </c>
    </row>
    <row r="8" spans="1:5" s="6" customFormat="1" ht="18.75" customHeight="1">
      <c r="A8" s="48" t="s">
        <v>101</v>
      </c>
      <c r="B8" s="27"/>
      <c r="C8" s="27"/>
      <c r="D8" s="35">
        <f t="shared" si="0"/>
        <v>0</v>
      </c>
      <c r="E8" s="49">
        <f t="shared" si="1"/>
        <v>0</v>
      </c>
    </row>
    <row r="9" spans="1:5" s="6" customFormat="1" ht="18" customHeight="1">
      <c r="A9" s="48" t="s">
        <v>102</v>
      </c>
      <c r="B9" s="27"/>
      <c r="C9" s="27"/>
      <c r="D9" s="35">
        <f t="shared" si="0"/>
        <v>0</v>
      </c>
      <c r="E9" s="49">
        <f t="shared" si="1"/>
        <v>0</v>
      </c>
    </row>
    <row r="10" spans="1:5" s="6" customFormat="1" ht="17.25" customHeight="1">
      <c r="A10" s="48" t="s">
        <v>103</v>
      </c>
      <c r="B10" s="27">
        <v>6595995799</v>
      </c>
      <c r="C10" s="27">
        <v>6513828000</v>
      </c>
      <c r="D10" s="35">
        <f t="shared" si="0"/>
        <v>82167799</v>
      </c>
      <c r="E10" s="49">
        <f t="shared" si="1"/>
        <v>1.2614364241733127</v>
      </c>
    </row>
    <row r="11" spans="1:5" s="6" customFormat="1" ht="21" customHeight="1">
      <c r="A11" s="48" t="s">
        <v>104</v>
      </c>
      <c r="B11" s="27"/>
      <c r="C11" s="27"/>
      <c r="D11" s="35">
        <f t="shared" si="0"/>
        <v>0</v>
      </c>
      <c r="E11" s="49">
        <f t="shared" si="1"/>
        <v>0</v>
      </c>
    </row>
    <row r="12" spans="1:5" s="6" customFormat="1" ht="17.25" customHeight="1">
      <c r="A12" s="48" t="s">
        <v>105</v>
      </c>
      <c r="B12" s="27">
        <v>590243468</v>
      </c>
      <c r="C12" s="27">
        <v>480195000</v>
      </c>
      <c r="D12" s="35">
        <f t="shared" si="0"/>
        <v>110048468</v>
      </c>
      <c r="E12" s="49">
        <f t="shared" si="1"/>
        <v>22.91745395099907</v>
      </c>
    </row>
    <row r="13" spans="1:5" s="6" customFormat="1" ht="14.25">
      <c r="A13" s="48" t="s">
        <v>106</v>
      </c>
      <c r="B13" s="27"/>
      <c r="C13" s="27"/>
      <c r="D13" s="35">
        <f t="shared" si="0"/>
        <v>0</v>
      </c>
      <c r="E13" s="49">
        <f t="shared" si="1"/>
        <v>0</v>
      </c>
    </row>
    <row r="14" spans="1:5" s="6" customFormat="1" ht="17.25" customHeight="1">
      <c r="A14" s="48" t="s">
        <v>107</v>
      </c>
      <c r="B14" s="27">
        <v>548754597</v>
      </c>
      <c r="C14" s="27">
        <v>534889000</v>
      </c>
      <c r="D14" s="35">
        <f t="shared" si="0"/>
        <v>13865597</v>
      </c>
      <c r="E14" s="49">
        <f t="shared" si="1"/>
        <v>2.5922382026925215</v>
      </c>
    </row>
    <row r="15" spans="1:5" s="19" customFormat="1" ht="27" customHeight="1">
      <c r="A15" s="22" t="s">
        <v>108</v>
      </c>
      <c r="B15" s="24">
        <f>SUM(B16:B45)</f>
        <v>2348328590</v>
      </c>
      <c r="C15" s="24">
        <f>SUM(C16:C45)</f>
        <v>9156444215</v>
      </c>
      <c r="D15" s="25">
        <f t="shared" si="0"/>
        <v>-6808115625</v>
      </c>
      <c r="E15" s="26">
        <f t="shared" si="1"/>
        <v>-74.35326929472261</v>
      </c>
    </row>
    <row r="16" spans="1:5" s="19" customFormat="1" ht="17.25" customHeight="1">
      <c r="A16" s="48" t="s">
        <v>154</v>
      </c>
      <c r="B16" s="87">
        <v>614285167</v>
      </c>
      <c r="C16" s="87">
        <v>888228000</v>
      </c>
      <c r="D16" s="35">
        <f t="shared" si="0"/>
        <v>-273942833</v>
      </c>
      <c r="E16" s="49">
        <f t="shared" si="1"/>
        <v>-30.841499367279575</v>
      </c>
    </row>
    <row r="17" spans="1:5" s="19" customFormat="1" ht="14.25" customHeight="1">
      <c r="A17" s="48" t="s">
        <v>155</v>
      </c>
      <c r="B17" s="87">
        <v>73404311</v>
      </c>
      <c r="C17" s="87">
        <v>118951000</v>
      </c>
      <c r="D17" s="35">
        <f t="shared" si="0"/>
        <v>-45546689</v>
      </c>
      <c r="E17" s="49">
        <f t="shared" si="1"/>
        <v>-38.29029516355474</v>
      </c>
    </row>
    <row r="18" spans="1:5" s="19" customFormat="1" ht="15.75" customHeight="1">
      <c r="A18" s="50" t="s">
        <v>228</v>
      </c>
      <c r="B18" s="87">
        <v>0</v>
      </c>
      <c r="C18" s="87">
        <v>500000000</v>
      </c>
      <c r="D18" s="35">
        <f t="shared" si="0"/>
        <v>-500000000</v>
      </c>
      <c r="E18" s="49">
        <f t="shared" si="1"/>
        <v>-100</v>
      </c>
    </row>
    <row r="19" spans="1:5" s="19" customFormat="1" ht="14.25" customHeight="1">
      <c r="A19" s="48" t="s">
        <v>156</v>
      </c>
      <c r="B19" s="87">
        <v>344461330</v>
      </c>
      <c r="C19" s="87">
        <v>396012000</v>
      </c>
      <c r="D19" s="35">
        <f t="shared" si="0"/>
        <v>-51550670</v>
      </c>
      <c r="E19" s="49">
        <f t="shared" si="1"/>
        <v>-13.017451491368949</v>
      </c>
    </row>
    <row r="20" spans="1:5" s="19" customFormat="1" ht="19.5" customHeight="1">
      <c r="A20" s="48" t="s">
        <v>157</v>
      </c>
      <c r="B20" s="87">
        <v>1254238379</v>
      </c>
      <c r="C20" s="87">
        <v>7136139000</v>
      </c>
      <c r="D20" s="35">
        <f t="shared" si="0"/>
        <v>-5881900621</v>
      </c>
      <c r="E20" s="49">
        <f t="shared" si="1"/>
        <v>-82.424131887005</v>
      </c>
    </row>
    <row r="21" spans="1:5" s="6" customFormat="1" ht="19.5" customHeight="1">
      <c r="A21" s="48" t="s">
        <v>114</v>
      </c>
      <c r="B21" s="27">
        <v>60197718</v>
      </c>
      <c r="C21" s="27">
        <v>112241000</v>
      </c>
      <c r="D21" s="35">
        <f t="shared" si="0"/>
        <v>-52043282</v>
      </c>
      <c r="E21" s="49">
        <f t="shared" si="1"/>
        <v>-46.36744326939354</v>
      </c>
    </row>
    <row r="22" spans="1:5" s="6" customFormat="1" ht="14.25">
      <c r="A22" s="48" t="s">
        <v>115</v>
      </c>
      <c r="B22" s="27">
        <v>1741685</v>
      </c>
      <c r="C22" s="27">
        <v>4873215</v>
      </c>
      <c r="D22" s="35">
        <f t="shared" si="0"/>
        <v>-3131530</v>
      </c>
      <c r="E22" s="49">
        <f t="shared" si="1"/>
        <v>-64.26004188200193</v>
      </c>
    </row>
    <row r="23" spans="1:5" s="6" customFormat="1" ht="18.75" customHeight="1">
      <c r="A23" s="50"/>
      <c r="B23" s="27"/>
      <c r="C23" s="27"/>
      <c r="D23" s="35">
        <f t="shared" si="0"/>
        <v>0</v>
      </c>
      <c r="E23" s="49">
        <f t="shared" si="1"/>
        <v>0</v>
      </c>
    </row>
    <row r="24" spans="1:12" s="6" customFormat="1" ht="14.25">
      <c r="A24" s="51"/>
      <c r="B24" s="100"/>
      <c r="C24" s="100"/>
      <c r="D24" s="99">
        <f t="shared" si="0"/>
        <v>0</v>
      </c>
      <c r="E24" s="101">
        <f t="shared" si="1"/>
        <v>0</v>
      </c>
      <c r="F24" s="102"/>
      <c r="G24" s="102"/>
      <c r="H24" s="102"/>
      <c r="I24" s="102"/>
      <c r="J24" s="102"/>
      <c r="K24" s="102"/>
      <c r="L24" s="102"/>
    </row>
    <row r="25" spans="1:12" s="6" customFormat="1" ht="19.5" customHeight="1">
      <c r="A25" s="51"/>
      <c r="B25" s="100"/>
      <c r="C25" s="100"/>
      <c r="D25" s="99">
        <f t="shared" si="0"/>
        <v>0</v>
      </c>
      <c r="E25" s="101">
        <f t="shared" si="1"/>
        <v>0</v>
      </c>
      <c r="F25" s="102"/>
      <c r="G25" s="102"/>
      <c r="H25" s="102"/>
      <c r="I25" s="102"/>
      <c r="J25" s="102"/>
      <c r="K25" s="102"/>
      <c r="L25" s="102"/>
    </row>
    <row r="26" spans="1:12" s="6" customFormat="1" ht="14.25">
      <c r="A26" s="51"/>
      <c r="B26" s="100"/>
      <c r="C26" s="100"/>
      <c r="D26" s="99">
        <f t="shared" si="0"/>
        <v>0</v>
      </c>
      <c r="E26" s="101">
        <f t="shared" si="1"/>
        <v>0</v>
      </c>
      <c r="F26" s="102"/>
      <c r="G26" s="102"/>
      <c r="H26" s="102"/>
      <c r="I26" s="102"/>
      <c r="J26" s="102"/>
      <c r="K26" s="102"/>
      <c r="L26" s="102"/>
    </row>
    <row r="27" spans="1:12" s="6" customFormat="1" ht="14.25">
      <c r="A27" s="51"/>
      <c r="B27" s="100"/>
      <c r="C27" s="100"/>
      <c r="D27" s="99">
        <f t="shared" si="0"/>
        <v>0</v>
      </c>
      <c r="E27" s="101">
        <f t="shared" si="1"/>
        <v>0</v>
      </c>
      <c r="F27" s="102"/>
      <c r="G27" s="102"/>
      <c r="H27" s="102"/>
      <c r="I27" s="102"/>
      <c r="J27" s="102"/>
      <c r="K27" s="102"/>
      <c r="L27" s="102"/>
    </row>
    <row r="28" spans="1:12" s="6" customFormat="1" ht="14.25">
      <c r="A28" s="51"/>
      <c r="B28" s="100"/>
      <c r="C28" s="100"/>
      <c r="D28" s="99">
        <f t="shared" si="0"/>
        <v>0</v>
      </c>
      <c r="E28" s="101">
        <f t="shared" si="1"/>
        <v>0</v>
      </c>
      <c r="F28" s="102"/>
      <c r="G28" s="102"/>
      <c r="H28" s="102"/>
      <c r="I28" s="102"/>
      <c r="J28" s="102"/>
      <c r="K28" s="102"/>
      <c r="L28" s="102"/>
    </row>
    <row r="29" spans="1:12" s="6" customFormat="1" ht="18.75" customHeight="1">
      <c r="A29" s="51"/>
      <c r="B29" s="100"/>
      <c r="C29" s="100"/>
      <c r="D29" s="99">
        <f t="shared" si="0"/>
        <v>0</v>
      </c>
      <c r="E29" s="101">
        <f t="shared" si="1"/>
        <v>0</v>
      </c>
      <c r="F29" s="102"/>
      <c r="G29" s="102"/>
      <c r="H29" s="102"/>
      <c r="I29" s="102"/>
      <c r="J29" s="102"/>
      <c r="K29" s="102"/>
      <c r="L29" s="102"/>
    </row>
    <row r="30" spans="1:12" s="6" customFormat="1" ht="14.25">
      <c r="A30" s="51"/>
      <c r="B30" s="100"/>
      <c r="C30" s="100"/>
      <c r="D30" s="99">
        <f t="shared" si="0"/>
        <v>0</v>
      </c>
      <c r="E30" s="101">
        <f t="shared" si="1"/>
        <v>0</v>
      </c>
      <c r="F30" s="102"/>
      <c r="G30" s="102"/>
      <c r="H30" s="102"/>
      <c r="I30" s="102"/>
      <c r="J30" s="102"/>
      <c r="K30" s="102"/>
      <c r="L30" s="102"/>
    </row>
    <row r="31" spans="1:12" s="6" customFormat="1" ht="17.25" customHeight="1">
      <c r="A31" s="51"/>
      <c r="B31" s="100"/>
      <c r="C31" s="100"/>
      <c r="D31" s="99">
        <f t="shared" si="0"/>
        <v>0</v>
      </c>
      <c r="E31" s="101">
        <f t="shared" si="1"/>
        <v>0</v>
      </c>
      <c r="F31" s="102"/>
      <c r="G31" s="102"/>
      <c r="H31" s="102"/>
      <c r="I31" s="102"/>
      <c r="J31" s="102"/>
      <c r="K31" s="102"/>
      <c r="L31" s="102"/>
    </row>
    <row r="32" spans="1:12" s="6" customFormat="1" ht="14.25">
      <c r="A32" s="51"/>
      <c r="B32" s="100"/>
      <c r="C32" s="100"/>
      <c r="D32" s="99">
        <f t="shared" si="0"/>
        <v>0</v>
      </c>
      <c r="E32" s="101">
        <f t="shared" si="1"/>
        <v>0</v>
      </c>
      <c r="F32" s="102"/>
      <c r="G32" s="102"/>
      <c r="H32" s="102"/>
      <c r="I32" s="102"/>
      <c r="J32" s="102"/>
      <c r="K32" s="102"/>
      <c r="L32" s="102"/>
    </row>
    <row r="33" spans="1:12" s="6" customFormat="1" ht="10.5" customHeight="1">
      <c r="A33" s="51"/>
      <c r="B33" s="100"/>
      <c r="C33" s="100"/>
      <c r="D33" s="99">
        <f t="shared" si="0"/>
        <v>0</v>
      </c>
      <c r="E33" s="101">
        <f t="shared" si="1"/>
        <v>0</v>
      </c>
      <c r="F33" s="102"/>
      <c r="G33" s="102"/>
      <c r="H33" s="102"/>
      <c r="I33" s="102"/>
      <c r="J33" s="102"/>
      <c r="K33" s="102"/>
      <c r="L33" s="102"/>
    </row>
    <row r="34" spans="1:12" s="6" customFormat="1" ht="8.25" customHeight="1">
      <c r="A34" s="51"/>
      <c r="B34" s="100"/>
      <c r="C34" s="100"/>
      <c r="D34" s="99">
        <f t="shared" si="0"/>
        <v>0</v>
      </c>
      <c r="E34" s="101">
        <f t="shared" si="1"/>
        <v>0</v>
      </c>
      <c r="F34" s="102"/>
      <c r="G34" s="102"/>
      <c r="H34" s="102"/>
      <c r="I34" s="102"/>
      <c r="J34" s="102"/>
      <c r="K34" s="102"/>
      <c r="L34" s="102"/>
    </row>
    <row r="35" spans="1:12" s="6" customFormat="1" ht="8.25" customHeight="1">
      <c r="A35" s="51"/>
      <c r="B35" s="100"/>
      <c r="C35" s="100"/>
      <c r="D35" s="99">
        <f t="shared" si="0"/>
        <v>0</v>
      </c>
      <c r="E35" s="101">
        <f t="shared" si="1"/>
        <v>0</v>
      </c>
      <c r="F35" s="102"/>
      <c r="G35" s="102"/>
      <c r="H35" s="102"/>
      <c r="I35" s="102"/>
      <c r="J35" s="102"/>
      <c r="K35" s="102"/>
      <c r="L35" s="102"/>
    </row>
    <row r="36" spans="1:12" s="6" customFormat="1" ht="8.25" customHeight="1">
      <c r="A36" s="51"/>
      <c r="B36" s="100"/>
      <c r="C36" s="100"/>
      <c r="D36" s="99">
        <f t="shared" si="0"/>
        <v>0</v>
      </c>
      <c r="E36" s="101">
        <f t="shared" si="1"/>
        <v>0</v>
      </c>
      <c r="F36" s="102"/>
      <c r="G36" s="102"/>
      <c r="H36" s="102"/>
      <c r="I36" s="102"/>
      <c r="J36" s="102"/>
      <c r="K36" s="102"/>
      <c r="L36" s="102"/>
    </row>
    <row r="37" spans="1:12" s="6" customFormat="1" ht="8.25" customHeight="1">
      <c r="A37" s="51"/>
      <c r="B37" s="100"/>
      <c r="C37" s="100"/>
      <c r="D37" s="99">
        <f t="shared" si="0"/>
        <v>0</v>
      </c>
      <c r="E37" s="101">
        <f t="shared" si="1"/>
        <v>0</v>
      </c>
      <c r="F37" s="102"/>
      <c r="G37" s="102"/>
      <c r="H37" s="102"/>
      <c r="I37" s="102"/>
      <c r="J37" s="102"/>
      <c r="K37" s="102"/>
      <c r="L37" s="102"/>
    </row>
    <row r="38" spans="1:5" s="6" customFormat="1" ht="9" customHeight="1">
      <c r="A38" s="51"/>
      <c r="B38" s="27"/>
      <c r="C38" s="27"/>
      <c r="D38" s="35">
        <f t="shared" si="0"/>
        <v>0</v>
      </c>
      <c r="E38" s="49">
        <f t="shared" si="1"/>
        <v>0</v>
      </c>
    </row>
    <row r="39" spans="1:5" s="6" customFormat="1" ht="14.25">
      <c r="A39" s="51"/>
      <c r="B39" s="27"/>
      <c r="C39" s="27"/>
      <c r="D39" s="35">
        <f t="shared" si="0"/>
        <v>0</v>
      </c>
      <c r="E39" s="49">
        <f t="shared" si="1"/>
        <v>0</v>
      </c>
    </row>
    <row r="40" spans="1:5" s="6" customFormat="1" ht="9.75" customHeight="1">
      <c r="A40" s="51"/>
      <c r="B40" s="27"/>
      <c r="C40" s="27"/>
      <c r="D40" s="35">
        <f t="shared" si="0"/>
        <v>0</v>
      </c>
      <c r="E40" s="49">
        <f t="shared" si="1"/>
        <v>0</v>
      </c>
    </row>
    <row r="41" spans="1:5" s="6" customFormat="1" ht="6" customHeight="1">
      <c r="A41" s="51"/>
      <c r="B41" s="27"/>
      <c r="C41" s="27"/>
      <c r="D41" s="35">
        <f t="shared" si="0"/>
        <v>0</v>
      </c>
      <c r="E41" s="49">
        <f t="shared" si="1"/>
        <v>0</v>
      </c>
    </row>
    <row r="42" spans="1:5" s="6" customFormat="1" ht="14.25">
      <c r="A42" s="51"/>
      <c r="B42" s="27"/>
      <c r="C42" s="27"/>
      <c r="D42" s="35">
        <f t="shared" si="0"/>
        <v>0</v>
      </c>
      <c r="E42" s="49">
        <f t="shared" si="1"/>
        <v>0</v>
      </c>
    </row>
    <row r="43" spans="1:5" s="6" customFormat="1" ht="4.5" customHeight="1">
      <c r="A43" s="51"/>
      <c r="B43" s="27"/>
      <c r="C43" s="27"/>
      <c r="D43" s="35">
        <f t="shared" si="0"/>
        <v>0</v>
      </c>
      <c r="E43" s="49">
        <f t="shared" si="1"/>
        <v>0</v>
      </c>
    </row>
    <row r="44" spans="1:5" s="6" customFormat="1" ht="14.25">
      <c r="A44" s="51"/>
      <c r="B44" s="27"/>
      <c r="C44" s="27"/>
      <c r="D44" s="35">
        <f t="shared" si="0"/>
        <v>0</v>
      </c>
      <c r="E44" s="49">
        <f t="shared" si="1"/>
        <v>0</v>
      </c>
    </row>
    <row r="45" spans="1:5" s="6" customFormat="1" ht="14.25">
      <c r="A45" s="51"/>
      <c r="B45" s="27"/>
      <c r="C45" s="27"/>
      <c r="D45" s="35">
        <f>B45-C45</f>
        <v>0</v>
      </c>
      <c r="E45" s="49">
        <f>IF(C45=0,0,(D45/C45)*100)</f>
        <v>0</v>
      </c>
    </row>
    <row r="46" spans="1:5" s="6" customFormat="1" ht="7.5" customHeight="1">
      <c r="A46" s="51"/>
      <c r="B46" s="27"/>
      <c r="C46" s="27"/>
      <c r="D46" s="35">
        <f>B46-C46</f>
        <v>0</v>
      </c>
      <c r="E46" s="49">
        <f>IF(C46=0,0,(D46/C46)*100)</f>
        <v>0</v>
      </c>
    </row>
    <row r="47" spans="1:5" s="19" customFormat="1" ht="30" customHeight="1">
      <c r="A47" s="22" t="s">
        <v>109</v>
      </c>
      <c r="B47" s="24">
        <f>B7-B15</f>
        <v>5386665274</v>
      </c>
      <c r="C47" s="24">
        <f>C7-C15</f>
        <v>-1627532215</v>
      </c>
      <c r="D47" s="25">
        <f>B47-C47</f>
        <v>7014197489</v>
      </c>
      <c r="E47" s="26">
        <f>IF(C47=0,0,(D47/C47)*100)</f>
        <v>-430.9713457192612</v>
      </c>
    </row>
    <row r="48" spans="1:5" s="19" customFormat="1" ht="30" customHeight="1">
      <c r="A48" s="22" t="s">
        <v>110</v>
      </c>
      <c r="B48" s="28">
        <v>22013010953.71</v>
      </c>
      <c r="C48" s="28">
        <v>17778882000</v>
      </c>
      <c r="D48" s="25">
        <f>B48-C48</f>
        <v>4234128953.709999</v>
      </c>
      <c r="E48" s="26">
        <f>IF(C48=0,0,(D48/C48)*100)</f>
        <v>23.815496124615702</v>
      </c>
    </row>
    <row r="49" spans="1:5" s="19" customFormat="1" ht="30" customHeight="1" thickBot="1">
      <c r="A49" s="23" t="s">
        <v>111</v>
      </c>
      <c r="B49" s="29">
        <f>B47+B48</f>
        <v>27399676227.71</v>
      </c>
      <c r="C49" s="29">
        <f>C47+C48</f>
        <v>16151349785</v>
      </c>
      <c r="D49" s="30">
        <f>B49-C49</f>
        <v>11248326442.71</v>
      </c>
      <c r="E49" s="31">
        <f>IF(C49=0,0,(D49/C49)*100)</f>
        <v>69.64325949498344</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A1:L88"/>
  <sheetViews>
    <sheetView workbookViewId="0" topLeftCell="A1">
      <selection activeCell="F1" sqref="F1"/>
    </sheetView>
  </sheetViews>
  <sheetFormatPr defaultColWidth="9.00390625" defaultRowHeight="16.5"/>
  <cols>
    <col min="1" max="1" width="28.25390625" style="7" customWidth="1"/>
    <col min="2" max="2" width="16.625" style="7" customWidth="1"/>
    <col min="3" max="3" width="15.875" style="7" customWidth="1"/>
    <col min="4" max="4" width="17.12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46" t="s">
        <v>252</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240</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4412247956</v>
      </c>
      <c r="C7" s="24">
        <f>SUM(C8:C14)</f>
        <v>4676691000</v>
      </c>
      <c r="D7" s="25">
        <f aca="true" t="shared" si="0" ref="D7:D44">B7-C7</f>
        <v>-264443044</v>
      </c>
      <c r="E7" s="26">
        <f aca="true" t="shared" si="1" ref="E7:E44">IF(C7=0,0,(D7/C7)*100)</f>
        <v>-5.654490407854613</v>
      </c>
    </row>
    <row r="8" spans="1:5" s="6" customFormat="1" ht="18.75" customHeight="1">
      <c r="A8" s="48" t="s">
        <v>101</v>
      </c>
      <c r="B8" s="27"/>
      <c r="C8" s="27"/>
      <c r="D8" s="35">
        <f t="shared" si="0"/>
        <v>0</v>
      </c>
      <c r="E8" s="49">
        <f t="shared" si="1"/>
        <v>0</v>
      </c>
    </row>
    <row r="9" spans="1:5" s="6" customFormat="1" ht="18" customHeight="1">
      <c r="A9" s="48" t="s">
        <v>102</v>
      </c>
      <c r="B9" s="27"/>
      <c r="C9" s="27"/>
      <c r="D9" s="35">
        <f t="shared" si="0"/>
        <v>0</v>
      </c>
      <c r="E9" s="49">
        <f t="shared" si="1"/>
        <v>0</v>
      </c>
    </row>
    <row r="10" spans="1:5" s="6" customFormat="1" ht="17.25" customHeight="1">
      <c r="A10" s="48" t="s">
        <v>103</v>
      </c>
      <c r="B10" s="27"/>
      <c r="C10" s="27"/>
      <c r="D10" s="35">
        <f t="shared" si="0"/>
        <v>0</v>
      </c>
      <c r="E10" s="49">
        <f t="shared" si="1"/>
        <v>0</v>
      </c>
    </row>
    <row r="11" spans="1:5" s="6" customFormat="1" ht="21" customHeight="1">
      <c r="A11" s="48" t="s">
        <v>104</v>
      </c>
      <c r="B11" s="27"/>
      <c r="C11" s="27"/>
      <c r="D11" s="35">
        <f t="shared" si="0"/>
        <v>0</v>
      </c>
      <c r="E11" s="49">
        <f t="shared" si="1"/>
        <v>0</v>
      </c>
    </row>
    <row r="12" spans="1:5" s="6" customFormat="1" ht="17.25" customHeight="1">
      <c r="A12" s="48" t="s">
        <v>105</v>
      </c>
      <c r="B12" s="27">
        <v>1130904446</v>
      </c>
      <c r="C12" s="27">
        <v>1521083000</v>
      </c>
      <c r="D12" s="35">
        <f t="shared" si="0"/>
        <v>-390178554</v>
      </c>
      <c r="E12" s="49">
        <f t="shared" si="1"/>
        <v>-25.651365112883383</v>
      </c>
    </row>
    <row r="13" spans="1:5" s="6" customFormat="1" ht="14.25">
      <c r="A13" s="48" t="s">
        <v>106</v>
      </c>
      <c r="B13" s="27"/>
      <c r="C13" s="27"/>
      <c r="D13" s="35">
        <f t="shared" si="0"/>
        <v>0</v>
      </c>
      <c r="E13" s="49">
        <f t="shared" si="1"/>
        <v>0</v>
      </c>
    </row>
    <row r="14" spans="1:5" s="6" customFormat="1" ht="17.25" customHeight="1">
      <c r="A14" s="48" t="s">
        <v>107</v>
      </c>
      <c r="B14" s="27">
        <v>3281343510</v>
      </c>
      <c r="C14" s="27">
        <v>3155608000</v>
      </c>
      <c r="D14" s="35">
        <f t="shared" si="0"/>
        <v>125735510</v>
      </c>
      <c r="E14" s="49">
        <f t="shared" si="1"/>
        <v>3.984509799696287</v>
      </c>
    </row>
    <row r="15" spans="1:5" s="19" customFormat="1" ht="27" customHeight="1">
      <c r="A15" s="22" t="s">
        <v>108</v>
      </c>
      <c r="B15" s="24">
        <f>SUM(B16:B45)</f>
        <v>117491687</v>
      </c>
      <c r="C15" s="24">
        <f>SUM(C16:C45)</f>
        <v>303048000</v>
      </c>
      <c r="D15" s="25">
        <f t="shared" si="0"/>
        <v>-185556313</v>
      </c>
      <c r="E15" s="26">
        <f t="shared" si="1"/>
        <v>-61.23000745756448</v>
      </c>
    </row>
    <row r="16" spans="1:5" s="6" customFormat="1" ht="17.25" customHeight="1">
      <c r="A16" s="50" t="s">
        <v>269</v>
      </c>
      <c r="B16" s="27">
        <v>593296</v>
      </c>
      <c r="C16" s="27">
        <v>1356000</v>
      </c>
      <c r="D16" s="35">
        <f t="shared" si="0"/>
        <v>-762704</v>
      </c>
      <c r="E16" s="49">
        <f t="shared" si="1"/>
        <v>-56.24660766961652</v>
      </c>
    </row>
    <row r="17" spans="1:5" s="6" customFormat="1" ht="14.25">
      <c r="A17" s="50" t="s">
        <v>270</v>
      </c>
      <c r="B17" s="27">
        <v>0</v>
      </c>
      <c r="C17" s="27">
        <v>120000</v>
      </c>
      <c r="D17" s="35">
        <f t="shared" si="0"/>
        <v>-120000</v>
      </c>
      <c r="E17" s="49">
        <f t="shared" si="1"/>
        <v>-100</v>
      </c>
    </row>
    <row r="18" spans="1:5" s="6" customFormat="1" ht="8.25" customHeight="1">
      <c r="A18" s="50"/>
      <c r="B18" s="27"/>
      <c r="C18" s="27"/>
      <c r="D18" s="35">
        <f t="shared" si="0"/>
        <v>0</v>
      </c>
      <c r="E18" s="49">
        <f t="shared" si="1"/>
        <v>0</v>
      </c>
    </row>
    <row r="19" spans="1:5" s="6" customFormat="1" ht="15" customHeight="1">
      <c r="A19" s="53" t="s">
        <v>274</v>
      </c>
      <c r="B19" s="27">
        <v>68424680</v>
      </c>
      <c r="C19" s="27">
        <v>244281000</v>
      </c>
      <c r="D19" s="35">
        <f t="shared" si="0"/>
        <v>-175856320</v>
      </c>
      <c r="E19" s="49">
        <f t="shared" si="1"/>
        <v>-71.98935651974571</v>
      </c>
    </row>
    <row r="20" spans="1:5" s="6" customFormat="1" ht="17.25" customHeight="1">
      <c r="A20" s="53" t="s">
        <v>271</v>
      </c>
      <c r="B20" s="27"/>
      <c r="C20" s="27"/>
      <c r="D20" s="35"/>
      <c r="E20" s="49"/>
    </row>
    <row r="21" spans="1:5" s="6" customFormat="1" ht="18.75" customHeight="1">
      <c r="A21" s="53" t="s">
        <v>272</v>
      </c>
      <c r="B21" s="27">
        <v>44973776</v>
      </c>
      <c r="C21" s="27">
        <v>51578000</v>
      </c>
      <c r="D21" s="35">
        <f t="shared" si="0"/>
        <v>-6604224</v>
      </c>
      <c r="E21" s="49">
        <f t="shared" si="1"/>
        <v>-12.804342936911087</v>
      </c>
    </row>
    <row r="22" spans="1:5" s="6" customFormat="1" ht="22.5" customHeight="1">
      <c r="A22" s="115" t="s">
        <v>273</v>
      </c>
      <c r="B22" s="116">
        <v>3499935</v>
      </c>
      <c r="C22" s="116">
        <v>5713000</v>
      </c>
      <c r="D22" s="117">
        <f t="shared" si="0"/>
        <v>-2213065</v>
      </c>
      <c r="E22" s="118">
        <f t="shared" si="1"/>
        <v>-38.737353404516014</v>
      </c>
    </row>
    <row r="23" spans="1:5" s="6" customFormat="1" ht="14.25">
      <c r="A23" s="51" t="s">
        <v>275</v>
      </c>
      <c r="B23" s="27"/>
      <c r="C23" s="27"/>
      <c r="D23" s="35">
        <f t="shared" si="0"/>
        <v>0</v>
      </c>
      <c r="E23" s="49">
        <f t="shared" si="1"/>
        <v>0</v>
      </c>
    </row>
    <row r="24" spans="1:5" s="6" customFormat="1" ht="18.75" customHeight="1">
      <c r="A24" s="51"/>
      <c r="B24" s="27"/>
      <c r="C24" s="27"/>
      <c r="D24" s="35">
        <f t="shared" si="0"/>
        <v>0</v>
      </c>
      <c r="E24" s="49">
        <f t="shared" si="1"/>
        <v>0</v>
      </c>
    </row>
    <row r="25" spans="1:12" s="6" customFormat="1" ht="14.25">
      <c r="A25" s="51"/>
      <c r="B25" s="100"/>
      <c r="C25" s="100"/>
      <c r="D25" s="99">
        <f t="shared" si="0"/>
        <v>0</v>
      </c>
      <c r="E25" s="101">
        <f t="shared" si="1"/>
        <v>0</v>
      </c>
      <c r="F25" s="102"/>
      <c r="G25" s="102"/>
      <c r="H25" s="102"/>
      <c r="I25" s="102"/>
      <c r="J25" s="102"/>
      <c r="K25" s="102"/>
      <c r="L25" s="102"/>
    </row>
    <row r="26" spans="1:12" s="6" customFormat="1" ht="19.5" customHeight="1">
      <c r="A26" s="51"/>
      <c r="B26" s="100"/>
      <c r="C26" s="100"/>
      <c r="D26" s="99">
        <f t="shared" si="0"/>
        <v>0</v>
      </c>
      <c r="E26" s="101">
        <f t="shared" si="1"/>
        <v>0</v>
      </c>
      <c r="F26" s="102"/>
      <c r="G26" s="102"/>
      <c r="H26" s="102"/>
      <c r="I26" s="102"/>
      <c r="J26" s="102"/>
      <c r="K26" s="102"/>
      <c r="L26" s="102"/>
    </row>
    <row r="27" spans="1:12" s="6" customFormat="1" ht="14.25">
      <c r="A27" s="51"/>
      <c r="B27" s="100"/>
      <c r="C27" s="100"/>
      <c r="D27" s="99">
        <f t="shared" si="0"/>
        <v>0</v>
      </c>
      <c r="E27" s="101">
        <f t="shared" si="1"/>
        <v>0</v>
      </c>
      <c r="F27" s="102"/>
      <c r="G27" s="102"/>
      <c r="H27" s="102"/>
      <c r="I27" s="102"/>
      <c r="J27" s="102"/>
      <c r="K27" s="102"/>
      <c r="L27" s="102"/>
    </row>
    <row r="28" spans="1:12" s="6" customFormat="1" ht="14.25">
      <c r="A28" s="51"/>
      <c r="B28" s="100"/>
      <c r="C28" s="100"/>
      <c r="D28" s="99">
        <f t="shared" si="0"/>
        <v>0</v>
      </c>
      <c r="E28" s="101">
        <f t="shared" si="1"/>
        <v>0</v>
      </c>
      <c r="F28" s="102"/>
      <c r="G28" s="102"/>
      <c r="H28" s="102"/>
      <c r="I28" s="102"/>
      <c r="J28" s="102"/>
      <c r="K28" s="102"/>
      <c r="L28" s="102"/>
    </row>
    <row r="29" spans="1:12" s="6" customFormat="1" ht="14.25">
      <c r="A29" s="51"/>
      <c r="B29" s="100"/>
      <c r="C29" s="100"/>
      <c r="D29" s="99">
        <f t="shared" si="0"/>
        <v>0</v>
      </c>
      <c r="E29" s="101">
        <f t="shared" si="1"/>
        <v>0</v>
      </c>
      <c r="F29" s="102"/>
      <c r="G29" s="102"/>
      <c r="H29" s="102"/>
      <c r="I29" s="102"/>
      <c r="J29" s="102"/>
      <c r="K29" s="102"/>
      <c r="L29" s="102"/>
    </row>
    <row r="30" spans="1:12" s="6" customFormat="1" ht="18.75" customHeight="1">
      <c r="A30" s="51"/>
      <c r="B30" s="100"/>
      <c r="C30" s="100"/>
      <c r="D30" s="99">
        <f t="shared" si="0"/>
        <v>0</v>
      </c>
      <c r="E30" s="101">
        <f t="shared" si="1"/>
        <v>0</v>
      </c>
      <c r="F30" s="102"/>
      <c r="G30" s="102"/>
      <c r="H30" s="102"/>
      <c r="I30" s="102"/>
      <c r="J30" s="102"/>
      <c r="K30" s="102"/>
      <c r="L30" s="102"/>
    </row>
    <row r="31" spans="1:12" s="6" customFormat="1" ht="14.25">
      <c r="A31" s="51"/>
      <c r="B31" s="100"/>
      <c r="C31" s="100"/>
      <c r="D31" s="99">
        <f t="shared" si="0"/>
        <v>0</v>
      </c>
      <c r="E31" s="101">
        <f t="shared" si="1"/>
        <v>0</v>
      </c>
      <c r="F31" s="102"/>
      <c r="G31" s="102"/>
      <c r="H31" s="102"/>
      <c r="I31" s="102"/>
      <c r="J31" s="102"/>
      <c r="K31" s="102"/>
      <c r="L31" s="102"/>
    </row>
    <row r="32" spans="1:12" s="6" customFormat="1" ht="17.25" customHeight="1">
      <c r="A32" s="51"/>
      <c r="B32" s="100"/>
      <c r="C32" s="100"/>
      <c r="D32" s="99">
        <f t="shared" si="0"/>
        <v>0</v>
      </c>
      <c r="E32" s="101">
        <f t="shared" si="1"/>
        <v>0</v>
      </c>
      <c r="F32" s="102"/>
      <c r="G32" s="102"/>
      <c r="H32" s="102"/>
      <c r="I32" s="102"/>
      <c r="J32" s="102"/>
      <c r="K32" s="102"/>
      <c r="L32" s="102"/>
    </row>
    <row r="33" spans="1:12" s="6" customFormat="1" ht="14.25">
      <c r="A33" s="51"/>
      <c r="B33" s="100"/>
      <c r="C33" s="100"/>
      <c r="D33" s="99">
        <f t="shared" si="0"/>
        <v>0</v>
      </c>
      <c r="E33" s="101">
        <f t="shared" si="1"/>
        <v>0</v>
      </c>
      <c r="F33" s="102"/>
      <c r="G33" s="102"/>
      <c r="H33" s="102"/>
      <c r="I33" s="102"/>
      <c r="J33" s="102"/>
      <c r="K33" s="102"/>
      <c r="L33" s="102"/>
    </row>
    <row r="34" spans="1:12" s="6" customFormat="1" ht="10.5" customHeight="1">
      <c r="A34" s="51"/>
      <c r="B34" s="100"/>
      <c r="C34" s="100"/>
      <c r="D34" s="99">
        <f t="shared" si="0"/>
        <v>0</v>
      </c>
      <c r="E34" s="101">
        <f t="shared" si="1"/>
        <v>0</v>
      </c>
      <c r="F34" s="102"/>
      <c r="G34" s="102"/>
      <c r="H34" s="102"/>
      <c r="I34" s="102"/>
      <c r="J34" s="102"/>
      <c r="K34" s="102"/>
      <c r="L34" s="102"/>
    </row>
    <row r="35" spans="1:12" s="6" customFormat="1" ht="8.25" customHeight="1">
      <c r="A35" s="51"/>
      <c r="B35" s="100"/>
      <c r="C35" s="100"/>
      <c r="D35" s="99">
        <f t="shared" si="0"/>
        <v>0</v>
      </c>
      <c r="E35" s="101">
        <f t="shared" si="1"/>
        <v>0</v>
      </c>
      <c r="F35" s="102"/>
      <c r="G35" s="102"/>
      <c r="H35" s="102"/>
      <c r="I35" s="102"/>
      <c r="J35" s="102"/>
      <c r="K35" s="102"/>
      <c r="L35" s="102"/>
    </row>
    <row r="36" spans="1:12" s="6" customFormat="1" ht="8.25" customHeight="1">
      <c r="A36" s="51"/>
      <c r="B36" s="100"/>
      <c r="C36" s="100"/>
      <c r="D36" s="99">
        <f t="shared" si="0"/>
        <v>0</v>
      </c>
      <c r="E36" s="101">
        <f t="shared" si="1"/>
        <v>0</v>
      </c>
      <c r="F36" s="102"/>
      <c r="G36" s="102"/>
      <c r="H36" s="102"/>
      <c r="I36" s="102"/>
      <c r="J36" s="102"/>
      <c r="K36" s="102"/>
      <c r="L36" s="102"/>
    </row>
    <row r="37" spans="1:12" s="6" customFormat="1" ht="8.25" customHeight="1">
      <c r="A37" s="51"/>
      <c r="B37" s="100"/>
      <c r="C37" s="100"/>
      <c r="D37" s="99">
        <f t="shared" si="0"/>
        <v>0</v>
      </c>
      <c r="E37" s="101">
        <f t="shared" si="1"/>
        <v>0</v>
      </c>
      <c r="F37" s="102"/>
      <c r="G37" s="102"/>
      <c r="H37" s="102"/>
      <c r="I37" s="102"/>
      <c r="J37" s="102"/>
      <c r="K37" s="102"/>
      <c r="L37" s="102"/>
    </row>
    <row r="38" spans="1:12" s="6" customFormat="1" ht="8.25" customHeight="1">
      <c r="A38" s="51"/>
      <c r="B38" s="100"/>
      <c r="C38" s="100"/>
      <c r="D38" s="99">
        <f t="shared" si="0"/>
        <v>0</v>
      </c>
      <c r="E38" s="101">
        <f t="shared" si="1"/>
        <v>0</v>
      </c>
      <c r="F38" s="102"/>
      <c r="G38" s="102"/>
      <c r="H38" s="102"/>
      <c r="I38" s="102"/>
      <c r="J38" s="102"/>
      <c r="K38" s="102"/>
      <c r="L38" s="102"/>
    </row>
    <row r="39" spans="1:5" s="6" customFormat="1" ht="9" customHeight="1">
      <c r="A39" s="51"/>
      <c r="B39" s="27"/>
      <c r="C39" s="27"/>
      <c r="D39" s="35">
        <f t="shared" si="0"/>
        <v>0</v>
      </c>
      <c r="E39" s="49">
        <f t="shared" si="1"/>
        <v>0</v>
      </c>
    </row>
    <row r="40" spans="1:5" s="6" customFormat="1" ht="14.25">
      <c r="A40" s="51"/>
      <c r="B40" s="27"/>
      <c r="C40" s="27"/>
      <c r="D40" s="35">
        <f t="shared" si="0"/>
        <v>0</v>
      </c>
      <c r="E40" s="49">
        <f t="shared" si="1"/>
        <v>0</v>
      </c>
    </row>
    <row r="41" spans="1:5" s="6" customFormat="1" ht="9.75" customHeight="1">
      <c r="A41" s="51"/>
      <c r="B41" s="27"/>
      <c r="C41" s="27"/>
      <c r="D41" s="35">
        <f t="shared" si="0"/>
        <v>0</v>
      </c>
      <c r="E41" s="49">
        <f t="shared" si="1"/>
        <v>0</v>
      </c>
    </row>
    <row r="42" spans="1:5" s="6" customFormat="1" ht="6" customHeight="1">
      <c r="A42" s="51"/>
      <c r="B42" s="27"/>
      <c r="C42" s="27"/>
      <c r="D42" s="35">
        <f t="shared" si="0"/>
        <v>0</v>
      </c>
      <c r="E42" s="49">
        <f t="shared" si="1"/>
        <v>0</v>
      </c>
    </row>
    <row r="43" spans="1:5" s="6" customFormat="1" ht="14.25">
      <c r="A43" s="51"/>
      <c r="B43" s="27"/>
      <c r="C43" s="27"/>
      <c r="D43" s="35">
        <f t="shared" si="0"/>
        <v>0</v>
      </c>
      <c r="E43" s="49">
        <f t="shared" si="1"/>
        <v>0</v>
      </c>
    </row>
    <row r="44" spans="1:5" s="6" customFormat="1" ht="14.25">
      <c r="A44" s="51"/>
      <c r="B44" s="27"/>
      <c r="C44" s="27"/>
      <c r="D44" s="35">
        <f t="shared" si="0"/>
        <v>0</v>
      </c>
      <c r="E44" s="49">
        <f t="shared" si="1"/>
        <v>0</v>
      </c>
    </row>
    <row r="45" spans="1:5" s="6" customFormat="1" ht="14.25">
      <c r="A45" s="51"/>
      <c r="B45" s="27"/>
      <c r="C45" s="27"/>
      <c r="D45" s="35">
        <f>B45-C45</f>
        <v>0</v>
      </c>
      <c r="E45" s="49">
        <f>IF(C45=0,0,(D45/C45)*100)</f>
        <v>0</v>
      </c>
    </row>
    <row r="46" spans="1:5" s="6" customFormat="1" ht="7.5" customHeight="1">
      <c r="A46" s="51"/>
      <c r="B46" s="27"/>
      <c r="C46" s="27"/>
      <c r="D46" s="35">
        <f>B46-C46</f>
        <v>0</v>
      </c>
      <c r="E46" s="49">
        <f>IF(C46=0,0,(D46/C46)*100)</f>
        <v>0</v>
      </c>
    </row>
    <row r="47" spans="1:5" s="19" customFormat="1" ht="23.25" customHeight="1">
      <c r="A47" s="22" t="s">
        <v>109</v>
      </c>
      <c r="B47" s="24">
        <f>B7-B15</f>
        <v>4294756269</v>
      </c>
      <c r="C47" s="24">
        <f>C7-C15</f>
        <v>4373643000</v>
      </c>
      <c r="D47" s="25">
        <f>B47-C47</f>
        <v>-78886731</v>
      </c>
      <c r="E47" s="26">
        <f>IF(C47=0,0,(D47/C47)*100)</f>
        <v>-1.8036847314698525</v>
      </c>
    </row>
    <row r="48" spans="1:5" s="19" customFormat="1" ht="23.25" customHeight="1">
      <c r="A48" s="22" t="s">
        <v>110</v>
      </c>
      <c r="B48" s="28">
        <v>145309571443</v>
      </c>
      <c r="C48" s="28">
        <v>145311420000</v>
      </c>
      <c r="D48" s="25">
        <f>B48-C48</f>
        <v>-1848557</v>
      </c>
      <c r="E48" s="26">
        <f>IF(C48=0,0,(D48/C48)*100)</f>
        <v>-0.0012721347021452272</v>
      </c>
    </row>
    <row r="49" spans="1:5" s="19" customFormat="1" ht="22.5" customHeight="1" thickBot="1">
      <c r="A49" s="23" t="s">
        <v>111</v>
      </c>
      <c r="B49" s="29">
        <f>B47+B48</f>
        <v>149604327712</v>
      </c>
      <c r="C49" s="29">
        <f>C47+C48</f>
        <v>149685063000</v>
      </c>
      <c r="D49" s="30">
        <f>B49-C49</f>
        <v>-80735288</v>
      </c>
      <c r="E49" s="31">
        <f>IF(C49=0,0,(D49/C49)*100)</f>
        <v>-0.05393676989667299</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13"/>
  <dimension ref="A1:L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F1" sqref="F1"/>
    </sheetView>
  </sheetViews>
  <sheetFormatPr defaultColWidth="9.00390625" defaultRowHeight="16.5"/>
  <cols>
    <col min="1" max="1" width="25.125" style="7" customWidth="1"/>
    <col min="2" max="2" width="15.75390625" style="7" customWidth="1"/>
    <col min="3" max="3" width="15.875" style="7" customWidth="1"/>
    <col min="4" max="4" width="17.5039062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34" t="s">
        <v>225</v>
      </c>
      <c r="B1" s="135"/>
      <c r="C1" s="135"/>
      <c r="D1" s="135"/>
      <c r="E1" s="135"/>
    </row>
    <row r="2" spans="1:5" s="2" customFormat="1" ht="21">
      <c r="A2" s="136" t="s">
        <v>226</v>
      </c>
      <c r="B2" s="136"/>
      <c r="C2" s="136"/>
      <c r="D2" s="136"/>
      <c r="E2" s="136"/>
    </row>
    <row r="3" spans="1:5" s="2" customFormat="1" ht="16.5">
      <c r="A3" s="140"/>
      <c r="B3" s="140"/>
      <c r="C3" s="140"/>
      <c r="D3" s="140"/>
      <c r="E3" s="140"/>
    </row>
    <row r="4" spans="1:5" s="2" customFormat="1" ht="17.25" thickBot="1">
      <c r="A4" s="141" t="s">
        <v>236</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2738931617</v>
      </c>
      <c r="C7" s="24">
        <f>SUM(C8:C14)</f>
        <v>2391608250</v>
      </c>
      <c r="D7" s="25">
        <f aca="true" t="shared" si="0" ref="D7:D44">B7-C7</f>
        <v>347323367</v>
      </c>
      <c r="E7" s="26">
        <f aca="true" t="shared" si="1" ref="E7:E44">IF(C7=0,0,(D7/C7)*100)</f>
        <v>14.52258608825254</v>
      </c>
    </row>
    <row r="8" spans="1:5" s="6" customFormat="1" ht="18.75" customHeight="1">
      <c r="A8" s="48" t="s">
        <v>101</v>
      </c>
      <c r="B8" s="27">
        <v>2288755544</v>
      </c>
      <c r="C8" s="27">
        <v>1980000000</v>
      </c>
      <c r="D8" s="35">
        <f t="shared" si="0"/>
        <v>308755544</v>
      </c>
      <c r="E8" s="49">
        <f t="shared" si="1"/>
        <v>15.593714343434343</v>
      </c>
    </row>
    <row r="9" spans="1:5" s="6" customFormat="1" ht="18" customHeight="1">
      <c r="A9" s="48" t="s">
        <v>102</v>
      </c>
      <c r="B9" s="27"/>
      <c r="C9" s="27"/>
      <c r="D9" s="35">
        <f t="shared" si="0"/>
        <v>0</v>
      </c>
      <c r="E9" s="49">
        <f t="shared" si="1"/>
        <v>0</v>
      </c>
    </row>
    <row r="10" spans="1:5" s="6" customFormat="1" ht="17.25" customHeight="1">
      <c r="A10" s="48" t="s">
        <v>103</v>
      </c>
      <c r="B10" s="27"/>
      <c r="C10" s="27"/>
      <c r="D10" s="35">
        <f t="shared" si="0"/>
        <v>0</v>
      </c>
      <c r="E10" s="49">
        <f t="shared" si="1"/>
        <v>0</v>
      </c>
    </row>
    <row r="11" spans="1:5" s="6" customFormat="1" ht="21" customHeight="1">
      <c r="A11" s="48" t="s">
        <v>104</v>
      </c>
      <c r="B11" s="27"/>
      <c r="C11" s="27"/>
      <c r="D11" s="35">
        <f t="shared" si="0"/>
        <v>0</v>
      </c>
      <c r="E11" s="49">
        <f t="shared" si="1"/>
        <v>0</v>
      </c>
    </row>
    <row r="12" spans="1:5" s="6" customFormat="1" ht="17.25" customHeight="1">
      <c r="A12" s="48" t="s">
        <v>105</v>
      </c>
      <c r="B12" s="27">
        <v>247931284</v>
      </c>
      <c r="C12" s="27">
        <v>223998000</v>
      </c>
      <c r="D12" s="35">
        <f t="shared" si="0"/>
        <v>23933284</v>
      </c>
      <c r="E12" s="49">
        <f t="shared" si="1"/>
        <v>10.684597183903428</v>
      </c>
    </row>
    <row r="13" spans="1:5" s="6" customFormat="1" ht="14.25">
      <c r="A13" s="48" t="s">
        <v>106</v>
      </c>
      <c r="B13" s="27"/>
      <c r="C13" s="27"/>
      <c r="D13" s="35">
        <f t="shared" si="0"/>
        <v>0</v>
      </c>
      <c r="E13" s="49">
        <f t="shared" si="1"/>
        <v>0</v>
      </c>
    </row>
    <row r="14" spans="1:5" s="6" customFormat="1" ht="17.25" customHeight="1">
      <c r="A14" s="48" t="s">
        <v>107</v>
      </c>
      <c r="B14" s="27">
        <v>202244789</v>
      </c>
      <c r="C14" s="27">
        <v>187610250</v>
      </c>
      <c r="D14" s="35">
        <f t="shared" si="0"/>
        <v>14634539</v>
      </c>
      <c r="E14" s="49">
        <f t="shared" si="1"/>
        <v>7.800500772212605</v>
      </c>
    </row>
    <row r="15" spans="1:5" s="19" customFormat="1" ht="27" customHeight="1">
      <c r="A15" s="22" t="s">
        <v>108</v>
      </c>
      <c r="B15" s="24">
        <f>SUM(B16:B45)</f>
        <v>770171252</v>
      </c>
      <c r="C15" s="24">
        <f>SUM(C16:C45)</f>
        <v>1291129186</v>
      </c>
      <c r="D15" s="25">
        <f t="shared" si="0"/>
        <v>-520957934</v>
      </c>
      <c r="E15" s="26">
        <f t="shared" si="1"/>
        <v>-40.34901694182599</v>
      </c>
    </row>
    <row r="16" spans="1:5" s="6" customFormat="1" ht="17.25" customHeight="1">
      <c r="A16" s="48" t="s">
        <v>114</v>
      </c>
      <c r="B16" s="27">
        <v>8860237</v>
      </c>
      <c r="C16" s="27">
        <v>33785000</v>
      </c>
      <c r="D16" s="35">
        <f t="shared" si="0"/>
        <v>-24924763</v>
      </c>
      <c r="E16" s="49">
        <f t="shared" si="1"/>
        <v>-73.77464259286666</v>
      </c>
    </row>
    <row r="17" spans="1:5" s="6" customFormat="1" ht="14.25">
      <c r="A17" s="48" t="s">
        <v>115</v>
      </c>
      <c r="B17" s="27"/>
      <c r="C17" s="27">
        <v>1000000</v>
      </c>
      <c r="D17" s="35">
        <f t="shared" si="0"/>
        <v>-1000000</v>
      </c>
      <c r="E17" s="49">
        <f t="shared" si="1"/>
        <v>-100</v>
      </c>
    </row>
    <row r="18" spans="1:5" s="6" customFormat="1" ht="8.25" customHeight="1">
      <c r="A18" s="50"/>
      <c r="B18" s="27"/>
      <c r="C18" s="27"/>
      <c r="D18" s="35">
        <f t="shared" si="0"/>
        <v>0</v>
      </c>
      <c r="E18" s="49">
        <f t="shared" si="1"/>
        <v>0</v>
      </c>
    </row>
    <row r="19" spans="1:5" s="6" customFormat="1" ht="14.25">
      <c r="A19" s="53" t="s">
        <v>132</v>
      </c>
      <c r="B19" s="27">
        <v>761311015</v>
      </c>
      <c r="C19" s="27">
        <v>1256344186</v>
      </c>
      <c r="D19" s="35">
        <f t="shared" si="0"/>
        <v>-495033171</v>
      </c>
      <c r="E19" s="49">
        <f t="shared" si="1"/>
        <v>-39.402671379099296</v>
      </c>
    </row>
    <row r="20" spans="1:5" s="6" customFormat="1" ht="19.5" customHeight="1">
      <c r="A20" s="51"/>
      <c r="B20" s="27"/>
      <c r="C20" s="27"/>
      <c r="D20" s="35">
        <f t="shared" si="0"/>
        <v>0</v>
      </c>
      <c r="E20" s="49">
        <f t="shared" si="1"/>
        <v>0</v>
      </c>
    </row>
    <row r="21" spans="1:5" s="6" customFormat="1" ht="19.5" customHeight="1">
      <c r="A21" s="51"/>
      <c r="B21" s="27"/>
      <c r="C21" s="27"/>
      <c r="D21" s="35">
        <f t="shared" si="0"/>
        <v>0</v>
      </c>
      <c r="E21" s="49">
        <f t="shared" si="1"/>
        <v>0</v>
      </c>
    </row>
    <row r="22" spans="1:5" s="6" customFormat="1" ht="14.25">
      <c r="A22" s="51"/>
      <c r="B22" s="27"/>
      <c r="C22" s="27"/>
      <c r="D22" s="35">
        <f t="shared" si="0"/>
        <v>0</v>
      </c>
      <c r="E22" s="49">
        <f t="shared" si="1"/>
        <v>0</v>
      </c>
    </row>
    <row r="23" spans="1:5" s="6" customFormat="1" ht="18.75" customHeight="1">
      <c r="A23" s="51"/>
      <c r="B23" s="27"/>
      <c r="C23" s="27"/>
      <c r="D23" s="35">
        <f t="shared" si="0"/>
        <v>0</v>
      </c>
      <c r="E23" s="49">
        <f t="shared" si="1"/>
        <v>0</v>
      </c>
    </row>
    <row r="24" spans="1:12" s="6" customFormat="1" ht="14.25">
      <c r="A24" s="51"/>
      <c r="B24" s="100"/>
      <c r="C24" s="100"/>
      <c r="D24" s="99">
        <f t="shared" si="0"/>
        <v>0</v>
      </c>
      <c r="E24" s="101">
        <f t="shared" si="1"/>
        <v>0</v>
      </c>
      <c r="F24" s="102"/>
      <c r="G24" s="102"/>
      <c r="H24" s="102"/>
      <c r="I24" s="102"/>
      <c r="J24" s="102"/>
      <c r="K24" s="102"/>
      <c r="L24" s="102"/>
    </row>
    <row r="25" spans="1:12" s="6" customFormat="1" ht="19.5" customHeight="1">
      <c r="A25" s="51"/>
      <c r="B25" s="100"/>
      <c r="C25" s="100"/>
      <c r="D25" s="99">
        <f t="shared" si="0"/>
        <v>0</v>
      </c>
      <c r="E25" s="101">
        <f t="shared" si="1"/>
        <v>0</v>
      </c>
      <c r="F25" s="102"/>
      <c r="G25" s="102"/>
      <c r="H25" s="102"/>
      <c r="I25" s="102"/>
      <c r="J25" s="102"/>
      <c r="K25" s="102"/>
      <c r="L25" s="102"/>
    </row>
    <row r="26" spans="1:12" s="6" customFormat="1" ht="14.25">
      <c r="A26" s="51"/>
      <c r="B26" s="100"/>
      <c r="C26" s="100"/>
      <c r="D26" s="99">
        <f t="shared" si="0"/>
        <v>0</v>
      </c>
      <c r="E26" s="101">
        <f t="shared" si="1"/>
        <v>0</v>
      </c>
      <c r="F26" s="102"/>
      <c r="G26" s="102"/>
      <c r="H26" s="102"/>
      <c r="I26" s="102"/>
      <c r="J26" s="102"/>
      <c r="K26" s="102"/>
      <c r="L26" s="102"/>
    </row>
    <row r="27" spans="1:12" s="6" customFormat="1" ht="14.25">
      <c r="A27" s="51"/>
      <c r="B27" s="100"/>
      <c r="C27" s="100"/>
      <c r="D27" s="99">
        <f t="shared" si="0"/>
        <v>0</v>
      </c>
      <c r="E27" s="101">
        <f t="shared" si="1"/>
        <v>0</v>
      </c>
      <c r="F27" s="102"/>
      <c r="G27" s="102"/>
      <c r="H27" s="102"/>
      <c r="I27" s="102"/>
      <c r="J27" s="102"/>
      <c r="K27" s="102"/>
      <c r="L27" s="102"/>
    </row>
    <row r="28" spans="1:12" s="6" customFormat="1" ht="14.25">
      <c r="A28" s="51"/>
      <c r="B28" s="100"/>
      <c r="C28" s="100"/>
      <c r="D28" s="99">
        <f t="shared" si="0"/>
        <v>0</v>
      </c>
      <c r="E28" s="101">
        <f t="shared" si="1"/>
        <v>0</v>
      </c>
      <c r="F28" s="102"/>
      <c r="G28" s="102"/>
      <c r="H28" s="102"/>
      <c r="I28" s="102"/>
      <c r="J28" s="102"/>
      <c r="K28" s="102"/>
      <c r="L28" s="102"/>
    </row>
    <row r="29" spans="1:12" s="6" customFormat="1" ht="18.75" customHeight="1">
      <c r="A29" s="51"/>
      <c r="B29" s="100"/>
      <c r="C29" s="100"/>
      <c r="D29" s="99">
        <f t="shared" si="0"/>
        <v>0</v>
      </c>
      <c r="E29" s="101">
        <f t="shared" si="1"/>
        <v>0</v>
      </c>
      <c r="F29" s="102"/>
      <c r="G29" s="102"/>
      <c r="H29" s="102"/>
      <c r="I29" s="102"/>
      <c r="J29" s="102"/>
      <c r="K29" s="102"/>
      <c r="L29" s="102"/>
    </row>
    <row r="30" spans="1:12" s="6" customFormat="1" ht="14.25">
      <c r="A30" s="51"/>
      <c r="B30" s="100"/>
      <c r="C30" s="100"/>
      <c r="D30" s="99">
        <f t="shared" si="0"/>
        <v>0</v>
      </c>
      <c r="E30" s="101">
        <f t="shared" si="1"/>
        <v>0</v>
      </c>
      <c r="F30" s="102"/>
      <c r="G30" s="102"/>
      <c r="H30" s="102"/>
      <c r="I30" s="102"/>
      <c r="J30" s="102"/>
      <c r="K30" s="102"/>
      <c r="L30" s="102"/>
    </row>
    <row r="31" spans="1:12" s="6" customFormat="1" ht="17.25" customHeight="1">
      <c r="A31" s="51"/>
      <c r="B31" s="100"/>
      <c r="C31" s="100"/>
      <c r="D31" s="99">
        <f t="shared" si="0"/>
        <v>0</v>
      </c>
      <c r="E31" s="101">
        <f t="shared" si="1"/>
        <v>0</v>
      </c>
      <c r="F31" s="102"/>
      <c r="G31" s="102"/>
      <c r="H31" s="102"/>
      <c r="I31" s="102"/>
      <c r="J31" s="102"/>
      <c r="K31" s="102"/>
      <c r="L31" s="102"/>
    </row>
    <row r="32" spans="1:12" s="6" customFormat="1" ht="14.25">
      <c r="A32" s="51"/>
      <c r="B32" s="100"/>
      <c r="C32" s="100"/>
      <c r="D32" s="99">
        <f t="shared" si="0"/>
        <v>0</v>
      </c>
      <c r="E32" s="101">
        <f t="shared" si="1"/>
        <v>0</v>
      </c>
      <c r="F32" s="102"/>
      <c r="G32" s="102"/>
      <c r="H32" s="102"/>
      <c r="I32" s="102"/>
      <c r="J32" s="102"/>
      <c r="K32" s="102"/>
      <c r="L32" s="102"/>
    </row>
    <row r="33" spans="1:12" s="6" customFormat="1" ht="10.5" customHeight="1">
      <c r="A33" s="51"/>
      <c r="B33" s="100"/>
      <c r="C33" s="100"/>
      <c r="D33" s="99">
        <f t="shared" si="0"/>
        <v>0</v>
      </c>
      <c r="E33" s="101">
        <f t="shared" si="1"/>
        <v>0</v>
      </c>
      <c r="F33" s="102"/>
      <c r="G33" s="102"/>
      <c r="H33" s="102"/>
      <c r="I33" s="102"/>
      <c r="J33" s="102"/>
      <c r="K33" s="102"/>
      <c r="L33" s="102"/>
    </row>
    <row r="34" spans="1:12" s="6" customFormat="1" ht="8.25" customHeight="1">
      <c r="A34" s="51"/>
      <c r="B34" s="100"/>
      <c r="C34" s="100"/>
      <c r="D34" s="99">
        <f t="shared" si="0"/>
        <v>0</v>
      </c>
      <c r="E34" s="101">
        <f t="shared" si="1"/>
        <v>0</v>
      </c>
      <c r="F34" s="102"/>
      <c r="G34" s="102"/>
      <c r="H34" s="102"/>
      <c r="I34" s="102"/>
      <c r="J34" s="102"/>
      <c r="K34" s="102"/>
      <c r="L34" s="102"/>
    </row>
    <row r="35" spans="1:12" s="6" customFormat="1" ht="8.25" customHeight="1">
      <c r="A35" s="51"/>
      <c r="B35" s="100"/>
      <c r="C35" s="100"/>
      <c r="D35" s="99">
        <f t="shared" si="0"/>
        <v>0</v>
      </c>
      <c r="E35" s="101">
        <f t="shared" si="1"/>
        <v>0</v>
      </c>
      <c r="F35" s="102"/>
      <c r="G35" s="102"/>
      <c r="H35" s="102"/>
      <c r="I35" s="102"/>
      <c r="J35" s="102"/>
      <c r="K35" s="102"/>
      <c r="L35" s="102"/>
    </row>
    <row r="36" spans="1:12" s="6" customFormat="1" ht="8.25" customHeight="1">
      <c r="A36" s="51"/>
      <c r="B36" s="100"/>
      <c r="C36" s="100"/>
      <c r="D36" s="99">
        <f t="shared" si="0"/>
        <v>0</v>
      </c>
      <c r="E36" s="101">
        <f t="shared" si="1"/>
        <v>0</v>
      </c>
      <c r="F36" s="102"/>
      <c r="G36" s="102"/>
      <c r="H36" s="102"/>
      <c r="I36" s="102"/>
      <c r="J36" s="102"/>
      <c r="K36" s="102"/>
      <c r="L36" s="102"/>
    </row>
    <row r="37" spans="1:12" s="6" customFormat="1" ht="8.25" customHeight="1">
      <c r="A37" s="51"/>
      <c r="B37" s="100"/>
      <c r="C37" s="100"/>
      <c r="D37" s="99">
        <f t="shared" si="0"/>
        <v>0</v>
      </c>
      <c r="E37" s="101">
        <f t="shared" si="1"/>
        <v>0</v>
      </c>
      <c r="F37" s="102"/>
      <c r="G37" s="102"/>
      <c r="H37" s="102"/>
      <c r="I37" s="102"/>
      <c r="J37" s="102"/>
      <c r="K37" s="102"/>
      <c r="L37" s="102"/>
    </row>
    <row r="38" spans="1:5" s="6" customFormat="1" ht="9" customHeight="1">
      <c r="A38" s="51"/>
      <c r="B38" s="27"/>
      <c r="C38" s="27"/>
      <c r="D38" s="35">
        <f t="shared" si="0"/>
        <v>0</v>
      </c>
      <c r="E38" s="49">
        <f t="shared" si="1"/>
        <v>0</v>
      </c>
    </row>
    <row r="39" spans="1:5" s="6" customFormat="1" ht="14.25">
      <c r="A39" s="51"/>
      <c r="B39" s="27"/>
      <c r="C39" s="27"/>
      <c r="D39" s="35">
        <f t="shared" si="0"/>
        <v>0</v>
      </c>
      <c r="E39" s="49">
        <f t="shared" si="1"/>
        <v>0</v>
      </c>
    </row>
    <row r="40" spans="1:5" s="6" customFormat="1" ht="9.75" customHeight="1">
      <c r="A40" s="51"/>
      <c r="B40" s="27"/>
      <c r="C40" s="27"/>
      <c r="D40" s="35">
        <f t="shared" si="0"/>
        <v>0</v>
      </c>
      <c r="E40" s="49">
        <f t="shared" si="1"/>
        <v>0</v>
      </c>
    </row>
    <row r="41" spans="1:5" s="6" customFormat="1" ht="6" customHeight="1">
      <c r="A41" s="51"/>
      <c r="B41" s="27"/>
      <c r="C41" s="27"/>
      <c r="D41" s="35">
        <f t="shared" si="0"/>
        <v>0</v>
      </c>
      <c r="E41" s="49">
        <f t="shared" si="1"/>
        <v>0</v>
      </c>
    </row>
    <row r="42" spans="1:5" s="6" customFormat="1" ht="14.25">
      <c r="A42" s="51"/>
      <c r="B42" s="27"/>
      <c r="C42" s="27"/>
      <c r="D42" s="35">
        <f t="shared" si="0"/>
        <v>0</v>
      </c>
      <c r="E42" s="49">
        <f t="shared" si="1"/>
        <v>0</v>
      </c>
    </row>
    <row r="43" spans="1:5" s="6" customFormat="1" ht="4.5" customHeight="1">
      <c r="A43" s="51"/>
      <c r="B43" s="27"/>
      <c r="C43" s="27"/>
      <c r="D43" s="35">
        <f t="shared" si="0"/>
        <v>0</v>
      </c>
      <c r="E43" s="49">
        <f t="shared" si="1"/>
        <v>0</v>
      </c>
    </row>
    <row r="44" spans="1:5" s="6" customFormat="1" ht="14.25">
      <c r="A44" s="51"/>
      <c r="B44" s="27"/>
      <c r="C44" s="27"/>
      <c r="D44" s="35">
        <f t="shared" si="0"/>
        <v>0</v>
      </c>
      <c r="E44" s="49">
        <f t="shared" si="1"/>
        <v>0</v>
      </c>
    </row>
    <row r="45" spans="1:5" s="6" customFormat="1" ht="14.25">
      <c r="A45" s="51"/>
      <c r="B45" s="27"/>
      <c r="C45" s="27"/>
      <c r="D45" s="35">
        <f>B45-C45</f>
        <v>0</v>
      </c>
      <c r="E45" s="49">
        <f>IF(C45=0,0,(D45/C45)*100)</f>
        <v>0</v>
      </c>
    </row>
    <row r="46" spans="1:5" s="6" customFormat="1" ht="7.5" customHeight="1">
      <c r="A46" s="51"/>
      <c r="B46" s="27"/>
      <c r="C46" s="27"/>
      <c r="D46" s="35">
        <f>B46-C46</f>
        <v>0</v>
      </c>
      <c r="E46" s="49">
        <f>IF(C46=0,0,(D46/C46)*100)</f>
        <v>0</v>
      </c>
    </row>
    <row r="47" spans="1:5" s="19" customFormat="1" ht="30" customHeight="1">
      <c r="A47" s="22" t="s">
        <v>109</v>
      </c>
      <c r="B47" s="24">
        <f>B7-B15</f>
        <v>1968760365</v>
      </c>
      <c r="C47" s="24">
        <f>C7-C15</f>
        <v>1100479064</v>
      </c>
      <c r="D47" s="25">
        <f>B47-C47</f>
        <v>868281301</v>
      </c>
      <c r="E47" s="26">
        <f>IF(C47=0,0,(D47/C47)*100)</f>
        <v>78.90030164172211</v>
      </c>
    </row>
    <row r="48" spans="1:5" s="19" customFormat="1" ht="30" customHeight="1">
      <c r="A48" s="22" t="s">
        <v>110</v>
      </c>
      <c r="B48" s="28">
        <v>43413700285.68</v>
      </c>
      <c r="C48" s="28">
        <v>42953896000</v>
      </c>
      <c r="D48" s="25">
        <f>B48-C48</f>
        <v>459804285.6800003</v>
      </c>
      <c r="E48" s="26">
        <f>IF(C48=0,0,(D48/C48)*100)</f>
        <v>1.0704600245807745</v>
      </c>
    </row>
    <row r="49" spans="1:5" s="19" customFormat="1" ht="30" customHeight="1" thickBot="1">
      <c r="A49" s="23" t="s">
        <v>111</v>
      </c>
      <c r="B49" s="29">
        <f>B47+B48</f>
        <v>45382460650.68</v>
      </c>
      <c r="C49" s="29">
        <f>C47+C48</f>
        <v>44054375064</v>
      </c>
      <c r="D49" s="30">
        <f>B49-C49</f>
        <v>1328085586.6800003</v>
      </c>
      <c r="E49" s="31">
        <f>IF(C49=0,0,(D49/C49)*100)</f>
        <v>3.0146508371770655</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4"/>
  <dimension ref="A1:L175"/>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A41" sqref="A41"/>
    </sheetView>
  </sheetViews>
  <sheetFormatPr defaultColWidth="9.00390625" defaultRowHeight="16.5"/>
  <cols>
    <col min="1" max="1" width="29.25390625" style="7" customWidth="1"/>
    <col min="2" max="2" width="16.00390625" style="7" customWidth="1"/>
    <col min="3" max="3" width="15.875" style="7" customWidth="1"/>
    <col min="4" max="4" width="16.37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46" t="s">
        <v>253</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237</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16444375632</v>
      </c>
      <c r="C7" s="24">
        <f>SUM(C8:C14)</f>
        <v>24930632000</v>
      </c>
      <c r="D7" s="25">
        <f aca="true" t="shared" si="0" ref="D7:D44">B7-C7</f>
        <v>-8486256368</v>
      </c>
      <c r="E7" s="26">
        <f aca="true" t="shared" si="1" ref="E7:E44">IF(C7=0,0,(D7/C7)*100)</f>
        <v>-34.039475485418905</v>
      </c>
    </row>
    <row r="8" spans="1:5" s="6" customFormat="1" ht="18.75" customHeight="1">
      <c r="A8" s="48" t="s">
        <v>101</v>
      </c>
      <c r="B8" s="27">
        <v>10542221</v>
      </c>
      <c r="C8" s="27">
        <v>200000</v>
      </c>
      <c r="D8" s="35">
        <f t="shared" si="0"/>
        <v>10342221</v>
      </c>
      <c r="E8" s="49">
        <f t="shared" si="1"/>
        <v>5171.110500000001</v>
      </c>
    </row>
    <row r="9" spans="1:5" s="6" customFormat="1" ht="18" customHeight="1">
      <c r="A9" s="48" t="s">
        <v>102</v>
      </c>
      <c r="B9" s="27"/>
      <c r="C9" s="27"/>
      <c r="D9" s="35">
        <f t="shared" si="0"/>
        <v>0</v>
      </c>
      <c r="E9" s="49">
        <f t="shared" si="1"/>
        <v>0</v>
      </c>
    </row>
    <row r="10" spans="1:5" s="6" customFormat="1" ht="17.25" customHeight="1">
      <c r="A10" s="48" t="s">
        <v>103</v>
      </c>
      <c r="B10" s="27">
        <v>202327334</v>
      </c>
      <c r="C10" s="27">
        <v>243487000</v>
      </c>
      <c r="D10" s="35">
        <f t="shared" si="0"/>
        <v>-41159666</v>
      </c>
      <c r="E10" s="49">
        <f t="shared" si="1"/>
        <v>-16.90425607938001</v>
      </c>
    </row>
    <row r="11" spans="1:5" s="6" customFormat="1" ht="21" customHeight="1">
      <c r="A11" s="48" t="s">
        <v>104</v>
      </c>
      <c r="B11" s="27">
        <v>3679284063</v>
      </c>
      <c r="C11" s="27">
        <v>3454563000</v>
      </c>
      <c r="D11" s="35">
        <f t="shared" si="0"/>
        <v>224721063</v>
      </c>
      <c r="E11" s="49">
        <f t="shared" si="1"/>
        <v>6.505050363823152</v>
      </c>
    </row>
    <row r="12" spans="1:5" s="6" customFormat="1" ht="17.25" customHeight="1">
      <c r="A12" s="48" t="s">
        <v>105</v>
      </c>
      <c r="B12" s="27">
        <v>669840235</v>
      </c>
      <c r="C12" s="27">
        <v>409528000</v>
      </c>
      <c r="D12" s="35">
        <f t="shared" si="0"/>
        <v>260312235</v>
      </c>
      <c r="E12" s="49">
        <f t="shared" si="1"/>
        <v>63.56396510128734</v>
      </c>
    </row>
    <row r="13" spans="1:5" s="6" customFormat="1" ht="14.25">
      <c r="A13" s="48" t="s">
        <v>106</v>
      </c>
      <c r="B13" s="27">
        <v>11617389000</v>
      </c>
      <c r="C13" s="27">
        <v>20817389000</v>
      </c>
      <c r="D13" s="35">
        <f t="shared" si="0"/>
        <v>-9200000000</v>
      </c>
      <c r="E13" s="49">
        <f t="shared" si="1"/>
        <v>-44.19382276999291</v>
      </c>
    </row>
    <row r="14" spans="1:5" s="6" customFormat="1" ht="17.25" customHeight="1">
      <c r="A14" s="48" t="s">
        <v>107</v>
      </c>
      <c r="B14" s="27">
        <v>264992779</v>
      </c>
      <c r="C14" s="27">
        <v>5465000</v>
      </c>
      <c r="D14" s="35">
        <f t="shared" si="0"/>
        <v>259527779</v>
      </c>
      <c r="E14" s="49">
        <f t="shared" si="1"/>
        <v>4748.907209515096</v>
      </c>
    </row>
    <row r="15" spans="1:5" s="19" customFormat="1" ht="27" customHeight="1">
      <c r="A15" s="22" t="s">
        <v>108</v>
      </c>
      <c r="B15" s="24">
        <f>SUM(B16:B45)</f>
        <v>9358036062</v>
      </c>
      <c r="C15" s="24">
        <f>SUM(C16:C45)</f>
        <v>15815463000</v>
      </c>
      <c r="D15" s="25">
        <f t="shared" si="0"/>
        <v>-6457426938</v>
      </c>
      <c r="E15" s="26">
        <f t="shared" si="1"/>
        <v>-40.829831779189774</v>
      </c>
    </row>
    <row r="16" spans="1:5" s="6" customFormat="1" ht="15.75" customHeight="1">
      <c r="A16" s="48" t="s">
        <v>114</v>
      </c>
      <c r="B16" s="27">
        <v>73962717</v>
      </c>
      <c r="C16" s="27">
        <v>40650000</v>
      </c>
      <c r="D16" s="35">
        <f t="shared" si="0"/>
        <v>33312717</v>
      </c>
      <c r="E16" s="49">
        <f t="shared" si="1"/>
        <v>81.95010332103321</v>
      </c>
    </row>
    <row r="17" spans="1:5" s="6" customFormat="1" ht="13.5" customHeight="1">
      <c r="A17" s="48" t="s">
        <v>115</v>
      </c>
      <c r="B17" s="27"/>
      <c r="C17" s="27"/>
      <c r="D17" s="35">
        <f t="shared" si="0"/>
        <v>0</v>
      </c>
      <c r="E17" s="49">
        <f t="shared" si="1"/>
        <v>0</v>
      </c>
    </row>
    <row r="18" spans="1:5" s="6" customFormat="1" ht="8.25" customHeight="1">
      <c r="A18" s="50"/>
      <c r="B18" s="27"/>
      <c r="C18" s="27"/>
      <c r="D18" s="35">
        <f t="shared" si="0"/>
        <v>0</v>
      </c>
      <c r="E18" s="49">
        <f t="shared" si="1"/>
        <v>0</v>
      </c>
    </row>
    <row r="19" spans="1:5" s="6" customFormat="1" ht="14.25">
      <c r="A19" s="119" t="s">
        <v>276</v>
      </c>
      <c r="B19" s="27">
        <v>4654849</v>
      </c>
      <c r="C19" s="27">
        <v>7200000</v>
      </c>
      <c r="D19" s="35">
        <f t="shared" si="0"/>
        <v>-2545151</v>
      </c>
      <c r="E19" s="49">
        <f t="shared" si="1"/>
        <v>-35.34931944444445</v>
      </c>
    </row>
    <row r="20" spans="1:5" s="6" customFormat="1" ht="19.5" customHeight="1">
      <c r="A20" s="120" t="s">
        <v>277</v>
      </c>
      <c r="B20" s="27">
        <v>0</v>
      </c>
      <c r="C20" s="27">
        <v>21600000</v>
      </c>
      <c r="D20" s="35">
        <f t="shared" si="0"/>
        <v>-21600000</v>
      </c>
      <c r="E20" s="49">
        <f t="shared" si="1"/>
        <v>-100</v>
      </c>
    </row>
    <row r="21" spans="1:5" s="6" customFormat="1" ht="19.5" customHeight="1">
      <c r="A21" s="120" t="s">
        <v>278</v>
      </c>
      <c r="B21" s="27">
        <v>250840164</v>
      </c>
      <c r="C21" s="27">
        <v>211051000</v>
      </c>
      <c r="D21" s="35">
        <f t="shared" si="0"/>
        <v>39789164</v>
      </c>
      <c r="E21" s="49">
        <f t="shared" si="1"/>
        <v>18.8528668426115</v>
      </c>
    </row>
    <row r="22" spans="1:5" s="6" customFormat="1" ht="14.25">
      <c r="A22" s="120" t="s">
        <v>279</v>
      </c>
      <c r="B22" s="27">
        <v>8840000</v>
      </c>
      <c r="C22" s="27">
        <v>25500000</v>
      </c>
      <c r="D22" s="35">
        <f t="shared" si="0"/>
        <v>-16660000</v>
      </c>
      <c r="E22" s="49">
        <f t="shared" si="1"/>
        <v>-65.33333333333333</v>
      </c>
    </row>
    <row r="23" spans="1:5" s="6" customFormat="1" ht="18.75" customHeight="1">
      <c r="A23" s="120" t="s">
        <v>280</v>
      </c>
      <c r="B23" s="27">
        <v>38486200</v>
      </c>
      <c r="C23" s="27">
        <v>68000000</v>
      </c>
      <c r="D23" s="35">
        <f t="shared" si="0"/>
        <v>-29513800</v>
      </c>
      <c r="E23" s="49">
        <f t="shared" si="1"/>
        <v>-43.40264705882353</v>
      </c>
    </row>
    <row r="24" spans="1:12" s="6" customFormat="1" ht="14.25">
      <c r="A24" s="120" t="s">
        <v>281</v>
      </c>
      <c r="B24" s="100">
        <v>2021127734</v>
      </c>
      <c r="C24" s="100">
        <v>2333000000</v>
      </c>
      <c r="D24" s="99">
        <f t="shared" si="0"/>
        <v>-311872266</v>
      </c>
      <c r="E24" s="101">
        <f t="shared" si="1"/>
        <v>-13.367863951993142</v>
      </c>
      <c r="F24" s="102"/>
      <c r="G24" s="102"/>
      <c r="H24" s="102"/>
      <c r="I24" s="102"/>
      <c r="J24" s="102"/>
      <c r="K24" s="102"/>
      <c r="L24" s="102"/>
    </row>
    <row r="25" spans="1:12" s="6" customFormat="1" ht="19.5" customHeight="1">
      <c r="A25" s="88" t="s">
        <v>282</v>
      </c>
      <c r="B25" s="100">
        <v>0</v>
      </c>
      <c r="C25" s="100">
        <v>0</v>
      </c>
      <c r="D25" s="99">
        <f t="shared" si="0"/>
        <v>0</v>
      </c>
      <c r="E25" s="101">
        <f t="shared" si="1"/>
        <v>0</v>
      </c>
      <c r="F25" s="102"/>
      <c r="G25" s="102"/>
      <c r="H25" s="102"/>
      <c r="I25" s="102"/>
      <c r="J25" s="102"/>
      <c r="K25" s="102"/>
      <c r="L25" s="102"/>
    </row>
    <row r="26" spans="1:12" s="6" customFormat="1" ht="14.25">
      <c r="A26" s="88" t="s">
        <v>283</v>
      </c>
      <c r="B26" s="100">
        <v>694996000</v>
      </c>
      <c r="C26" s="100">
        <v>0</v>
      </c>
      <c r="D26" s="99">
        <f t="shared" si="0"/>
        <v>694996000</v>
      </c>
      <c r="E26" s="101">
        <f t="shared" si="1"/>
        <v>0</v>
      </c>
      <c r="F26" s="102"/>
      <c r="G26" s="102"/>
      <c r="H26" s="102"/>
      <c r="I26" s="102"/>
      <c r="J26" s="102"/>
      <c r="K26" s="102"/>
      <c r="L26" s="102"/>
    </row>
    <row r="27" spans="1:12" s="6" customFormat="1" ht="14.25">
      <c r="A27" s="88" t="s">
        <v>284</v>
      </c>
      <c r="B27" s="100">
        <v>0</v>
      </c>
      <c r="C27" s="100">
        <v>5000000000</v>
      </c>
      <c r="D27" s="99">
        <f t="shared" si="0"/>
        <v>-5000000000</v>
      </c>
      <c r="E27" s="101">
        <f t="shared" si="1"/>
        <v>-100</v>
      </c>
      <c r="F27" s="102"/>
      <c r="G27" s="102"/>
      <c r="H27" s="102"/>
      <c r="I27" s="102"/>
      <c r="J27" s="102"/>
      <c r="K27" s="102"/>
      <c r="L27" s="102"/>
    </row>
    <row r="28" spans="1:12" s="6" customFormat="1" ht="14.25">
      <c r="A28" s="120" t="s">
        <v>285</v>
      </c>
      <c r="B28" s="100">
        <v>4613614804</v>
      </c>
      <c r="C28" s="100">
        <v>4716084000</v>
      </c>
      <c r="D28" s="99">
        <f t="shared" si="0"/>
        <v>-102469196</v>
      </c>
      <c r="E28" s="101">
        <f t="shared" si="1"/>
        <v>-2.172760196807351</v>
      </c>
      <c r="F28" s="102"/>
      <c r="G28" s="102"/>
      <c r="H28" s="102"/>
      <c r="I28" s="102"/>
      <c r="J28" s="102"/>
      <c r="K28" s="102"/>
      <c r="L28" s="102"/>
    </row>
    <row r="29" spans="1:12" s="6" customFormat="1" ht="18.75" customHeight="1">
      <c r="A29" s="119" t="s">
        <v>286</v>
      </c>
      <c r="B29" s="100">
        <v>364951000</v>
      </c>
      <c r="C29" s="100">
        <v>570000000</v>
      </c>
      <c r="D29" s="99">
        <f t="shared" si="0"/>
        <v>-205049000</v>
      </c>
      <c r="E29" s="101">
        <f t="shared" si="1"/>
        <v>-35.97350877192982</v>
      </c>
      <c r="F29" s="102"/>
      <c r="G29" s="102"/>
      <c r="H29" s="102"/>
      <c r="I29" s="102"/>
      <c r="J29" s="102"/>
      <c r="K29" s="102"/>
      <c r="L29" s="102"/>
    </row>
    <row r="30" spans="1:12" s="6" customFormat="1" ht="22.5" customHeight="1">
      <c r="A30" s="119" t="s">
        <v>287</v>
      </c>
      <c r="B30" s="100">
        <v>174308350</v>
      </c>
      <c r="C30" s="100">
        <v>252776000</v>
      </c>
      <c r="D30" s="99">
        <f t="shared" si="0"/>
        <v>-78467650</v>
      </c>
      <c r="E30" s="101">
        <f t="shared" si="1"/>
        <v>-31.042365572680954</v>
      </c>
      <c r="F30" s="102"/>
      <c r="G30" s="102"/>
      <c r="H30" s="102"/>
      <c r="I30" s="102"/>
      <c r="J30" s="102"/>
      <c r="K30" s="102"/>
      <c r="L30" s="102"/>
    </row>
    <row r="31" spans="1:12" s="6" customFormat="1" ht="17.25" customHeight="1">
      <c r="A31" s="119" t="s">
        <v>288</v>
      </c>
      <c r="B31" s="100">
        <v>1669609</v>
      </c>
      <c r="C31" s="100">
        <v>1966000</v>
      </c>
      <c r="D31" s="99">
        <f t="shared" si="0"/>
        <v>-296391</v>
      </c>
      <c r="E31" s="101">
        <f t="shared" si="1"/>
        <v>-15.075839267548321</v>
      </c>
      <c r="F31" s="102"/>
      <c r="G31" s="102"/>
      <c r="H31" s="102"/>
      <c r="I31" s="102"/>
      <c r="J31" s="102"/>
      <c r="K31" s="102"/>
      <c r="L31" s="102"/>
    </row>
    <row r="32" spans="1:12" s="6" customFormat="1" ht="15" customHeight="1">
      <c r="A32" s="121" t="s">
        <v>289</v>
      </c>
      <c r="B32" s="100">
        <v>404928753</v>
      </c>
      <c r="C32" s="100">
        <v>542889000</v>
      </c>
      <c r="D32" s="99">
        <f t="shared" si="0"/>
        <v>-137960247</v>
      </c>
      <c r="E32" s="101">
        <f t="shared" si="1"/>
        <v>-25.41223841337732</v>
      </c>
      <c r="F32" s="102"/>
      <c r="G32" s="102"/>
      <c r="H32" s="102"/>
      <c r="I32" s="102"/>
      <c r="J32" s="102"/>
      <c r="K32" s="102"/>
      <c r="L32" s="102"/>
    </row>
    <row r="33" spans="1:12" s="6" customFormat="1" ht="18" customHeight="1">
      <c r="A33" s="120" t="s">
        <v>290</v>
      </c>
      <c r="B33" s="100">
        <v>5540000</v>
      </c>
      <c r="C33" s="100">
        <v>5240000</v>
      </c>
      <c r="D33" s="99">
        <f t="shared" si="0"/>
        <v>300000</v>
      </c>
      <c r="E33" s="101">
        <f t="shared" si="1"/>
        <v>5.7251908396946565</v>
      </c>
      <c r="F33" s="102"/>
      <c r="G33" s="102"/>
      <c r="H33" s="102"/>
      <c r="I33" s="102"/>
      <c r="J33" s="102"/>
      <c r="K33" s="102"/>
      <c r="L33" s="102"/>
    </row>
    <row r="34" spans="1:12" s="6" customFormat="1" ht="16.5" customHeight="1">
      <c r="A34" s="89" t="s">
        <v>291</v>
      </c>
      <c r="B34" s="100">
        <v>1986895</v>
      </c>
      <c r="C34" s="100">
        <v>3007000</v>
      </c>
      <c r="D34" s="99">
        <f t="shared" si="0"/>
        <v>-1020105</v>
      </c>
      <c r="E34" s="101">
        <f t="shared" si="1"/>
        <v>-33.924343199201864</v>
      </c>
      <c r="F34" s="102"/>
      <c r="G34" s="102"/>
      <c r="H34" s="102"/>
      <c r="I34" s="102"/>
      <c r="J34" s="102"/>
      <c r="K34" s="102"/>
      <c r="L34" s="102"/>
    </row>
    <row r="35" spans="1:12" s="6" customFormat="1" ht="21.75" customHeight="1">
      <c r="A35" s="119" t="s">
        <v>292</v>
      </c>
      <c r="B35" s="100">
        <v>12410252</v>
      </c>
      <c r="C35" s="100">
        <v>16500000</v>
      </c>
      <c r="D35" s="99">
        <f t="shared" si="0"/>
        <v>-4089748</v>
      </c>
      <c r="E35" s="101">
        <f t="shared" si="1"/>
        <v>-24.786351515151512</v>
      </c>
      <c r="F35" s="102"/>
      <c r="G35" s="102"/>
      <c r="H35" s="102"/>
      <c r="I35" s="102"/>
      <c r="J35" s="102"/>
      <c r="K35" s="102"/>
      <c r="L35" s="102"/>
    </row>
    <row r="36" spans="1:12" s="6" customFormat="1" ht="31.5" customHeight="1">
      <c r="A36" s="119" t="s">
        <v>293</v>
      </c>
      <c r="B36" s="100">
        <v>575079745</v>
      </c>
      <c r="C36" s="100">
        <v>2000000000</v>
      </c>
      <c r="D36" s="99">
        <f t="shared" si="0"/>
        <v>-1424920255</v>
      </c>
      <c r="E36" s="101">
        <f t="shared" si="1"/>
        <v>-71.24601275</v>
      </c>
      <c r="F36" s="102"/>
      <c r="G36" s="102"/>
      <c r="H36" s="102"/>
      <c r="I36" s="102"/>
      <c r="J36" s="102"/>
      <c r="K36" s="102"/>
      <c r="L36" s="102"/>
    </row>
    <row r="37" spans="1:12" s="6" customFormat="1" ht="20.25" customHeight="1">
      <c r="A37" s="119" t="s">
        <v>299</v>
      </c>
      <c r="B37" s="100">
        <v>110638990</v>
      </c>
      <c r="C37" s="100">
        <v>0</v>
      </c>
      <c r="D37" s="99">
        <f t="shared" si="0"/>
        <v>110638990</v>
      </c>
      <c r="E37" s="101">
        <f t="shared" si="1"/>
        <v>0</v>
      </c>
      <c r="F37" s="102"/>
      <c r="G37" s="102"/>
      <c r="H37" s="102"/>
      <c r="I37" s="102"/>
      <c r="J37" s="102"/>
      <c r="K37" s="102"/>
      <c r="L37" s="102"/>
    </row>
    <row r="38" spans="1:5" s="6" customFormat="1" ht="5.25" customHeight="1">
      <c r="A38" s="51"/>
      <c r="B38" s="27"/>
      <c r="C38" s="27"/>
      <c r="D38" s="35">
        <f t="shared" si="0"/>
        <v>0</v>
      </c>
      <c r="E38" s="49">
        <f t="shared" si="1"/>
        <v>0</v>
      </c>
    </row>
    <row r="39" spans="1:5" s="6" customFormat="1" ht="5.25" customHeight="1">
      <c r="A39" s="51"/>
      <c r="B39" s="27"/>
      <c r="C39" s="27"/>
      <c r="D39" s="35"/>
      <c r="E39" s="49"/>
    </row>
    <row r="40" spans="1:5" s="6" customFormat="1" ht="9.75" customHeight="1">
      <c r="A40" s="51"/>
      <c r="B40" s="27"/>
      <c r="C40" s="27"/>
      <c r="D40" s="35">
        <f t="shared" si="0"/>
        <v>0</v>
      </c>
      <c r="E40" s="49">
        <f t="shared" si="1"/>
        <v>0</v>
      </c>
    </row>
    <row r="41" spans="1:5" s="6" customFormat="1" ht="6" customHeight="1">
      <c r="A41" s="51"/>
      <c r="B41" s="27"/>
      <c r="C41" s="27"/>
      <c r="D41" s="35">
        <f t="shared" si="0"/>
        <v>0</v>
      </c>
      <c r="E41" s="49">
        <f t="shared" si="1"/>
        <v>0</v>
      </c>
    </row>
    <row r="42" spans="1:5" s="6" customFormat="1" ht="5.25" customHeight="1">
      <c r="A42" s="51"/>
      <c r="B42" s="27"/>
      <c r="C42" s="27"/>
      <c r="D42" s="35">
        <f t="shared" si="0"/>
        <v>0</v>
      </c>
      <c r="E42" s="49">
        <f t="shared" si="1"/>
        <v>0</v>
      </c>
    </row>
    <row r="43" spans="1:5" s="6" customFormat="1" ht="6" customHeight="1">
      <c r="A43" s="51"/>
      <c r="B43" s="27"/>
      <c r="C43" s="27"/>
      <c r="D43" s="35">
        <f t="shared" si="0"/>
        <v>0</v>
      </c>
      <c r="E43" s="49">
        <f t="shared" si="1"/>
        <v>0</v>
      </c>
    </row>
    <row r="44" spans="1:5" s="6" customFormat="1" ht="4.5" customHeight="1">
      <c r="A44" s="51"/>
      <c r="B44" s="27"/>
      <c r="C44" s="27"/>
      <c r="D44" s="35">
        <f t="shared" si="0"/>
        <v>0</v>
      </c>
      <c r="E44" s="49">
        <f t="shared" si="1"/>
        <v>0</v>
      </c>
    </row>
    <row r="45" spans="1:5" s="6" customFormat="1" ht="6.75" customHeight="1">
      <c r="A45" s="51"/>
      <c r="B45" s="27"/>
      <c r="C45" s="27"/>
      <c r="D45" s="35">
        <f>B45-C45</f>
        <v>0</v>
      </c>
      <c r="E45" s="49">
        <f>IF(C45=0,0,(D45/C45)*100)</f>
        <v>0</v>
      </c>
    </row>
    <row r="46" spans="1:5" s="6" customFormat="1" ht="7.5" customHeight="1">
      <c r="A46" s="51"/>
      <c r="B46" s="27"/>
      <c r="C46" s="27"/>
      <c r="D46" s="35">
        <f>B46-C46</f>
        <v>0</v>
      </c>
      <c r="E46" s="49">
        <f>IF(C46=0,0,(D46/C46)*100)</f>
        <v>0</v>
      </c>
    </row>
    <row r="47" spans="1:5" s="19" customFormat="1" ht="17.25" customHeight="1">
      <c r="A47" s="22" t="s">
        <v>109</v>
      </c>
      <c r="B47" s="24">
        <f>B7-B15</f>
        <v>7086339570</v>
      </c>
      <c r="C47" s="24">
        <f>C7-C15</f>
        <v>9115169000</v>
      </c>
      <c r="D47" s="25">
        <f>B47-C47</f>
        <v>-2028829430</v>
      </c>
      <c r="E47" s="26">
        <f>IF(C47=0,0,(D47/C47)*100)</f>
        <v>-22.257726982352168</v>
      </c>
    </row>
    <row r="48" spans="1:5" s="19" customFormat="1" ht="24" customHeight="1">
      <c r="A48" s="22" t="s">
        <v>110</v>
      </c>
      <c r="B48" s="28">
        <v>66540525235.86</v>
      </c>
      <c r="C48" s="28">
        <v>47666910000</v>
      </c>
      <c r="D48" s="25">
        <f>B48-C48</f>
        <v>18873615235.86</v>
      </c>
      <c r="E48" s="26">
        <f>IF(C48=0,0,(D48/C48)*100)</f>
        <v>39.59479487103318</v>
      </c>
    </row>
    <row r="49" spans="1:5" s="19" customFormat="1" ht="27" customHeight="1" thickBot="1">
      <c r="A49" s="23" t="s">
        <v>111</v>
      </c>
      <c r="B49" s="29">
        <f>B47+B48</f>
        <v>73626864805.86</v>
      </c>
      <c r="C49" s="29">
        <f>C47+C48</f>
        <v>56782079000</v>
      </c>
      <c r="D49" s="30">
        <f>B49-C49</f>
        <v>16844785805.86</v>
      </c>
      <c r="E49" s="31">
        <f>IF(C49=0,0,(D49/C49)*100)</f>
        <v>29.665672871646702</v>
      </c>
    </row>
    <row r="50" spans="1:5" ht="16.5">
      <c r="A50" s="90"/>
      <c r="B50" s="1"/>
      <c r="C50" s="1"/>
      <c r="D50" s="1"/>
      <c r="E50" s="1"/>
    </row>
    <row r="51" spans="1:5" ht="16.5">
      <c r="A51" s="90"/>
      <c r="B51" s="1"/>
      <c r="C51" s="1"/>
      <c r="D51" s="1"/>
      <c r="E51" s="1"/>
    </row>
    <row r="52" spans="1:5" ht="16.5">
      <c r="A52" s="90"/>
      <c r="B52" s="1"/>
      <c r="C52" s="1"/>
      <c r="D52" s="1"/>
      <c r="E52" s="1"/>
    </row>
    <row r="53" spans="1:5" ht="16.5">
      <c r="A53" s="90"/>
      <c r="B53" s="1"/>
      <c r="C53" s="1"/>
      <c r="D53" s="1"/>
      <c r="E53" s="1"/>
    </row>
    <row r="54" spans="1:5" ht="16.5">
      <c r="A54" s="90"/>
      <c r="B54" s="1"/>
      <c r="C54" s="1"/>
      <c r="D54" s="1"/>
      <c r="E54" s="1"/>
    </row>
    <row r="55" spans="1:5" ht="16.5">
      <c r="A55" s="90"/>
      <c r="B55" s="1"/>
      <c r="C55" s="1"/>
      <c r="D55" s="1"/>
      <c r="E55" s="1"/>
    </row>
    <row r="56" spans="1:5" ht="16.5">
      <c r="A56" s="90"/>
      <c r="B56" s="1"/>
      <c r="C56" s="1"/>
      <c r="D56" s="1"/>
      <c r="E56" s="1"/>
    </row>
    <row r="57" spans="1:5" ht="16.5">
      <c r="A57" s="90"/>
      <c r="B57" s="1"/>
      <c r="C57" s="1"/>
      <c r="D57" s="1"/>
      <c r="E57" s="1"/>
    </row>
    <row r="58" spans="1:5" ht="16.5">
      <c r="A58" s="90"/>
      <c r="B58" s="1"/>
      <c r="C58" s="1"/>
      <c r="D58" s="1"/>
      <c r="E58" s="1"/>
    </row>
    <row r="59" spans="1:5" ht="16.5">
      <c r="A59" s="90"/>
      <c r="B59" s="1"/>
      <c r="C59" s="1"/>
      <c r="D59" s="1"/>
      <c r="E59" s="1"/>
    </row>
    <row r="60" spans="1:5" ht="16.5">
      <c r="A60" s="90"/>
      <c r="B60" s="1"/>
      <c r="C60" s="1"/>
      <c r="D60" s="1"/>
      <c r="E60" s="1"/>
    </row>
    <row r="61" spans="1:5" ht="16.5">
      <c r="A61" s="90"/>
      <c r="B61" s="1"/>
      <c r="C61" s="1"/>
      <c r="D61" s="1"/>
      <c r="E61" s="1"/>
    </row>
    <row r="62" spans="1:5" ht="16.5">
      <c r="A62" s="90"/>
      <c r="B62" s="1"/>
      <c r="C62" s="1"/>
      <c r="D62" s="1"/>
      <c r="E62" s="1"/>
    </row>
    <row r="63" spans="1:5" ht="16.5">
      <c r="A63" s="90"/>
      <c r="B63" s="1"/>
      <c r="C63" s="1"/>
      <c r="D63" s="1"/>
      <c r="E63" s="1"/>
    </row>
    <row r="64" spans="1:5" ht="16.5">
      <c r="A64" s="90"/>
      <c r="B64" s="1"/>
      <c r="C64" s="1"/>
      <c r="D64" s="1"/>
      <c r="E64" s="1"/>
    </row>
    <row r="65" spans="1:5" ht="16.5">
      <c r="A65" s="90"/>
      <c r="B65" s="1"/>
      <c r="C65" s="1"/>
      <c r="D65" s="1"/>
      <c r="E65" s="1"/>
    </row>
    <row r="66" spans="1:5" ht="16.5">
      <c r="A66" s="90"/>
      <c r="B66" s="1"/>
      <c r="C66" s="1"/>
      <c r="D66" s="1"/>
      <c r="E66" s="1"/>
    </row>
    <row r="67" spans="1:5" ht="16.5">
      <c r="A67" s="90"/>
      <c r="B67" s="1"/>
      <c r="C67" s="1"/>
      <c r="D67" s="1"/>
      <c r="E67" s="1"/>
    </row>
    <row r="68" spans="1:5" ht="16.5">
      <c r="A68" s="90"/>
      <c r="B68" s="1"/>
      <c r="C68" s="1"/>
      <c r="D68" s="1"/>
      <c r="E68" s="1"/>
    </row>
    <row r="69" spans="1:5" ht="16.5">
      <c r="A69" s="90"/>
      <c r="B69" s="1"/>
      <c r="C69" s="1"/>
      <c r="D69" s="1"/>
      <c r="E69" s="1"/>
    </row>
    <row r="70" spans="1:5" ht="16.5">
      <c r="A70" s="90"/>
      <c r="B70" s="1"/>
      <c r="C70" s="1"/>
      <c r="D70" s="1"/>
      <c r="E70" s="1"/>
    </row>
    <row r="71" spans="1:5" ht="16.5">
      <c r="A71" s="90"/>
      <c r="B71" s="1"/>
      <c r="C71" s="1"/>
      <c r="D71" s="1"/>
      <c r="E71" s="1"/>
    </row>
    <row r="72" spans="1:5" ht="16.5">
      <c r="A72" s="90"/>
      <c r="B72" s="1"/>
      <c r="C72" s="1"/>
      <c r="D72" s="1"/>
      <c r="E72" s="1"/>
    </row>
    <row r="73" spans="1:5" ht="16.5">
      <c r="A73" s="90"/>
      <c r="B73" s="1"/>
      <c r="C73" s="1"/>
      <c r="D73" s="1"/>
      <c r="E73" s="1"/>
    </row>
    <row r="74" spans="1:5" ht="16.5">
      <c r="A74" s="90"/>
      <c r="B74" s="1"/>
      <c r="C74" s="1"/>
      <c r="D74" s="1"/>
      <c r="E74" s="1"/>
    </row>
    <row r="75" spans="1:5" ht="16.5">
      <c r="A75" s="90"/>
      <c r="B75" s="1"/>
      <c r="C75" s="1"/>
      <c r="D75" s="1"/>
      <c r="E75" s="1"/>
    </row>
    <row r="76" spans="1:5" ht="16.5">
      <c r="A76" s="90"/>
      <c r="B76" s="1"/>
      <c r="C76" s="1"/>
      <c r="D76" s="1"/>
      <c r="E76" s="1"/>
    </row>
    <row r="77" spans="1:5" ht="16.5">
      <c r="A77" s="90"/>
      <c r="B77" s="1"/>
      <c r="C77" s="1"/>
      <c r="D77" s="1"/>
      <c r="E77" s="1"/>
    </row>
    <row r="78" spans="1:5" ht="16.5">
      <c r="A78" s="90"/>
      <c r="B78" s="1"/>
      <c r="C78" s="1"/>
      <c r="D78" s="1"/>
      <c r="E78" s="1"/>
    </row>
    <row r="79" spans="1:5" ht="16.5">
      <c r="A79" s="90"/>
      <c r="B79" s="1"/>
      <c r="C79" s="1"/>
      <c r="D79" s="1"/>
      <c r="E79" s="1"/>
    </row>
    <row r="80" spans="1:5" ht="16.5">
      <c r="A80" s="90"/>
      <c r="B80" s="1"/>
      <c r="C80" s="1"/>
      <c r="D80" s="1"/>
      <c r="E80" s="1"/>
    </row>
    <row r="81" spans="1:5" ht="16.5">
      <c r="A81" s="90"/>
      <c r="B81" s="1"/>
      <c r="C81" s="1"/>
      <c r="D81" s="1"/>
      <c r="E81" s="1"/>
    </row>
    <row r="82" spans="1:5" ht="16.5">
      <c r="A82" s="90"/>
      <c r="B82" s="1"/>
      <c r="C82" s="1"/>
      <c r="D82" s="1"/>
      <c r="E82" s="1"/>
    </row>
    <row r="83" spans="1:5" ht="16.5">
      <c r="A83" s="90"/>
      <c r="B83" s="1"/>
      <c r="C83" s="1"/>
      <c r="D83" s="1"/>
      <c r="E83" s="1"/>
    </row>
    <row r="84" spans="1:5" ht="16.5">
      <c r="A84" s="90"/>
      <c r="B84" s="1"/>
      <c r="C84" s="1"/>
      <c r="D84" s="1"/>
      <c r="E84" s="1"/>
    </row>
    <row r="85" spans="1:5" ht="16.5">
      <c r="A85" s="90"/>
      <c r="B85" s="1"/>
      <c r="C85" s="1"/>
      <c r="D85" s="1"/>
      <c r="E85" s="1"/>
    </row>
    <row r="86" spans="1:5" ht="16.5">
      <c r="A86" s="90"/>
      <c r="B86" s="1"/>
      <c r="C86" s="1"/>
      <c r="D86" s="1"/>
      <c r="E86" s="1"/>
    </row>
    <row r="87" spans="1:5" ht="16.5">
      <c r="A87" s="90"/>
      <c r="B87" s="1"/>
      <c r="C87" s="1"/>
      <c r="D87" s="1"/>
      <c r="E87" s="1"/>
    </row>
    <row r="88" spans="1:5" ht="16.5">
      <c r="A88" s="90"/>
      <c r="B88" s="1"/>
      <c r="C88" s="1"/>
      <c r="D88" s="1"/>
      <c r="E88" s="1"/>
    </row>
    <row r="89" ht="16.5">
      <c r="A89" s="91"/>
    </row>
    <row r="90" ht="16.5">
      <c r="A90" s="91"/>
    </row>
    <row r="91" ht="16.5">
      <c r="A91" s="91"/>
    </row>
    <row r="92" ht="16.5">
      <c r="A92" s="91"/>
    </row>
    <row r="93" ht="16.5">
      <c r="A93" s="91"/>
    </row>
    <row r="94" ht="16.5">
      <c r="A94" s="91"/>
    </row>
    <row r="95" ht="16.5">
      <c r="A95" s="91"/>
    </row>
    <row r="96" ht="16.5">
      <c r="A96" s="91"/>
    </row>
    <row r="97" ht="16.5">
      <c r="A97" s="91"/>
    </row>
    <row r="98" ht="16.5">
      <c r="A98" s="91"/>
    </row>
    <row r="99" ht="16.5">
      <c r="A99" s="91"/>
    </row>
    <row r="100" ht="16.5">
      <c r="A100" s="91"/>
    </row>
    <row r="101" ht="16.5">
      <c r="A101" s="91"/>
    </row>
    <row r="102" ht="16.5">
      <c r="A102" s="91"/>
    </row>
    <row r="103" ht="16.5">
      <c r="A103" s="91"/>
    </row>
    <row r="104" ht="16.5">
      <c r="A104" s="91"/>
    </row>
    <row r="105" ht="16.5">
      <c r="A105" s="91"/>
    </row>
    <row r="106" ht="16.5">
      <c r="A106" s="91"/>
    </row>
    <row r="107" ht="16.5">
      <c r="A107" s="91"/>
    </row>
    <row r="108" ht="16.5">
      <c r="A108" s="91"/>
    </row>
    <row r="109" ht="16.5">
      <c r="A109" s="91"/>
    </row>
    <row r="110" ht="16.5">
      <c r="A110" s="91"/>
    </row>
    <row r="111" ht="16.5">
      <c r="A111" s="91"/>
    </row>
    <row r="112" ht="16.5">
      <c r="A112" s="91"/>
    </row>
    <row r="113" ht="16.5">
      <c r="A113" s="91"/>
    </row>
    <row r="114" ht="16.5">
      <c r="A114" s="91"/>
    </row>
    <row r="115" ht="16.5">
      <c r="A115" s="91"/>
    </row>
    <row r="116" ht="16.5">
      <c r="A116" s="91"/>
    </row>
    <row r="117" ht="16.5">
      <c r="A117" s="91"/>
    </row>
    <row r="118" ht="16.5">
      <c r="A118" s="91"/>
    </row>
    <row r="119" ht="16.5">
      <c r="A119" s="91"/>
    </row>
    <row r="120" ht="16.5">
      <c r="A120" s="91"/>
    </row>
    <row r="121" ht="16.5">
      <c r="A121" s="91"/>
    </row>
    <row r="122" ht="16.5">
      <c r="A122" s="91"/>
    </row>
    <row r="123" ht="16.5">
      <c r="A123" s="91"/>
    </row>
    <row r="124" ht="16.5">
      <c r="A124" s="91"/>
    </row>
    <row r="125" ht="16.5">
      <c r="A125" s="91"/>
    </row>
    <row r="126" ht="16.5">
      <c r="A126" s="91"/>
    </row>
    <row r="127" ht="16.5">
      <c r="A127" s="91"/>
    </row>
    <row r="128" ht="16.5">
      <c r="A128" s="91"/>
    </row>
    <row r="129" ht="16.5">
      <c r="A129" s="91"/>
    </row>
    <row r="130" ht="16.5">
      <c r="A130" s="91"/>
    </row>
    <row r="131" ht="16.5">
      <c r="A131" s="91"/>
    </row>
    <row r="132" ht="16.5">
      <c r="A132" s="91"/>
    </row>
    <row r="133" ht="16.5">
      <c r="A133" s="91"/>
    </row>
    <row r="134" ht="16.5">
      <c r="A134" s="91"/>
    </row>
    <row r="135" ht="16.5">
      <c r="A135" s="91"/>
    </row>
    <row r="136" ht="16.5">
      <c r="A136" s="91"/>
    </row>
    <row r="137" ht="16.5">
      <c r="A137" s="91"/>
    </row>
    <row r="138" ht="16.5">
      <c r="A138" s="91"/>
    </row>
    <row r="139" ht="16.5">
      <c r="A139" s="91"/>
    </row>
    <row r="140" ht="16.5">
      <c r="A140" s="91"/>
    </row>
    <row r="141" ht="16.5">
      <c r="A141" s="91"/>
    </row>
    <row r="142" ht="16.5">
      <c r="A142" s="91"/>
    </row>
    <row r="143" ht="16.5">
      <c r="A143" s="91"/>
    </row>
    <row r="144" ht="16.5">
      <c r="A144" s="91"/>
    </row>
    <row r="145" ht="16.5">
      <c r="A145" s="91"/>
    </row>
    <row r="146" ht="16.5">
      <c r="A146" s="91"/>
    </row>
    <row r="147" ht="16.5">
      <c r="A147" s="91"/>
    </row>
    <row r="148" ht="16.5">
      <c r="A148" s="91"/>
    </row>
    <row r="149" ht="16.5">
      <c r="A149" s="91"/>
    </row>
    <row r="150" ht="16.5">
      <c r="A150" s="91"/>
    </row>
    <row r="151" ht="16.5">
      <c r="A151" s="91"/>
    </row>
    <row r="152" ht="16.5">
      <c r="A152" s="91"/>
    </row>
    <row r="153" ht="16.5">
      <c r="A153" s="91"/>
    </row>
    <row r="154" ht="16.5">
      <c r="A154" s="91"/>
    </row>
    <row r="155" ht="16.5">
      <c r="A155" s="91"/>
    </row>
    <row r="156" ht="16.5">
      <c r="A156" s="91"/>
    </row>
    <row r="157" ht="16.5">
      <c r="A157" s="91"/>
    </row>
    <row r="158" ht="16.5">
      <c r="A158" s="91"/>
    </row>
    <row r="159" ht="16.5">
      <c r="A159" s="91"/>
    </row>
    <row r="160" ht="16.5">
      <c r="A160" s="91"/>
    </row>
    <row r="161" ht="16.5">
      <c r="A161" s="91"/>
    </row>
    <row r="162" ht="16.5">
      <c r="A162" s="91"/>
    </row>
    <row r="163" ht="16.5">
      <c r="A163" s="91"/>
    </row>
    <row r="164" ht="16.5">
      <c r="A164" s="91"/>
    </row>
    <row r="165" ht="16.5">
      <c r="A165" s="91"/>
    </row>
    <row r="166" ht="16.5">
      <c r="A166" s="91"/>
    </row>
    <row r="167" ht="16.5">
      <c r="A167" s="91"/>
    </row>
    <row r="168" ht="16.5">
      <c r="A168" s="91"/>
    </row>
    <row r="169" ht="16.5">
      <c r="A169" s="91"/>
    </row>
    <row r="170" ht="16.5">
      <c r="A170" s="91"/>
    </row>
    <row r="171" ht="16.5">
      <c r="A171" s="91"/>
    </row>
    <row r="172" ht="16.5">
      <c r="A172" s="91"/>
    </row>
    <row r="173" ht="16.5">
      <c r="A173" s="91"/>
    </row>
    <row r="174" ht="16.5">
      <c r="A174" s="91"/>
    </row>
    <row r="175" ht="16.5">
      <c r="A175" s="91"/>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L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F1" sqref="F1"/>
    </sheetView>
  </sheetViews>
  <sheetFormatPr defaultColWidth="9.00390625" defaultRowHeight="16.5"/>
  <cols>
    <col min="1" max="1" width="27.25390625" style="7" customWidth="1"/>
    <col min="2" max="2" width="15.75390625" style="7" customWidth="1"/>
    <col min="3" max="3" width="15.875" style="7" customWidth="1"/>
    <col min="4" max="4" width="16.37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34" t="s">
        <v>254</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241</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4281979467</v>
      </c>
      <c r="C7" s="24">
        <f>SUM(C8:C14)</f>
        <v>4464182000</v>
      </c>
      <c r="D7" s="25">
        <f aca="true" t="shared" si="0" ref="D7:D44">B7-C7</f>
        <v>-182202533</v>
      </c>
      <c r="E7" s="26">
        <f aca="true" t="shared" si="1" ref="E7:E44">IF(C7=0,0,(D7/C7)*100)</f>
        <v>-4.081431559017979</v>
      </c>
    </row>
    <row r="8" spans="1:5" s="6" customFormat="1" ht="18.75" customHeight="1">
      <c r="A8" s="48" t="s">
        <v>101</v>
      </c>
      <c r="B8" s="27">
        <v>3671295118</v>
      </c>
      <c r="C8" s="27">
        <v>4095628000</v>
      </c>
      <c r="D8" s="35">
        <f t="shared" si="0"/>
        <v>-424332882</v>
      </c>
      <c r="E8" s="49">
        <f t="shared" si="1"/>
        <v>-10.360630457648986</v>
      </c>
    </row>
    <row r="9" spans="1:5" s="6" customFormat="1" ht="18" customHeight="1">
      <c r="A9" s="48" t="s">
        <v>102</v>
      </c>
      <c r="B9" s="27"/>
      <c r="C9" s="27"/>
      <c r="D9" s="35">
        <f t="shared" si="0"/>
        <v>0</v>
      </c>
      <c r="E9" s="49">
        <f t="shared" si="1"/>
        <v>0</v>
      </c>
    </row>
    <row r="10" spans="1:5" s="6" customFormat="1" ht="17.25" customHeight="1">
      <c r="A10" s="48" t="s">
        <v>103</v>
      </c>
      <c r="B10" s="27">
        <v>531215184</v>
      </c>
      <c r="C10" s="27">
        <v>357997000</v>
      </c>
      <c r="D10" s="35">
        <f t="shared" si="0"/>
        <v>173218184</v>
      </c>
      <c r="E10" s="49">
        <f t="shared" si="1"/>
        <v>48.38537306178544</v>
      </c>
    </row>
    <row r="11" spans="1:5" s="6" customFormat="1" ht="21" customHeight="1">
      <c r="A11" s="48" t="s">
        <v>104</v>
      </c>
      <c r="B11" s="27"/>
      <c r="C11" s="27"/>
      <c r="D11" s="35">
        <f t="shared" si="0"/>
        <v>0</v>
      </c>
      <c r="E11" s="49">
        <f t="shared" si="1"/>
        <v>0</v>
      </c>
    </row>
    <row r="12" spans="1:5" s="6" customFormat="1" ht="17.25" customHeight="1">
      <c r="A12" s="48" t="s">
        <v>105</v>
      </c>
      <c r="B12" s="27">
        <v>72930665</v>
      </c>
      <c r="C12" s="27">
        <v>10504000</v>
      </c>
      <c r="D12" s="35">
        <f t="shared" si="0"/>
        <v>62426665</v>
      </c>
      <c r="E12" s="49">
        <f t="shared" si="1"/>
        <v>594.313261614623</v>
      </c>
    </row>
    <row r="13" spans="1:5" s="6" customFormat="1" ht="14.25">
      <c r="A13" s="48" t="s">
        <v>106</v>
      </c>
      <c r="B13" s="27"/>
      <c r="C13" s="27"/>
      <c r="D13" s="35">
        <f t="shared" si="0"/>
        <v>0</v>
      </c>
      <c r="E13" s="49">
        <f t="shared" si="1"/>
        <v>0</v>
      </c>
    </row>
    <row r="14" spans="1:5" s="6" customFormat="1" ht="17.25" customHeight="1">
      <c r="A14" s="48" t="s">
        <v>107</v>
      </c>
      <c r="B14" s="27">
        <v>6538500</v>
      </c>
      <c r="C14" s="27">
        <v>53000</v>
      </c>
      <c r="D14" s="35">
        <f t="shared" si="0"/>
        <v>6485500</v>
      </c>
      <c r="E14" s="49">
        <f t="shared" si="1"/>
        <v>12236.792452830188</v>
      </c>
    </row>
    <row r="15" spans="1:5" s="19" customFormat="1" ht="27" customHeight="1">
      <c r="A15" s="22" t="s">
        <v>108</v>
      </c>
      <c r="B15" s="24">
        <f>SUM(B16:B45)</f>
        <v>2008549714</v>
      </c>
      <c r="C15" s="24">
        <f>SUM(C16:C45)</f>
        <v>2895956000</v>
      </c>
      <c r="D15" s="25">
        <f t="shared" si="0"/>
        <v>-887406286</v>
      </c>
      <c r="E15" s="26">
        <f t="shared" si="1"/>
        <v>-30.642947821030432</v>
      </c>
    </row>
    <row r="16" spans="1:5" s="6" customFormat="1" ht="17.25" customHeight="1">
      <c r="A16" s="48" t="s">
        <v>114</v>
      </c>
      <c r="B16" s="27">
        <v>57634960</v>
      </c>
      <c r="C16" s="27">
        <v>64045000</v>
      </c>
      <c r="D16" s="35">
        <f t="shared" si="0"/>
        <v>-6410040</v>
      </c>
      <c r="E16" s="49">
        <f t="shared" si="1"/>
        <v>-10.00865016785073</v>
      </c>
    </row>
    <row r="17" spans="1:5" s="6" customFormat="1" ht="14.25">
      <c r="A17" s="48" t="s">
        <v>115</v>
      </c>
      <c r="B17" s="27">
        <v>477057</v>
      </c>
      <c r="C17" s="27"/>
      <c r="D17" s="35">
        <f t="shared" si="0"/>
        <v>477057</v>
      </c>
      <c r="E17" s="49">
        <f t="shared" si="1"/>
        <v>0</v>
      </c>
    </row>
    <row r="18" spans="1:5" s="6" customFormat="1" ht="8.25" customHeight="1">
      <c r="A18" s="50"/>
      <c r="B18" s="27"/>
      <c r="C18" s="27"/>
      <c r="D18" s="35">
        <f t="shared" si="0"/>
        <v>0</v>
      </c>
      <c r="E18" s="49">
        <f t="shared" si="1"/>
        <v>0</v>
      </c>
    </row>
    <row r="19" spans="1:5" s="6" customFormat="1" ht="14.25">
      <c r="A19" s="52" t="s">
        <v>133</v>
      </c>
      <c r="B19" s="27">
        <v>1798844172</v>
      </c>
      <c r="C19" s="27">
        <v>2567995000</v>
      </c>
      <c r="D19" s="35">
        <f t="shared" si="0"/>
        <v>-769150828</v>
      </c>
      <c r="E19" s="49">
        <f t="shared" si="1"/>
        <v>-29.951414547146705</v>
      </c>
    </row>
    <row r="20" spans="1:5" s="6" customFormat="1" ht="19.5" customHeight="1">
      <c r="A20" s="52" t="s">
        <v>134</v>
      </c>
      <c r="B20" s="27">
        <v>138166260</v>
      </c>
      <c r="C20" s="27">
        <v>237786000</v>
      </c>
      <c r="D20" s="35">
        <f t="shared" si="0"/>
        <v>-99619740</v>
      </c>
      <c r="E20" s="49">
        <f t="shared" si="1"/>
        <v>-41.89470364108905</v>
      </c>
    </row>
    <row r="21" spans="1:5" s="6" customFormat="1" ht="19.5" customHeight="1">
      <c r="A21" s="52" t="s">
        <v>135</v>
      </c>
      <c r="B21" s="27">
        <v>3779600</v>
      </c>
      <c r="C21" s="27">
        <v>300000</v>
      </c>
      <c r="D21" s="35">
        <f t="shared" si="0"/>
        <v>3479600</v>
      </c>
      <c r="E21" s="49">
        <f t="shared" si="1"/>
        <v>1159.8666666666666</v>
      </c>
    </row>
    <row r="22" spans="1:5" s="6" customFormat="1" ht="14.25">
      <c r="A22" s="52" t="s">
        <v>136</v>
      </c>
      <c r="B22" s="27">
        <v>9647665</v>
      </c>
      <c r="C22" s="27">
        <v>25830000</v>
      </c>
      <c r="D22" s="35">
        <f t="shared" si="0"/>
        <v>-16182335</v>
      </c>
      <c r="E22" s="49">
        <f t="shared" si="1"/>
        <v>-62.649380565234225</v>
      </c>
    </row>
    <row r="23" spans="1:5" s="6" customFormat="1" ht="18.75" customHeight="1">
      <c r="A23" s="52"/>
      <c r="B23" s="27"/>
      <c r="C23" s="27"/>
      <c r="D23" s="35">
        <f t="shared" si="0"/>
        <v>0</v>
      </c>
      <c r="E23" s="49">
        <f t="shared" si="1"/>
        <v>0</v>
      </c>
    </row>
    <row r="24" spans="1:12" s="6" customFormat="1" ht="14.25">
      <c r="A24" s="52"/>
      <c r="B24" s="100"/>
      <c r="C24" s="100"/>
      <c r="D24" s="99">
        <f t="shared" si="0"/>
        <v>0</v>
      </c>
      <c r="E24" s="101">
        <f t="shared" si="1"/>
        <v>0</v>
      </c>
      <c r="F24" s="102"/>
      <c r="G24" s="102"/>
      <c r="H24" s="102"/>
      <c r="I24" s="102"/>
      <c r="J24" s="102"/>
      <c r="K24" s="102"/>
      <c r="L24" s="102"/>
    </row>
    <row r="25" spans="1:12" s="6" customFormat="1" ht="19.5" customHeight="1">
      <c r="A25" s="52"/>
      <c r="B25" s="100"/>
      <c r="C25" s="100"/>
      <c r="D25" s="99">
        <f t="shared" si="0"/>
        <v>0</v>
      </c>
      <c r="E25" s="101">
        <f t="shared" si="1"/>
        <v>0</v>
      </c>
      <c r="F25" s="102"/>
      <c r="G25" s="102"/>
      <c r="H25" s="102"/>
      <c r="I25" s="102"/>
      <c r="J25" s="102"/>
      <c r="K25" s="102"/>
      <c r="L25" s="102"/>
    </row>
    <row r="26" spans="1:12" s="6" customFormat="1" ht="14.25">
      <c r="A26" s="52"/>
      <c r="B26" s="100"/>
      <c r="C26" s="100"/>
      <c r="D26" s="99">
        <f t="shared" si="0"/>
        <v>0</v>
      </c>
      <c r="E26" s="101">
        <f t="shared" si="1"/>
        <v>0</v>
      </c>
      <c r="F26" s="102"/>
      <c r="G26" s="102"/>
      <c r="H26" s="102"/>
      <c r="I26" s="102"/>
      <c r="J26" s="102"/>
      <c r="K26" s="102"/>
      <c r="L26" s="102"/>
    </row>
    <row r="27" spans="1:12" s="6" customFormat="1" ht="14.25">
      <c r="A27" s="52"/>
      <c r="B27" s="100"/>
      <c r="C27" s="100"/>
      <c r="D27" s="99">
        <f t="shared" si="0"/>
        <v>0</v>
      </c>
      <c r="E27" s="101">
        <f t="shared" si="1"/>
        <v>0</v>
      </c>
      <c r="F27" s="102"/>
      <c r="G27" s="102"/>
      <c r="H27" s="102"/>
      <c r="I27" s="102"/>
      <c r="J27" s="102"/>
      <c r="K27" s="102"/>
      <c r="L27" s="102"/>
    </row>
    <row r="28" spans="1:12" s="6" customFormat="1" ht="14.25">
      <c r="A28" s="52"/>
      <c r="B28" s="100"/>
      <c r="C28" s="100"/>
      <c r="D28" s="99">
        <f t="shared" si="0"/>
        <v>0</v>
      </c>
      <c r="E28" s="101">
        <f t="shared" si="1"/>
        <v>0</v>
      </c>
      <c r="F28" s="102"/>
      <c r="G28" s="102"/>
      <c r="H28" s="102"/>
      <c r="I28" s="102"/>
      <c r="J28" s="102"/>
      <c r="K28" s="102"/>
      <c r="L28" s="102"/>
    </row>
    <row r="29" spans="1:12" s="6" customFormat="1" ht="18.75" customHeight="1">
      <c r="A29" s="52"/>
      <c r="B29" s="100"/>
      <c r="C29" s="100"/>
      <c r="D29" s="99">
        <f t="shared" si="0"/>
        <v>0</v>
      </c>
      <c r="E29" s="101">
        <f t="shared" si="1"/>
        <v>0</v>
      </c>
      <c r="F29" s="102"/>
      <c r="G29" s="102"/>
      <c r="H29" s="102"/>
      <c r="I29" s="102"/>
      <c r="J29" s="102"/>
      <c r="K29" s="102"/>
      <c r="L29" s="102"/>
    </row>
    <row r="30" spans="1:12" s="6" customFormat="1" ht="14.25">
      <c r="A30" s="52"/>
      <c r="B30" s="100"/>
      <c r="C30" s="100"/>
      <c r="D30" s="99">
        <f t="shared" si="0"/>
        <v>0</v>
      </c>
      <c r="E30" s="101">
        <f t="shared" si="1"/>
        <v>0</v>
      </c>
      <c r="F30" s="102"/>
      <c r="G30" s="102"/>
      <c r="H30" s="102"/>
      <c r="I30" s="102"/>
      <c r="J30" s="102"/>
      <c r="K30" s="102"/>
      <c r="L30" s="102"/>
    </row>
    <row r="31" spans="1:12" s="6" customFormat="1" ht="17.25" customHeight="1">
      <c r="A31" s="52"/>
      <c r="B31" s="100"/>
      <c r="C31" s="100"/>
      <c r="D31" s="99">
        <f t="shared" si="0"/>
        <v>0</v>
      </c>
      <c r="E31" s="101">
        <f t="shared" si="1"/>
        <v>0</v>
      </c>
      <c r="F31" s="102"/>
      <c r="G31" s="102"/>
      <c r="H31" s="102"/>
      <c r="I31" s="102"/>
      <c r="J31" s="102"/>
      <c r="K31" s="102"/>
      <c r="L31" s="102"/>
    </row>
    <row r="32" spans="1:12" s="6" customFormat="1" ht="14.25">
      <c r="A32" s="52"/>
      <c r="B32" s="100"/>
      <c r="C32" s="100"/>
      <c r="D32" s="99">
        <f t="shared" si="0"/>
        <v>0</v>
      </c>
      <c r="E32" s="101">
        <f t="shared" si="1"/>
        <v>0</v>
      </c>
      <c r="F32" s="102"/>
      <c r="G32" s="102"/>
      <c r="H32" s="102"/>
      <c r="I32" s="102"/>
      <c r="J32" s="102"/>
      <c r="K32" s="102"/>
      <c r="L32" s="102"/>
    </row>
    <row r="33" spans="1:12" s="6" customFormat="1" ht="10.5" customHeight="1">
      <c r="A33" s="52"/>
      <c r="B33" s="100"/>
      <c r="C33" s="100"/>
      <c r="D33" s="99">
        <f t="shared" si="0"/>
        <v>0</v>
      </c>
      <c r="E33" s="101">
        <f t="shared" si="1"/>
        <v>0</v>
      </c>
      <c r="F33" s="102"/>
      <c r="G33" s="102"/>
      <c r="H33" s="102"/>
      <c r="I33" s="102"/>
      <c r="J33" s="102"/>
      <c r="K33" s="102"/>
      <c r="L33" s="102"/>
    </row>
    <row r="34" spans="1:12" s="6" customFormat="1" ht="8.25" customHeight="1">
      <c r="A34" s="52"/>
      <c r="B34" s="100"/>
      <c r="C34" s="100"/>
      <c r="D34" s="99">
        <f t="shared" si="0"/>
        <v>0</v>
      </c>
      <c r="E34" s="101">
        <f t="shared" si="1"/>
        <v>0</v>
      </c>
      <c r="F34" s="102"/>
      <c r="G34" s="102"/>
      <c r="H34" s="102"/>
      <c r="I34" s="102"/>
      <c r="J34" s="102"/>
      <c r="K34" s="102"/>
      <c r="L34" s="102"/>
    </row>
    <row r="35" spans="1:12" s="6" customFormat="1" ht="8.25" customHeight="1">
      <c r="A35" s="52"/>
      <c r="B35" s="100"/>
      <c r="C35" s="100"/>
      <c r="D35" s="99">
        <f t="shared" si="0"/>
        <v>0</v>
      </c>
      <c r="E35" s="101">
        <f t="shared" si="1"/>
        <v>0</v>
      </c>
      <c r="F35" s="102"/>
      <c r="G35" s="102"/>
      <c r="H35" s="102"/>
      <c r="I35" s="102"/>
      <c r="J35" s="102"/>
      <c r="K35" s="102"/>
      <c r="L35" s="102"/>
    </row>
    <row r="36" spans="1:12" s="6" customFormat="1" ht="8.25" customHeight="1">
      <c r="A36" s="52"/>
      <c r="B36" s="100"/>
      <c r="C36" s="100"/>
      <c r="D36" s="99">
        <f t="shared" si="0"/>
        <v>0</v>
      </c>
      <c r="E36" s="101">
        <f t="shared" si="1"/>
        <v>0</v>
      </c>
      <c r="F36" s="102"/>
      <c r="G36" s="102"/>
      <c r="H36" s="102"/>
      <c r="I36" s="102"/>
      <c r="J36" s="102"/>
      <c r="K36" s="102"/>
      <c r="L36" s="102"/>
    </row>
    <row r="37" spans="1:12" s="6" customFormat="1" ht="8.25" customHeight="1">
      <c r="A37" s="52"/>
      <c r="B37" s="100"/>
      <c r="C37" s="100"/>
      <c r="D37" s="99">
        <f t="shared" si="0"/>
        <v>0</v>
      </c>
      <c r="E37" s="101">
        <f t="shared" si="1"/>
        <v>0</v>
      </c>
      <c r="F37" s="102"/>
      <c r="G37" s="102"/>
      <c r="H37" s="102"/>
      <c r="I37" s="102"/>
      <c r="J37" s="102"/>
      <c r="K37" s="102"/>
      <c r="L37" s="102"/>
    </row>
    <row r="38" spans="1:5" s="6" customFormat="1" ht="9" customHeight="1">
      <c r="A38" s="52"/>
      <c r="B38" s="27"/>
      <c r="C38" s="27"/>
      <c r="D38" s="35">
        <f t="shared" si="0"/>
        <v>0</v>
      </c>
      <c r="E38" s="49">
        <f t="shared" si="1"/>
        <v>0</v>
      </c>
    </row>
    <row r="39" spans="1:5" s="6" customFormat="1" ht="14.25">
      <c r="A39" s="52"/>
      <c r="B39" s="27"/>
      <c r="C39" s="27"/>
      <c r="D39" s="35">
        <f t="shared" si="0"/>
        <v>0</v>
      </c>
      <c r="E39" s="49">
        <f t="shared" si="1"/>
        <v>0</v>
      </c>
    </row>
    <row r="40" spans="1:5" s="6" customFormat="1" ht="9.75" customHeight="1">
      <c r="A40" s="52"/>
      <c r="B40" s="27"/>
      <c r="C40" s="27"/>
      <c r="D40" s="35">
        <f t="shared" si="0"/>
        <v>0</v>
      </c>
      <c r="E40" s="49">
        <f t="shared" si="1"/>
        <v>0</v>
      </c>
    </row>
    <row r="41" spans="1:5" s="6" customFormat="1" ht="6" customHeight="1">
      <c r="A41" s="52"/>
      <c r="B41" s="27"/>
      <c r="C41" s="27"/>
      <c r="D41" s="35">
        <f t="shared" si="0"/>
        <v>0</v>
      </c>
      <c r="E41" s="49">
        <f t="shared" si="1"/>
        <v>0</v>
      </c>
    </row>
    <row r="42" spans="1:5" s="6" customFormat="1" ht="14.25">
      <c r="A42" s="52"/>
      <c r="B42" s="27"/>
      <c r="C42" s="27"/>
      <c r="D42" s="35">
        <f t="shared" si="0"/>
        <v>0</v>
      </c>
      <c r="E42" s="49">
        <f t="shared" si="1"/>
        <v>0</v>
      </c>
    </row>
    <row r="43" spans="1:5" s="6" customFormat="1" ht="4.5" customHeight="1">
      <c r="A43" s="52"/>
      <c r="B43" s="27"/>
      <c r="C43" s="27"/>
      <c r="D43" s="35">
        <f t="shared" si="0"/>
        <v>0</v>
      </c>
      <c r="E43" s="49">
        <f t="shared" si="1"/>
        <v>0</v>
      </c>
    </row>
    <row r="44" spans="1:5" s="6" customFormat="1" ht="14.25">
      <c r="A44" s="52"/>
      <c r="B44" s="27"/>
      <c r="C44" s="27"/>
      <c r="D44" s="35">
        <f t="shared" si="0"/>
        <v>0</v>
      </c>
      <c r="E44" s="49">
        <f t="shared" si="1"/>
        <v>0</v>
      </c>
    </row>
    <row r="45" spans="1:5" s="6" customFormat="1" ht="14.25">
      <c r="A45" s="52"/>
      <c r="B45" s="27"/>
      <c r="C45" s="27"/>
      <c r="D45" s="35">
        <f>B45-C45</f>
        <v>0</v>
      </c>
      <c r="E45" s="49">
        <f>IF(C45=0,0,(D45/C45)*100)</f>
        <v>0</v>
      </c>
    </row>
    <row r="46" spans="1:5" s="6" customFormat="1" ht="7.5" customHeight="1">
      <c r="A46" s="52"/>
      <c r="B46" s="27"/>
      <c r="C46" s="27"/>
      <c r="D46" s="35">
        <f>B46-C46</f>
        <v>0</v>
      </c>
      <c r="E46" s="49">
        <f>IF(C46=0,0,(D46/C46)*100)</f>
        <v>0</v>
      </c>
    </row>
    <row r="47" spans="1:5" s="19" customFormat="1" ht="30" customHeight="1">
      <c r="A47" s="22" t="s">
        <v>109</v>
      </c>
      <c r="B47" s="24">
        <f>B7-B15</f>
        <v>2273429753</v>
      </c>
      <c r="C47" s="24">
        <f>C7-C15</f>
        <v>1568226000</v>
      </c>
      <c r="D47" s="25">
        <f>B47-C47</f>
        <v>705203753</v>
      </c>
      <c r="E47" s="26">
        <f>IF(C47=0,0,(D47/C47)*100)</f>
        <v>44.968247752556074</v>
      </c>
    </row>
    <row r="48" spans="1:5" s="19" customFormat="1" ht="30" customHeight="1">
      <c r="A48" s="22" t="s">
        <v>110</v>
      </c>
      <c r="B48" s="28">
        <v>17048651941</v>
      </c>
      <c r="C48" s="28">
        <v>13236414000</v>
      </c>
      <c r="D48" s="25">
        <f>B48-C48</f>
        <v>3812237941</v>
      </c>
      <c r="E48" s="26">
        <f>IF(C48=0,0,(D48/C48)*100)</f>
        <v>28.801138593881998</v>
      </c>
    </row>
    <row r="49" spans="1:5" s="19" customFormat="1" ht="30" customHeight="1" thickBot="1">
      <c r="A49" s="23" t="s">
        <v>111</v>
      </c>
      <c r="B49" s="29">
        <f>B47+B48</f>
        <v>19322081694</v>
      </c>
      <c r="C49" s="29">
        <f>C47+C48</f>
        <v>14804640000</v>
      </c>
      <c r="D49" s="30">
        <f>B49-C49</f>
        <v>4517441694</v>
      </c>
      <c r="E49" s="31">
        <f>IF(C49=0,0,(D49/C49)*100)</f>
        <v>30.513688235580194</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Sheet16"/>
  <dimension ref="A1:L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F1" sqref="F1"/>
    </sheetView>
  </sheetViews>
  <sheetFormatPr defaultColWidth="9.00390625" defaultRowHeight="16.5"/>
  <cols>
    <col min="1" max="1" width="27.25390625" style="7" customWidth="1"/>
    <col min="2" max="2" width="15.75390625" style="7" customWidth="1"/>
    <col min="3" max="3" width="15.875" style="7" customWidth="1"/>
    <col min="4" max="4" width="16.37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35" t="s">
        <v>255</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242</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1755172061</v>
      </c>
      <c r="C7" s="24">
        <f>SUM(C8:C14)</f>
        <v>1707571000</v>
      </c>
      <c r="D7" s="25">
        <f aca="true" t="shared" si="0" ref="D7:D44">B7-C7</f>
        <v>47601061</v>
      </c>
      <c r="E7" s="26">
        <f aca="true" t="shared" si="1" ref="E7:E44">IF(C7=0,0,(D7/C7)*100)</f>
        <v>2.7876475414492283</v>
      </c>
    </row>
    <row r="8" spans="1:5" s="6" customFormat="1" ht="18.75" customHeight="1">
      <c r="A8" s="48" t="s">
        <v>101</v>
      </c>
      <c r="B8" s="27">
        <v>936978110</v>
      </c>
      <c r="C8" s="27">
        <v>855000000</v>
      </c>
      <c r="D8" s="35">
        <f t="shared" si="0"/>
        <v>81978110</v>
      </c>
      <c r="E8" s="49">
        <f t="shared" si="1"/>
        <v>9.588083040935674</v>
      </c>
    </row>
    <row r="9" spans="1:5" s="6" customFormat="1" ht="18" customHeight="1">
      <c r="A9" s="48" t="s">
        <v>102</v>
      </c>
      <c r="B9" s="27">
        <v>642461328</v>
      </c>
      <c r="C9" s="27">
        <v>700000000</v>
      </c>
      <c r="D9" s="35">
        <f t="shared" si="0"/>
        <v>-57538672</v>
      </c>
      <c r="E9" s="49">
        <f t="shared" si="1"/>
        <v>-8.219810285714285</v>
      </c>
    </row>
    <row r="10" spans="1:5" s="6" customFormat="1" ht="17.25" customHeight="1">
      <c r="A10" s="48" t="s">
        <v>103</v>
      </c>
      <c r="B10" s="27"/>
      <c r="C10" s="27"/>
      <c r="D10" s="35">
        <f t="shared" si="0"/>
        <v>0</v>
      </c>
      <c r="E10" s="49">
        <f t="shared" si="1"/>
        <v>0</v>
      </c>
    </row>
    <row r="11" spans="1:5" s="6" customFormat="1" ht="21" customHeight="1">
      <c r="A11" s="48" t="s">
        <v>104</v>
      </c>
      <c r="B11" s="27"/>
      <c r="C11" s="27"/>
      <c r="D11" s="35">
        <f t="shared" si="0"/>
        <v>0</v>
      </c>
      <c r="E11" s="49">
        <f t="shared" si="1"/>
        <v>0</v>
      </c>
    </row>
    <row r="12" spans="1:5" s="6" customFormat="1" ht="17.25" customHeight="1">
      <c r="A12" s="48" t="s">
        <v>105</v>
      </c>
      <c r="B12" s="27">
        <v>49075004</v>
      </c>
      <c r="C12" s="27">
        <v>30411000</v>
      </c>
      <c r="D12" s="35">
        <f t="shared" si="0"/>
        <v>18664004</v>
      </c>
      <c r="E12" s="49">
        <f t="shared" si="1"/>
        <v>61.37254282989708</v>
      </c>
    </row>
    <row r="13" spans="1:5" s="6" customFormat="1" ht="14.25">
      <c r="A13" s="48" t="s">
        <v>106</v>
      </c>
      <c r="B13" s="27">
        <v>122160000</v>
      </c>
      <c r="C13" s="27">
        <v>122160000</v>
      </c>
      <c r="D13" s="35">
        <f t="shared" si="0"/>
        <v>0</v>
      </c>
      <c r="E13" s="49">
        <f t="shared" si="1"/>
        <v>0</v>
      </c>
    </row>
    <row r="14" spans="1:5" s="6" customFormat="1" ht="17.25" customHeight="1">
      <c r="A14" s="48" t="s">
        <v>107</v>
      </c>
      <c r="B14" s="27">
        <v>4497619</v>
      </c>
      <c r="C14" s="27"/>
      <c r="D14" s="35">
        <f t="shared" si="0"/>
        <v>4497619</v>
      </c>
      <c r="E14" s="49">
        <f t="shared" si="1"/>
        <v>0</v>
      </c>
    </row>
    <row r="15" spans="1:5" s="19" customFormat="1" ht="27" customHeight="1">
      <c r="A15" s="22" t="s">
        <v>108</v>
      </c>
      <c r="B15" s="24">
        <f>SUM(B16:B45)</f>
        <v>665594541</v>
      </c>
      <c r="C15" s="24">
        <f>SUM(C16:C45)</f>
        <v>686628000</v>
      </c>
      <c r="D15" s="25">
        <f t="shared" si="0"/>
        <v>-21033459</v>
      </c>
      <c r="E15" s="26">
        <f t="shared" si="1"/>
        <v>-3.0632975934567193</v>
      </c>
    </row>
    <row r="16" spans="1:5" s="6" customFormat="1" ht="17.25" customHeight="1">
      <c r="A16" s="48" t="s">
        <v>114</v>
      </c>
      <c r="B16" s="27">
        <v>12681025</v>
      </c>
      <c r="C16" s="27">
        <v>17163000</v>
      </c>
      <c r="D16" s="35">
        <f t="shared" si="0"/>
        <v>-4481975</v>
      </c>
      <c r="E16" s="49">
        <f t="shared" si="1"/>
        <v>-26.114170016896814</v>
      </c>
    </row>
    <row r="17" spans="1:5" s="6" customFormat="1" ht="14.25">
      <c r="A17" s="48" t="s">
        <v>115</v>
      </c>
      <c r="B17" s="27"/>
      <c r="C17" s="27"/>
      <c r="D17" s="35">
        <f t="shared" si="0"/>
        <v>0</v>
      </c>
      <c r="E17" s="49">
        <f t="shared" si="1"/>
        <v>0</v>
      </c>
    </row>
    <row r="18" spans="1:5" s="6" customFormat="1" ht="8.25" customHeight="1">
      <c r="A18" s="50"/>
      <c r="B18" s="27"/>
      <c r="C18" s="27"/>
      <c r="D18" s="35">
        <f t="shared" si="0"/>
        <v>0</v>
      </c>
      <c r="E18" s="49">
        <f t="shared" si="1"/>
        <v>0</v>
      </c>
    </row>
    <row r="19" spans="1:5" s="6" customFormat="1" ht="14.25">
      <c r="A19" s="52" t="s">
        <v>137</v>
      </c>
      <c r="B19" s="27">
        <v>59277605</v>
      </c>
      <c r="C19" s="27">
        <v>81930000</v>
      </c>
      <c r="D19" s="35">
        <f t="shared" si="0"/>
        <v>-22652395</v>
      </c>
      <c r="E19" s="49">
        <f t="shared" si="1"/>
        <v>-27.64847430733553</v>
      </c>
    </row>
    <row r="20" spans="1:5" s="6" customFormat="1" ht="19.5" customHeight="1">
      <c r="A20" s="52" t="s">
        <v>138</v>
      </c>
      <c r="B20" s="27">
        <v>51497423</v>
      </c>
      <c r="C20" s="27">
        <v>50535000</v>
      </c>
      <c r="D20" s="35">
        <f t="shared" si="0"/>
        <v>962423</v>
      </c>
      <c r="E20" s="49">
        <f t="shared" si="1"/>
        <v>1.9044681903631147</v>
      </c>
    </row>
    <row r="21" spans="1:5" s="6" customFormat="1" ht="19.5" customHeight="1">
      <c r="A21" s="52" t="s">
        <v>139</v>
      </c>
      <c r="B21" s="27">
        <v>10546332</v>
      </c>
      <c r="C21" s="27">
        <v>7700000</v>
      </c>
      <c r="D21" s="35">
        <f t="shared" si="0"/>
        <v>2846332</v>
      </c>
      <c r="E21" s="49">
        <f t="shared" si="1"/>
        <v>36.96535064935065</v>
      </c>
    </row>
    <row r="22" spans="1:5" s="6" customFormat="1" ht="14.25">
      <c r="A22" s="52" t="s">
        <v>229</v>
      </c>
      <c r="B22" s="27">
        <v>325500139</v>
      </c>
      <c r="C22" s="27">
        <v>293339000</v>
      </c>
      <c r="D22" s="35">
        <f t="shared" si="0"/>
        <v>32161139</v>
      </c>
      <c r="E22" s="49">
        <f t="shared" si="1"/>
        <v>10.963812858160695</v>
      </c>
    </row>
    <row r="23" spans="1:5" s="6" customFormat="1" ht="18.75" customHeight="1">
      <c r="A23" s="52" t="s">
        <v>140</v>
      </c>
      <c r="B23" s="27">
        <v>205672017</v>
      </c>
      <c r="C23" s="27">
        <v>231661000</v>
      </c>
      <c r="D23" s="35">
        <f t="shared" si="0"/>
        <v>-25988983</v>
      </c>
      <c r="E23" s="49">
        <f t="shared" si="1"/>
        <v>-11.218540453507496</v>
      </c>
    </row>
    <row r="24" spans="1:12" s="6" customFormat="1" ht="14.25">
      <c r="A24" s="52" t="s">
        <v>141</v>
      </c>
      <c r="B24" s="100">
        <v>420000</v>
      </c>
      <c r="C24" s="100">
        <v>4300000</v>
      </c>
      <c r="D24" s="99">
        <f t="shared" si="0"/>
        <v>-3880000</v>
      </c>
      <c r="E24" s="101">
        <f t="shared" si="1"/>
        <v>-90.23255813953487</v>
      </c>
      <c r="F24" s="102"/>
      <c r="G24" s="102"/>
      <c r="H24" s="102"/>
      <c r="I24" s="102"/>
      <c r="J24" s="102"/>
      <c r="K24" s="102"/>
      <c r="L24" s="102"/>
    </row>
    <row r="25" spans="1:12" s="6" customFormat="1" ht="19.5" customHeight="1">
      <c r="A25" s="52"/>
      <c r="B25" s="100"/>
      <c r="C25" s="100"/>
      <c r="D25" s="99">
        <f t="shared" si="0"/>
        <v>0</v>
      </c>
      <c r="E25" s="101">
        <f t="shared" si="1"/>
        <v>0</v>
      </c>
      <c r="F25" s="102"/>
      <c r="G25" s="102"/>
      <c r="H25" s="102"/>
      <c r="I25" s="102"/>
      <c r="J25" s="102"/>
      <c r="K25" s="102"/>
      <c r="L25" s="102"/>
    </row>
    <row r="26" spans="1:12" s="6" customFormat="1" ht="14.25">
      <c r="A26" s="52"/>
      <c r="B26" s="100"/>
      <c r="C26" s="100"/>
      <c r="D26" s="99">
        <f t="shared" si="0"/>
        <v>0</v>
      </c>
      <c r="E26" s="101">
        <f t="shared" si="1"/>
        <v>0</v>
      </c>
      <c r="F26" s="102"/>
      <c r="G26" s="102"/>
      <c r="H26" s="102"/>
      <c r="I26" s="102"/>
      <c r="J26" s="102"/>
      <c r="K26" s="102"/>
      <c r="L26" s="102"/>
    </row>
    <row r="27" spans="1:12" s="6" customFormat="1" ht="14.25">
      <c r="A27" s="52"/>
      <c r="B27" s="100"/>
      <c r="C27" s="100"/>
      <c r="D27" s="99">
        <f t="shared" si="0"/>
        <v>0</v>
      </c>
      <c r="E27" s="101">
        <f t="shared" si="1"/>
        <v>0</v>
      </c>
      <c r="F27" s="102"/>
      <c r="G27" s="102"/>
      <c r="H27" s="102"/>
      <c r="I27" s="102"/>
      <c r="J27" s="102"/>
      <c r="K27" s="102"/>
      <c r="L27" s="102"/>
    </row>
    <row r="28" spans="1:12" s="6" customFormat="1" ht="14.25">
      <c r="A28" s="52"/>
      <c r="B28" s="100"/>
      <c r="C28" s="100"/>
      <c r="D28" s="99">
        <f t="shared" si="0"/>
        <v>0</v>
      </c>
      <c r="E28" s="101">
        <f t="shared" si="1"/>
        <v>0</v>
      </c>
      <c r="F28" s="102"/>
      <c r="G28" s="102"/>
      <c r="H28" s="102"/>
      <c r="I28" s="102"/>
      <c r="J28" s="102"/>
      <c r="K28" s="102"/>
      <c r="L28" s="102"/>
    </row>
    <row r="29" spans="1:12" s="6" customFormat="1" ht="18.75" customHeight="1">
      <c r="A29" s="52"/>
      <c r="B29" s="100"/>
      <c r="C29" s="100"/>
      <c r="D29" s="99">
        <f t="shared" si="0"/>
        <v>0</v>
      </c>
      <c r="E29" s="101">
        <f t="shared" si="1"/>
        <v>0</v>
      </c>
      <c r="F29" s="102"/>
      <c r="G29" s="102"/>
      <c r="H29" s="102"/>
      <c r="I29" s="102"/>
      <c r="J29" s="102"/>
      <c r="K29" s="102"/>
      <c r="L29" s="102"/>
    </row>
    <row r="30" spans="1:12" s="6" customFormat="1" ht="14.25">
      <c r="A30" s="52"/>
      <c r="B30" s="100"/>
      <c r="C30" s="100"/>
      <c r="D30" s="99">
        <f t="shared" si="0"/>
        <v>0</v>
      </c>
      <c r="E30" s="101">
        <f t="shared" si="1"/>
        <v>0</v>
      </c>
      <c r="F30" s="102"/>
      <c r="G30" s="102"/>
      <c r="H30" s="102"/>
      <c r="I30" s="102"/>
      <c r="J30" s="102"/>
      <c r="K30" s="102"/>
      <c r="L30" s="102"/>
    </row>
    <row r="31" spans="1:12" s="6" customFormat="1" ht="17.25" customHeight="1">
      <c r="A31" s="52"/>
      <c r="B31" s="100"/>
      <c r="C31" s="100"/>
      <c r="D31" s="99">
        <f t="shared" si="0"/>
        <v>0</v>
      </c>
      <c r="E31" s="101">
        <f t="shared" si="1"/>
        <v>0</v>
      </c>
      <c r="F31" s="102"/>
      <c r="G31" s="102"/>
      <c r="H31" s="102"/>
      <c r="I31" s="102"/>
      <c r="J31" s="102"/>
      <c r="K31" s="102"/>
      <c r="L31" s="102"/>
    </row>
    <row r="32" spans="1:12" s="6" customFormat="1" ht="14.25">
      <c r="A32" s="52"/>
      <c r="B32" s="100"/>
      <c r="C32" s="100"/>
      <c r="D32" s="99">
        <f t="shared" si="0"/>
        <v>0</v>
      </c>
      <c r="E32" s="101">
        <f t="shared" si="1"/>
        <v>0</v>
      </c>
      <c r="F32" s="102"/>
      <c r="G32" s="102"/>
      <c r="H32" s="102"/>
      <c r="I32" s="102"/>
      <c r="J32" s="102"/>
      <c r="K32" s="102"/>
      <c r="L32" s="102"/>
    </row>
    <row r="33" spans="1:12" s="6" customFormat="1" ht="10.5" customHeight="1">
      <c r="A33" s="52"/>
      <c r="B33" s="100"/>
      <c r="C33" s="100"/>
      <c r="D33" s="99">
        <f t="shared" si="0"/>
        <v>0</v>
      </c>
      <c r="E33" s="101">
        <f t="shared" si="1"/>
        <v>0</v>
      </c>
      <c r="F33" s="102"/>
      <c r="G33" s="102"/>
      <c r="H33" s="102"/>
      <c r="I33" s="102"/>
      <c r="J33" s="102"/>
      <c r="K33" s="102"/>
      <c r="L33" s="102"/>
    </row>
    <row r="34" spans="1:12" s="6" customFormat="1" ht="8.25" customHeight="1">
      <c r="A34" s="52"/>
      <c r="B34" s="100"/>
      <c r="C34" s="100"/>
      <c r="D34" s="99">
        <f t="shared" si="0"/>
        <v>0</v>
      </c>
      <c r="E34" s="101">
        <f t="shared" si="1"/>
        <v>0</v>
      </c>
      <c r="F34" s="102"/>
      <c r="G34" s="102"/>
      <c r="H34" s="102"/>
      <c r="I34" s="102"/>
      <c r="J34" s="102"/>
      <c r="K34" s="102"/>
      <c r="L34" s="102"/>
    </row>
    <row r="35" spans="1:12" s="6" customFormat="1" ht="8.25" customHeight="1">
      <c r="A35" s="52"/>
      <c r="B35" s="100"/>
      <c r="C35" s="100"/>
      <c r="D35" s="99">
        <f t="shared" si="0"/>
        <v>0</v>
      </c>
      <c r="E35" s="101">
        <f t="shared" si="1"/>
        <v>0</v>
      </c>
      <c r="F35" s="102"/>
      <c r="G35" s="102"/>
      <c r="H35" s="102"/>
      <c r="I35" s="102"/>
      <c r="J35" s="102"/>
      <c r="K35" s="102"/>
      <c r="L35" s="102"/>
    </row>
    <row r="36" spans="1:12" s="6" customFormat="1" ht="8.25" customHeight="1">
      <c r="A36" s="52"/>
      <c r="B36" s="100"/>
      <c r="C36" s="100"/>
      <c r="D36" s="99">
        <f t="shared" si="0"/>
        <v>0</v>
      </c>
      <c r="E36" s="101">
        <f t="shared" si="1"/>
        <v>0</v>
      </c>
      <c r="F36" s="102"/>
      <c r="G36" s="102"/>
      <c r="H36" s="102"/>
      <c r="I36" s="102"/>
      <c r="J36" s="102"/>
      <c r="K36" s="102"/>
      <c r="L36" s="102"/>
    </row>
    <row r="37" spans="1:12" s="6" customFormat="1" ht="8.25" customHeight="1">
      <c r="A37" s="52"/>
      <c r="B37" s="100"/>
      <c r="C37" s="100"/>
      <c r="D37" s="99">
        <f t="shared" si="0"/>
        <v>0</v>
      </c>
      <c r="E37" s="101">
        <f t="shared" si="1"/>
        <v>0</v>
      </c>
      <c r="F37" s="102"/>
      <c r="G37" s="102"/>
      <c r="H37" s="102"/>
      <c r="I37" s="102"/>
      <c r="J37" s="102"/>
      <c r="K37" s="102"/>
      <c r="L37" s="102"/>
    </row>
    <row r="38" spans="1:5" s="6" customFormat="1" ht="9" customHeight="1">
      <c r="A38" s="52"/>
      <c r="B38" s="27"/>
      <c r="C38" s="27"/>
      <c r="D38" s="35">
        <f t="shared" si="0"/>
        <v>0</v>
      </c>
      <c r="E38" s="49">
        <f t="shared" si="1"/>
        <v>0</v>
      </c>
    </row>
    <row r="39" spans="1:5" s="6" customFormat="1" ht="14.25">
      <c r="A39" s="52"/>
      <c r="B39" s="27"/>
      <c r="C39" s="27"/>
      <c r="D39" s="35">
        <f t="shared" si="0"/>
        <v>0</v>
      </c>
      <c r="E39" s="49">
        <f t="shared" si="1"/>
        <v>0</v>
      </c>
    </row>
    <row r="40" spans="1:5" s="6" customFormat="1" ht="9.75" customHeight="1">
      <c r="A40" s="52"/>
      <c r="B40" s="27"/>
      <c r="C40" s="27"/>
      <c r="D40" s="35">
        <f t="shared" si="0"/>
        <v>0</v>
      </c>
      <c r="E40" s="49">
        <f t="shared" si="1"/>
        <v>0</v>
      </c>
    </row>
    <row r="41" spans="1:5" s="6" customFormat="1" ht="6" customHeight="1">
      <c r="A41" s="52"/>
      <c r="B41" s="27"/>
      <c r="C41" s="27"/>
      <c r="D41" s="35">
        <f t="shared" si="0"/>
        <v>0</v>
      </c>
      <c r="E41" s="49">
        <f t="shared" si="1"/>
        <v>0</v>
      </c>
    </row>
    <row r="42" spans="1:5" s="6" customFormat="1" ht="14.25">
      <c r="A42" s="52"/>
      <c r="B42" s="27"/>
      <c r="C42" s="27"/>
      <c r="D42" s="35">
        <f t="shared" si="0"/>
        <v>0</v>
      </c>
      <c r="E42" s="49">
        <f t="shared" si="1"/>
        <v>0</v>
      </c>
    </row>
    <row r="43" spans="1:5" s="6" customFormat="1" ht="4.5" customHeight="1">
      <c r="A43" s="52"/>
      <c r="B43" s="27"/>
      <c r="C43" s="27"/>
      <c r="D43" s="35">
        <f t="shared" si="0"/>
        <v>0</v>
      </c>
      <c r="E43" s="49">
        <f t="shared" si="1"/>
        <v>0</v>
      </c>
    </row>
    <row r="44" spans="1:5" s="6" customFormat="1" ht="14.25">
      <c r="A44" s="52"/>
      <c r="B44" s="27"/>
      <c r="C44" s="27"/>
      <c r="D44" s="35">
        <f t="shared" si="0"/>
        <v>0</v>
      </c>
      <c r="E44" s="49">
        <f t="shared" si="1"/>
        <v>0</v>
      </c>
    </row>
    <row r="45" spans="1:5" s="6" customFormat="1" ht="14.25">
      <c r="A45" s="52"/>
      <c r="B45" s="27"/>
      <c r="C45" s="27"/>
      <c r="D45" s="35">
        <f>B45-C45</f>
        <v>0</v>
      </c>
      <c r="E45" s="49">
        <f>IF(C45=0,0,(D45/C45)*100)</f>
        <v>0</v>
      </c>
    </row>
    <row r="46" spans="1:5" s="6" customFormat="1" ht="7.5" customHeight="1">
      <c r="A46" s="52"/>
      <c r="B46" s="27"/>
      <c r="C46" s="27"/>
      <c r="D46" s="35">
        <f>B46-C46</f>
        <v>0</v>
      </c>
      <c r="E46" s="49">
        <f>IF(C46=0,0,(D46/C46)*100)</f>
        <v>0</v>
      </c>
    </row>
    <row r="47" spans="1:5" s="19" customFormat="1" ht="30" customHeight="1">
      <c r="A47" s="22" t="s">
        <v>109</v>
      </c>
      <c r="B47" s="24">
        <f>B7-B15</f>
        <v>1089577520</v>
      </c>
      <c r="C47" s="24">
        <f>C7-C15</f>
        <v>1020943000</v>
      </c>
      <c r="D47" s="25">
        <f>B47-C47</f>
        <v>68634520</v>
      </c>
      <c r="E47" s="26">
        <f>IF(C47=0,0,(D47/C47)*100)</f>
        <v>6.7226593453307375</v>
      </c>
    </row>
    <row r="48" spans="1:5" s="19" customFormat="1" ht="30" customHeight="1">
      <c r="A48" s="22" t="s">
        <v>110</v>
      </c>
      <c r="B48" s="28">
        <v>9824859619</v>
      </c>
      <c r="C48" s="28">
        <v>9005432000</v>
      </c>
      <c r="D48" s="25">
        <f>B48-C48</f>
        <v>819427619</v>
      </c>
      <c r="E48" s="26">
        <f>IF(C48=0,0,(D48/C48)*100)</f>
        <v>9.099259413651671</v>
      </c>
    </row>
    <row r="49" spans="1:5" s="19" customFormat="1" ht="30" customHeight="1" thickBot="1">
      <c r="A49" s="23" t="s">
        <v>111</v>
      </c>
      <c r="B49" s="29">
        <f>B47+B48</f>
        <v>10914437139</v>
      </c>
      <c r="C49" s="29">
        <f>C47+C48</f>
        <v>10026375000</v>
      </c>
      <c r="D49" s="30">
        <f>B49-C49</f>
        <v>888062139</v>
      </c>
      <c r="E49" s="31">
        <f>IF(C49=0,0,(D49/C49)*100)</f>
        <v>8.85726036578524</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codeName="Sheet17"/>
  <dimension ref="A1:L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F1" sqref="F1"/>
    </sheetView>
  </sheetViews>
  <sheetFormatPr defaultColWidth="9.00390625" defaultRowHeight="16.5"/>
  <cols>
    <col min="1" max="1" width="27.25390625" style="7" customWidth="1"/>
    <col min="2" max="2" width="15.75390625" style="7" customWidth="1"/>
    <col min="3" max="3" width="15.875" style="7" customWidth="1"/>
    <col min="4" max="4" width="16.37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46" t="s">
        <v>256</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237</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1580608278</v>
      </c>
      <c r="C7" s="24">
        <f>SUM(C8:C14)</f>
        <v>1601359000</v>
      </c>
      <c r="D7" s="25">
        <f aca="true" t="shared" si="0" ref="D7:D44">B7-C7</f>
        <v>-20750722</v>
      </c>
      <c r="E7" s="26">
        <f aca="true" t="shared" si="1" ref="E7:E44">IF(C7=0,0,(D7/C7)*100)</f>
        <v>-1.2958194883221064</v>
      </c>
    </row>
    <row r="8" spans="1:5" s="6" customFormat="1" ht="18.75" customHeight="1">
      <c r="A8" s="48" t="s">
        <v>101</v>
      </c>
      <c r="B8" s="27">
        <v>1533292779</v>
      </c>
      <c r="C8" s="27">
        <v>1585009000</v>
      </c>
      <c r="D8" s="35">
        <f t="shared" si="0"/>
        <v>-51716221</v>
      </c>
      <c r="E8" s="49">
        <f t="shared" si="1"/>
        <v>-3.26283453280076</v>
      </c>
    </row>
    <row r="9" spans="1:5" s="6" customFormat="1" ht="18" customHeight="1">
      <c r="A9" s="48" t="s">
        <v>102</v>
      </c>
      <c r="B9" s="27"/>
      <c r="C9" s="27"/>
      <c r="D9" s="35">
        <f t="shared" si="0"/>
        <v>0</v>
      </c>
      <c r="E9" s="49">
        <f t="shared" si="1"/>
        <v>0</v>
      </c>
    </row>
    <row r="10" spans="1:5" s="6" customFormat="1" ht="17.25" customHeight="1">
      <c r="A10" s="48" t="s">
        <v>103</v>
      </c>
      <c r="B10" s="27"/>
      <c r="C10" s="27"/>
      <c r="D10" s="35">
        <f t="shared" si="0"/>
        <v>0</v>
      </c>
      <c r="E10" s="49">
        <f t="shared" si="1"/>
        <v>0</v>
      </c>
    </row>
    <row r="11" spans="1:5" s="6" customFormat="1" ht="21" customHeight="1">
      <c r="A11" s="48" t="s">
        <v>104</v>
      </c>
      <c r="B11" s="27"/>
      <c r="C11" s="27"/>
      <c r="D11" s="35">
        <f t="shared" si="0"/>
        <v>0</v>
      </c>
      <c r="E11" s="49">
        <f t="shared" si="1"/>
        <v>0</v>
      </c>
    </row>
    <row r="12" spans="1:5" s="6" customFormat="1" ht="17.25" customHeight="1">
      <c r="A12" s="48" t="s">
        <v>105</v>
      </c>
      <c r="B12" s="27">
        <v>23558903</v>
      </c>
      <c r="C12" s="27">
        <v>16350000</v>
      </c>
      <c r="D12" s="35">
        <f t="shared" si="0"/>
        <v>7208903</v>
      </c>
      <c r="E12" s="49">
        <f t="shared" si="1"/>
        <v>44.091149847094805</v>
      </c>
    </row>
    <row r="13" spans="1:5" s="6" customFormat="1" ht="14.25">
      <c r="A13" s="48" t="s">
        <v>106</v>
      </c>
      <c r="B13" s="27"/>
      <c r="C13" s="27"/>
      <c r="D13" s="35">
        <f t="shared" si="0"/>
        <v>0</v>
      </c>
      <c r="E13" s="49">
        <f t="shared" si="1"/>
        <v>0</v>
      </c>
    </row>
    <row r="14" spans="1:5" s="6" customFormat="1" ht="17.25" customHeight="1">
      <c r="A14" s="48" t="s">
        <v>107</v>
      </c>
      <c r="B14" s="27">
        <v>23756596</v>
      </c>
      <c r="C14" s="27">
        <v>0</v>
      </c>
      <c r="D14" s="35">
        <f t="shared" si="0"/>
        <v>23756596</v>
      </c>
      <c r="E14" s="49">
        <f t="shared" si="1"/>
        <v>0</v>
      </c>
    </row>
    <row r="15" spans="1:5" s="19" customFormat="1" ht="27" customHeight="1">
      <c r="A15" s="22" t="s">
        <v>108</v>
      </c>
      <c r="B15" s="24">
        <f>SUM(B16:B45)</f>
        <v>931602758</v>
      </c>
      <c r="C15" s="24">
        <f>SUM(C16:C45)</f>
        <v>1178696000</v>
      </c>
      <c r="D15" s="25">
        <f t="shared" si="0"/>
        <v>-247093242</v>
      </c>
      <c r="E15" s="26">
        <f t="shared" si="1"/>
        <v>-20.963271445733252</v>
      </c>
    </row>
    <row r="16" spans="1:5" s="6" customFormat="1" ht="17.25" customHeight="1">
      <c r="A16" s="48" t="s">
        <v>114</v>
      </c>
      <c r="B16" s="27">
        <v>70566437</v>
      </c>
      <c r="C16" s="27">
        <v>75463000</v>
      </c>
      <c r="D16" s="35">
        <f t="shared" si="0"/>
        <v>-4896563</v>
      </c>
      <c r="E16" s="49">
        <f t="shared" si="1"/>
        <v>-6.4886937969601</v>
      </c>
    </row>
    <row r="17" spans="1:5" s="6" customFormat="1" ht="14.25">
      <c r="A17" s="48" t="s">
        <v>115</v>
      </c>
      <c r="B17" s="27">
        <v>9248379</v>
      </c>
      <c r="C17" s="27">
        <v>9200000</v>
      </c>
      <c r="D17" s="35">
        <f t="shared" si="0"/>
        <v>48379</v>
      </c>
      <c r="E17" s="49">
        <f t="shared" si="1"/>
        <v>0.5258586956521739</v>
      </c>
    </row>
    <row r="18" spans="1:5" s="6" customFormat="1" ht="8.25" customHeight="1">
      <c r="A18" s="50"/>
      <c r="B18" s="27"/>
      <c r="C18" s="27"/>
      <c r="D18" s="35">
        <f t="shared" si="0"/>
        <v>0</v>
      </c>
      <c r="E18" s="49">
        <f t="shared" si="1"/>
        <v>0</v>
      </c>
    </row>
    <row r="19" spans="1:5" s="6" customFormat="1" ht="14.25">
      <c r="A19" s="53" t="s">
        <v>158</v>
      </c>
      <c r="B19" s="27">
        <v>481700444</v>
      </c>
      <c r="C19" s="27">
        <v>607683000</v>
      </c>
      <c r="D19" s="35">
        <f t="shared" si="0"/>
        <v>-125982556</v>
      </c>
      <c r="E19" s="49">
        <f t="shared" si="1"/>
        <v>-20.73162421854816</v>
      </c>
    </row>
    <row r="20" spans="1:5" s="6" customFormat="1" ht="19.5" customHeight="1">
      <c r="A20" s="53" t="s">
        <v>159</v>
      </c>
      <c r="B20" s="27">
        <v>236511887</v>
      </c>
      <c r="C20" s="27">
        <v>331892000</v>
      </c>
      <c r="D20" s="35">
        <f t="shared" si="0"/>
        <v>-95380113</v>
      </c>
      <c r="E20" s="49">
        <f t="shared" si="1"/>
        <v>-28.738298301857228</v>
      </c>
    </row>
    <row r="21" spans="1:5" s="6" customFormat="1" ht="19.5" customHeight="1">
      <c r="A21" s="53" t="s">
        <v>160</v>
      </c>
      <c r="B21" s="27">
        <v>133575611</v>
      </c>
      <c r="C21" s="27">
        <v>154458000</v>
      </c>
      <c r="D21" s="35">
        <f t="shared" si="0"/>
        <v>-20882389</v>
      </c>
      <c r="E21" s="49">
        <f t="shared" si="1"/>
        <v>-13.519784666381799</v>
      </c>
    </row>
    <row r="22" spans="1:5" s="6" customFormat="1" ht="14.25">
      <c r="A22" s="51"/>
      <c r="B22" s="27"/>
      <c r="C22" s="27"/>
      <c r="D22" s="35">
        <f t="shared" si="0"/>
        <v>0</v>
      </c>
      <c r="E22" s="49">
        <f t="shared" si="1"/>
        <v>0</v>
      </c>
    </row>
    <row r="23" spans="1:5" s="6" customFormat="1" ht="18.75" customHeight="1">
      <c r="A23" s="51"/>
      <c r="B23" s="27"/>
      <c r="C23" s="27"/>
      <c r="D23" s="35">
        <f t="shared" si="0"/>
        <v>0</v>
      </c>
      <c r="E23" s="49">
        <f t="shared" si="1"/>
        <v>0</v>
      </c>
    </row>
    <row r="24" spans="1:12" s="6" customFormat="1" ht="14.25">
      <c r="A24" s="51"/>
      <c r="B24" s="100"/>
      <c r="C24" s="100"/>
      <c r="D24" s="99">
        <f t="shared" si="0"/>
        <v>0</v>
      </c>
      <c r="E24" s="101">
        <f t="shared" si="1"/>
        <v>0</v>
      </c>
      <c r="F24" s="102"/>
      <c r="G24" s="102"/>
      <c r="H24" s="102"/>
      <c r="I24" s="102"/>
      <c r="J24" s="102"/>
      <c r="K24" s="102"/>
      <c r="L24" s="102"/>
    </row>
    <row r="25" spans="1:12" s="6" customFormat="1" ht="19.5" customHeight="1">
      <c r="A25" s="51"/>
      <c r="B25" s="100"/>
      <c r="C25" s="100"/>
      <c r="D25" s="99">
        <f t="shared" si="0"/>
        <v>0</v>
      </c>
      <c r="E25" s="101">
        <f t="shared" si="1"/>
        <v>0</v>
      </c>
      <c r="F25" s="102"/>
      <c r="G25" s="102"/>
      <c r="H25" s="102"/>
      <c r="I25" s="102"/>
      <c r="J25" s="102"/>
      <c r="K25" s="102"/>
      <c r="L25" s="102"/>
    </row>
    <row r="26" spans="1:12" s="6" customFormat="1" ht="14.25">
      <c r="A26" s="51"/>
      <c r="B26" s="100"/>
      <c r="C26" s="100"/>
      <c r="D26" s="99">
        <f t="shared" si="0"/>
        <v>0</v>
      </c>
      <c r="E26" s="101">
        <f t="shared" si="1"/>
        <v>0</v>
      </c>
      <c r="F26" s="102"/>
      <c r="G26" s="102"/>
      <c r="H26" s="102"/>
      <c r="I26" s="102"/>
      <c r="J26" s="102"/>
      <c r="K26" s="102"/>
      <c r="L26" s="102"/>
    </row>
    <row r="27" spans="1:12" s="6" customFormat="1" ht="14.25">
      <c r="A27" s="51"/>
      <c r="B27" s="100"/>
      <c r="C27" s="100"/>
      <c r="D27" s="99">
        <f t="shared" si="0"/>
        <v>0</v>
      </c>
      <c r="E27" s="101">
        <f t="shared" si="1"/>
        <v>0</v>
      </c>
      <c r="F27" s="102"/>
      <c r="G27" s="102"/>
      <c r="H27" s="102"/>
      <c r="I27" s="102"/>
      <c r="J27" s="102"/>
      <c r="K27" s="102"/>
      <c r="L27" s="102"/>
    </row>
    <row r="28" spans="1:12" s="6" customFormat="1" ht="14.25">
      <c r="A28" s="51"/>
      <c r="B28" s="100"/>
      <c r="C28" s="100"/>
      <c r="D28" s="99">
        <f t="shared" si="0"/>
        <v>0</v>
      </c>
      <c r="E28" s="101">
        <f t="shared" si="1"/>
        <v>0</v>
      </c>
      <c r="F28" s="102"/>
      <c r="G28" s="102"/>
      <c r="H28" s="102"/>
      <c r="I28" s="102"/>
      <c r="J28" s="102"/>
      <c r="K28" s="102"/>
      <c r="L28" s="102"/>
    </row>
    <row r="29" spans="1:12" s="6" customFormat="1" ht="18.75" customHeight="1">
      <c r="A29" s="51"/>
      <c r="B29" s="100"/>
      <c r="C29" s="100"/>
      <c r="D29" s="99">
        <f t="shared" si="0"/>
        <v>0</v>
      </c>
      <c r="E29" s="101">
        <f t="shared" si="1"/>
        <v>0</v>
      </c>
      <c r="F29" s="102"/>
      <c r="G29" s="102"/>
      <c r="H29" s="102"/>
      <c r="I29" s="102"/>
      <c r="J29" s="102"/>
      <c r="K29" s="102"/>
      <c r="L29" s="102"/>
    </row>
    <row r="30" spans="1:12" s="6" customFormat="1" ht="14.25">
      <c r="A30" s="51"/>
      <c r="B30" s="100"/>
      <c r="C30" s="100"/>
      <c r="D30" s="99">
        <f t="shared" si="0"/>
        <v>0</v>
      </c>
      <c r="E30" s="101">
        <f t="shared" si="1"/>
        <v>0</v>
      </c>
      <c r="F30" s="102"/>
      <c r="G30" s="102"/>
      <c r="H30" s="102"/>
      <c r="I30" s="102"/>
      <c r="J30" s="102"/>
      <c r="K30" s="102"/>
      <c r="L30" s="102"/>
    </row>
    <row r="31" spans="1:12" s="6" customFormat="1" ht="17.25" customHeight="1">
      <c r="A31" s="51"/>
      <c r="B31" s="100"/>
      <c r="C31" s="100"/>
      <c r="D31" s="99">
        <f t="shared" si="0"/>
        <v>0</v>
      </c>
      <c r="E31" s="101">
        <f t="shared" si="1"/>
        <v>0</v>
      </c>
      <c r="F31" s="102"/>
      <c r="G31" s="102"/>
      <c r="H31" s="102"/>
      <c r="I31" s="102"/>
      <c r="J31" s="102"/>
      <c r="K31" s="102"/>
      <c r="L31" s="102"/>
    </row>
    <row r="32" spans="1:12" s="6" customFormat="1" ht="14.25">
      <c r="A32" s="51"/>
      <c r="B32" s="100"/>
      <c r="C32" s="100"/>
      <c r="D32" s="99">
        <f t="shared" si="0"/>
        <v>0</v>
      </c>
      <c r="E32" s="101">
        <f t="shared" si="1"/>
        <v>0</v>
      </c>
      <c r="F32" s="102"/>
      <c r="G32" s="102"/>
      <c r="H32" s="102"/>
      <c r="I32" s="102"/>
      <c r="J32" s="102"/>
      <c r="K32" s="102"/>
      <c r="L32" s="102"/>
    </row>
    <row r="33" spans="1:12" s="6" customFormat="1" ht="10.5" customHeight="1">
      <c r="A33" s="51"/>
      <c r="B33" s="100"/>
      <c r="C33" s="100"/>
      <c r="D33" s="99">
        <f t="shared" si="0"/>
        <v>0</v>
      </c>
      <c r="E33" s="101">
        <f t="shared" si="1"/>
        <v>0</v>
      </c>
      <c r="F33" s="102"/>
      <c r="G33" s="102"/>
      <c r="H33" s="102"/>
      <c r="I33" s="102"/>
      <c r="J33" s="102"/>
      <c r="K33" s="102"/>
      <c r="L33" s="102"/>
    </row>
    <row r="34" spans="1:12" s="6" customFormat="1" ht="8.25" customHeight="1">
      <c r="A34" s="51"/>
      <c r="B34" s="100"/>
      <c r="C34" s="100"/>
      <c r="D34" s="99">
        <f t="shared" si="0"/>
        <v>0</v>
      </c>
      <c r="E34" s="101">
        <f t="shared" si="1"/>
        <v>0</v>
      </c>
      <c r="F34" s="102"/>
      <c r="G34" s="102"/>
      <c r="H34" s="102"/>
      <c r="I34" s="102"/>
      <c r="J34" s="102"/>
      <c r="K34" s="102"/>
      <c r="L34" s="102"/>
    </row>
    <row r="35" spans="1:12" s="6" customFormat="1" ht="8.25" customHeight="1">
      <c r="A35" s="51"/>
      <c r="B35" s="100"/>
      <c r="C35" s="100"/>
      <c r="D35" s="99">
        <f t="shared" si="0"/>
        <v>0</v>
      </c>
      <c r="E35" s="101">
        <f t="shared" si="1"/>
        <v>0</v>
      </c>
      <c r="F35" s="102"/>
      <c r="G35" s="102"/>
      <c r="H35" s="102"/>
      <c r="I35" s="102"/>
      <c r="J35" s="102"/>
      <c r="K35" s="102"/>
      <c r="L35" s="102"/>
    </row>
    <row r="36" spans="1:12" s="6" customFormat="1" ht="8.25" customHeight="1">
      <c r="A36" s="51"/>
      <c r="B36" s="100"/>
      <c r="C36" s="100"/>
      <c r="D36" s="99">
        <f t="shared" si="0"/>
        <v>0</v>
      </c>
      <c r="E36" s="101">
        <f t="shared" si="1"/>
        <v>0</v>
      </c>
      <c r="F36" s="102"/>
      <c r="G36" s="102"/>
      <c r="H36" s="102"/>
      <c r="I36" s="102"/>
      <c r="J36" s="102"/>
      <c r="K36" s="102"/>
      <c r="L36" s="102"/>
    </row>
    <row r="37" spans="1:12" s="6" customFormat="1" ht="8.25" customHeight="1">
      <c r="A37" s="51"/>
      <c r="B37" s="100"/>
      <c r="C37" s="100"/>
      <c r="D37" s="99">
        <f t="shared" si="0"/>
        <v>0</v>
      </c>
      <c r="E37" s="101">
        <f t="shared" si="1"/>
        <v>0</v>
      </c>
      <c r="F37" s="102"/>
      <c r="G37" s="102"/>
      <c r="H37" s="102"/>
      <c r="I37" s="102"/>
      <c r="J37" s="102"/>
      <c r="K37" s="102"/>
      <c r="L37" s="102"/>
    </row>
    <row r="38" spans="1:5" s="6" customFormat="1" ht="9" customHeight="1">
      <c r="A38" s="51"/>
      <c r="B38" s="27"/>
      <c r="C38" s="27"/>
      <c r="D38" s="35">
        <f t="shared" si="0"/>
        <v>0</v>
      </c>
      <c r="E38" s="49">
        <f t="shared" si="1"/>
        <v>0</v>
      </c>
    </row>
    <row r="39" spans="1:5" s="6" customFormat="1" ht="14.25">
      <c r="A39" s="51"/>
      <c r="B39" s="27"/>
      <c r="C39" s="27"/>
      <c r="D39" s="35">
        <f t="shared" si="0"/>
        <v>0</v>
      </c>
      <c r="E39" s="49">
        <f t="shared" si="1"/>
        <v>0</v>
      </c>
    </row>
    <row r="40" spans="1:5" s="6" customFormat="1" ht="9.75" customHeight="1">
      <c r="A40" s="51"/>
      <c r="B40" s="27"/>
      <c r="C40" s="27"/>
      <c r="D40" s="35">
        <f t="shared" si="0"/>
        <v>0</v>
      </c>
      <c r="E40" s="49">
        <f t="shared" si="1"/>
        <v>0</v>
      </c>
    </row>
    <row r="41" spans="1:5" s="6" customFormat="1" ht="6" customHeight="1">
      <c r="A41" s="51"/>
      <c r="B41" s="27"/>
      <c r="C41" s="27"/>
      <c r="D41" s="35">
        <f t="shared" si="0"/>
        <v>0</v>
      </c>
      <c r="E41" s="49">
        <f t="shared" si="1"/>
        <v>0</v>
      </c>
    </row>
    <row r="42" spans="1:5" s="6" customFormat="1" ht="14.25">
      <c r="A42" s="51"/>
      <c r="B42" s="27"/>
      <c r="C42" s="27"/>
      <c r="D42" s="35">
        <f t="shared" si="0"/>
        <v>0</v>
      </c>
      <c r="E42" s="49">
        <f t="shared" si="1"/>
        <v>0</v>
      </c>
    </row>
    <row r="43" spans="1:5" s="6" customFormat="1" ht="4.5" customHeight="1">
      <c r="A43" s="51"/>
      <c r="B43" s="27"/>
      <c r="C43" s="27"/>
      <c r="D43" s="35">
        <f t="shared" si="0"/>
        <v>0</v>
      </c>
      <c r="E43" s="49">
        <f t="shared" si="1"/>
        <v>0</v>
      </c>
    </row>
    <row r="44" spans="1:5" s="6" customFormat="1" ht="14.25">
      <c r="A44" s="51"/>
      <c r="B44" s="27"/>
      <c r="C44" s="27"/>
      <c r="D44" s="35">
        <f t="shared" si="0"/>
        <v>0</v>
      </c>
      <c r="E44" s="49">
        <f t="shared" si="1"/>
        <v>0</v>
      </c>
    </row>
    <row r="45" spans="1:5" s="6" customFormat="1" ht="14.25">
      <c r="A45" s="51"/>
      <c r="B45" s="27"/>
      <c r="C45" s="27"/>
      <c r="D45" s="35">
        <f>B45-C45</f>
        <v>0</v>
      </c>
      <c r="E45" s="49">
        <f>IF(C45=0,0,(D45/C45)*100)</f>
        <v>0</v>
      </c>
    </row>
    <row r="46" spans="1:5" s="6" customFormat="1" ht="7.5" customHeight="1">
      <c r="A46" s="51"/>
      <c r="B46" s="27"/>
      <c r="C46" s="27"/>
      <c r="D46" s="35">
        <f>B46-C46</f>
        <v>0</v>
      </c>
      <c r="E46" s="49">
        <f>IF(C46=0,0,(D46/C46)*100)</f>
        <v>0</v>
      </c>
    </row>
    <row r="47" spans="1:5" s="19" customFormat="1" ht="30" customHeight="1">
      <c r="A47" s="22" t="s">
        <v>109</v>
      </c>
      <c r="B47" s="24">
        <f>B7-B15</f>
        <v>649005520</v>
      </c>
      <c r="C47" s="24">
        <f>C7-C15</f>
        <v>422663000</v>
      </c>
      <c r="D47" s="25">
        <f>B47-C47</f>
        <v>226342520</v>
      </c>
      <c r="E47" s="26">
        <f>IF(C47=0,0,(D47/C47)*100)</f>
        <v>53.55153396441137</v>
      </c>
    </row>
    <row r="48" spans="1:5" s="19" customFormat="1" ht="30" customHeight="1">
      <c r="A48" s="22" t="s">
        <v>110</v>
      </c>
      <c r="B48" s="28">
        <v>4913546500</v>
      </c>
      <c r="C48" s="28">
        <v>3868522000</v>
      </c>
      <c r="D48" s="25">
        <f>B48-C48</f>
        <v>1045024500</v>
      </c>
      <c r="E48" s="26">
        <f>IF(C48=0,0,(D48/C48)*100)</f>
        <v>27.01353385091257</v>
      </c>
    </row>
    <row r="49" spans="1:5" s="19" customFormat="1" ht="30" customHeight="1" thickBot="1">
      <c r="A49" s="23" t="s">
        <v>111</v>
      </c>
      <c r="B49" s="29">
        <f>B47+B48</f>
        <v>5562552020</v>
      </c>
      <c r="C49" s="29">
        <f>C47+C48</f>
        <v>4291185000</v>
      </c>
      <c r="D49" s="30">
        <f>B49-C49</f>
        <v>1271367020</v>
      </c>
      <c r="E49" s="31">
        <f>IF(C49=0,0,(D49/C49)*100)</f>
        <v>29.627411076427606</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Sheet18"/>
  <dimension ref="A1:L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F1" sqref="F1"/>
    </sheetView>
  </sheetViews>
  <sheetFormatPr defaultColWidth="9.00390625" defaultRowHeight="16.5"/>
  <cols>
    <col min="1" max="1" width="27.25390625" style="7" customWidth="1"/>
    <col min="2" max="2" width="15.75390625" style="7" customWidth="1"/>
    <col min="3" max="3" width="15.875" style="7" customWidth="1"/>
    <col min="4" max="4" width="16.37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35" t="s">
        <v>257</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243</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8348936</v>
      </c>
      <c r="C7" s="24">
        <f>SUM(C8:C14)</f>
        <v>12668000</v>
      </c>
      <c r="D7" s="25">
        <f aca="true" t="shared" si="0" ref="D7:D44">B7-C7</f>
        <v>-4319064</v>
      </c>
      <c r="E7" s="26">
        <f aca="true" t="shared" si="1" ref="E7:E44">IF(C7=0,0,(D7/C7)*100)</f>
        <v>-34.09428481212504</v>
      </c>
    </row>
    <row r="8" spans="1:5" s="6" customFormat="1" ht="18.75" customHeight="1">
      <c r="A8" s="48" t="s">
        <v>101</v>
      </c>
      <c r="B8" s="27"/>
      <c r="C8" s="27"/>
      <c r="D8" s="35">
        <f t="shared" si="0"/>
        <v>0</v>
      </c>
      <c r="E8" s="49">
        <f t="shared" si="1"/>
        <v>0</v>
      </c>
    </row>
    <row r="9" spans="1:5" s="6" customFormat="1" ht="18" customHeight="1">
      <c r="A9" s="48" t="s">
        <v>102</v>
      </c>
      <c r="B9" s="27"/>
      <c r="C9" s="27"/>
      <c r="D9" s="35">
        <f t="shared" si="0"/>
        <v>0</v>
      </c>
      <c r="E9" s="49">
        <f t="shared" si="1"/>
        <v>0</v>
      </c>
    </row>
    <row r="10" spans="1:5" s="6" customFormat="1" ht="17.25" customHeight="1">
      <c r="A10" s="48" t="s">
        <v>103</v>
      </c>
      <c r="B10" s="27"/>
      <c r="C10" s="27"/>
      <c r="D10" s="35">
        <f t="shared" si="0"/>
        <v>0</v>
      </c>
      <c r="E10" s="49">
        <f t="shared" si="1"/>
        <v>0</v>
      </c>
    </row>
    <row r="11" spans="1:5" s="6" customFormat="1" ht="21" customHeight="1">
      <c r="A11" s="48" t="s">
        <v>104</v>
      </c>
      <c r="B11" s="27"/>
      <c r="C11" s="27"/>
      <c r="D11" s="35">
        <f t="shared" si="0"/>
        <v>0</v>
      </c>
      <c r="E11" s="49">
        <f t="shared" si="1"/>
        <v>0</v>
      </c>
    </row>
    <row r="12" spans="1:5" s="6" customFormat="1" ht="17.25" customHeight="1">
      <c r="A12" s="48" t="s">
        <v>105</v>
      </c>
      <c r="B12" s="27">
        <v>7563344</v>
      </c>
      <c r="C12" s="27">
        <v>10968000</v>
      </c>
      <c r="D12" s="35">
        <f t="shared" si="0"/>
        <v>-3404656</v>
      </c>
      <c r="E12" s="49">
        <f t="shared" si="1"/>
        <v>-31.041721371261854</v>
      </c>
    </row>
    <row r="13" spans="1:5" s="6" customFormat="1" ht="14.25">
      <c r="A13" s="48" t="s">
        <v>106</v>
      </c>
      <c r="B13" s="27"/>
      <c r="C13" s="27"/>
      <c r="D13" s="35">
        <f t="shared" si="0"/>
        <v>0</v>
      </c>
      <c r="E13" s="49">
        <f t="shared" si="1"/>
        <v>0</v>
      </c>
    </row>
    <row r="14" spans="1:5" s="6" customFormat="1" ht="17.25" customHeight="1">
      <c r="A14" s="48" t="s">
        <v>107</v>
      </c>
      <c r="B14" s="27">
        <v>785592</v>
      </c>
      <c r="C14" s="27">
        <v>1700000</v>
      </c>
      <c r="D14" s="35">
        <f t="shared" si="0"/>
        <v>-914408</v>
      </c>
      <c r="E14" s="49">
        <f t="shared" si="1"/>
        <v>-53.788705882352936</v>
      </c>
    </row>
    <row r="15" spans="1:5" s="19" customFormat="1" ht="27" customHeight="1">
      <c r="A15" s="22" t="s">
        <v>108</v>
      </c>
      <c r="B15" s="24">
        <f>SUM(B16:B45)</f>
        <v>8362946</v>
      </c>
      <c r="C15" s="24">
        <f>SUM(C16:C45)</f>
        <v>24442000</v>
      </c>
      <c r="D15" s="25">
        <f t="shared" si="0"/>
        <v>-16079054</v>
      </c>
      <c r="E15" s="26">
        <f t="shared" si="1"/>
        <v>-65.78452663448164</v>
      </c>
    </row>
    <row r="16" spans="1:5" s="6" customFormat="1" ht="17.25" customHeight="1">
      <c r="A16" s="48" t="s">
        <v>114</v>
      </c>
      <c r="B16" s="27">
        <v>3198407</v>
      </c>
      <c r="C16" s="27">
        <v>4513000</v>
      </c>
      <c r="D16" s="35">
        <f t="shared" si="0"/>
        <v>-1314593</v>
      </c>
      <c r="E16" s="49">
        <f t="shared" si="1"/>
        <v>-29.12902725459783</v>
      </c>
    </row>
    <row r="17" spans="1:5" s="6" customFormat="1" ht="14.25">
      <c r="A17" s="48" t="s">
        <v>115</v>
      </c>
      <c r="B17" s="27">
        <v>0</v>
      </c>
      <c r="C17" s="27">
        <v>100000</v>
      </c>
      <c r="D17" s="35">
        <f t="shared" si="0"/>
        <v>-100000</v>
      </c>
      <c r="E17" s="49">
        <f t="shared" si="1"/>
        <v>-100</v>
      </c>
    </row>
    <row r="18" spans="1:5" s="6" customFormat="1" ht="8.25" customHeight="1">
      <c r="A18" s="50"/>
      <c r="B18" s="27"/>
      <c r="C18" s="27"/>
      <c r="D18" s="35">
        <f t="shared" si="0"/>
        <v>0</v>
      </c>
      <c r="E18" s="49">
        <f t="shared" si="1"/>
        <v>0</v>
      </c>
    </row>
    <row r="19" spans="1:5" s="6" customFormat="1" ht="14.25">
      <c r="A19" s="53" t="s">
        <v>221</v>
      </c>
      <c r="B19" s="27">
        <v>806886</v>
      </c>
      <c r="C19" s="27">
        <v>4870000</v>
      </c>
      <c r="D19" s="35">
        <f t="shared" si="0"/>
        <v>-4063114</v>
      </c>
      <c r="E19" s="49">
        <f t="shared" si="1"/>
        <v>-83.43149897330595</v>
      </c>
    </row>
    <row r="20" spans="1:5" s="6" customFormat="1" ht="19.5" customHeight="1">
      <c r="A20" s="53" t="s">
        <v>222</v>
      </c>
      <c r="B20" s="27">
        <v>2527412</v>
      </c>
      <c r="C20" s="27">
        <v>4312000</v>
      </c>
      <c r="D20" s="35">
        <f t="shared" si="0"/>
        <v>-1784588</v>
      </c>
      <c r="E20" s="49">
        <f t="shared" si="1"/>
        <v>-41.3865491651206</v>
      </c>
    </row>
    <row r="21" spans="1:5" s="6" customFormat="1" ht="19.5" customHeight="1">
      <c r="A21" s="51" t="s">
        <v>223</v>
      </c>
      <c r="B21" s="27"/>
      <c r="C21" s="27">
        <v>2930000</v>
      </c>
      <c r="D21" s="35">
        <f t="shared" si="0"/>
        <v>-2930000</v>
      </c>
      <c r="E21" s="49">
        <f t="shared" si="1"/>
        <v>-100</v>
      </c>
    </row>
    <row r="22" spans="1:5" s="6" customFormat="1" ht="14.25">
      <c r="A22" s="53" t="s">
        <v>294</v>
      </c>
      <c r="B22" s="27">
        <v>67347</v>
      </c>
      <c r="C22" s="27">
        <v>3686000</v>
      </c>
      <c r="D22" s="35">
        <f t="shared" si="0"/>
        <v>-3618653</v>
      </c>
      <c r="E22" s="49">
        <f t="shared" si="1"/>
        <v>-98.1728974498101</v>
      </c>
    </row>
    <row r="23" spans="1:5" s="6" customFormat="1" ht="18.75" customHeight="1">
      <c r="A23" s="53" t="s">
        <v>295</v>
      </c>
      <c r="B23" s="27">
        <v>1762894</v>
      </c>
      <c r="C23" s="27">
        <v>3390000</v>
      </c>
      <c r="D23" s="35">
        <f t="shared" si="0"/>
        <v>-1627106</v>
      </c>
      <c r="E23" s="49">
        <f t="shared" si="1"/>
        <v>-47.99722713864307</v>
      </c>
    </row>
    <row r="24" spans="1:12" s="6" customFormat="1" ht="14.25">
      <c r="A24" s="53" t="s">
        <v>296</v>
      </c>
      <c r="B24" s="100"/>
      <c r="C24" s="100">
        <v>641000</v>
      </c>
      <c r="D24" s="99">
        <f t="shared" si="0"/>
        <v>-641000</v>
      </c>
      <c r="E24" s="101">
        <f t="shared" si="1"/>
        <v>-100</v>
      </c>
      <c r="F24" s="102"/>
      <c r="G24" s="102"/>
      <c r="H24" s="102"/>
      <c r="I24" s="102"/>
      <c r="J24" s="102"/>
      <c r="K24" s="102"/>
      <c r="L24" s="102"/>
    </row>
    <row r="25" spans="1:12" s="6" customFormat="1" ht="19.5" customHeight="1">
      <c r="A25" s="51"/>
      <c r="B25" s="100"/>
      <c r="C25" s="100"/>
      <c r="D25" s="99">
        <f t="shared" si="0"/>
        <v>0</v>
      </c>
      <c r="E25" s="101">
        <f t="shared" si="1"/>
        <v>0</v>
      </c>
      <c r="F25" s="102"/>
      <c r="G25" s="102"/>
      <c r="H25" s="102"/>
      <c r="I25" s="102"/>
      <c r="J25" s="102"/>
      <c r="K25" s="102"/>
      <c r="L25" s="102"/>
    </row>
    <row r="26" spans="1:12" s="6" customFormat="1" ht="14.25">
      <c r="A26" s="51"/>
      <c r="B26" s="100"/>
      <c r="C26" s="100"/>
      <c r="D26" s="99">
        <f t="shared" si="0"/>
        <v>0</v>
      </c>
      <c r="E26" s="101">
        <f t="shared" si="1"/>
        <v>0</v>
      </c>
      <c r="F26" s="102"/>
      <c r="G26" s="102"/>
      <c r="H26" s="102"/>
      <c r="I26" s="102"/>
      <c r="J26" s="102"/>
      <c r="K26" s="102"/>
      <c r="L26" s="102"/>
    </row>
    <row r="27" spans="1:12" s="6" customFormat="1" ht="14.25">
      <c r="A27" s="51"/>
      <c r="B27" s="100"/>
      <c r="C27" s="100"/>
      <c r="D27" s="99">
        <f t="shared" si="0"/>
        <v>0</v>
      </c>
      <c r="E27" s="101">
        <f t="shared" si="1"/>
        <v>0</v>
      </c>
      <c r="F27" s="102"/>
      <c r="G27" s="102"/>
      <c r="H27" s="102"/>
      <c r="I27" s="102"/>
      <c r="J27" s="102"/>
      <c r="K27" s="102"/>
      <c r="L27" s="102"/>
    </row>
    <row r="28" spans="1:12" s="6" customFormat="1" ht="14.25">
      <c r="A28" s="51"/>
      <c r="B28" s="100"/>
      <c r="C28" s="100"/>
      <c r="D28" s="99">
        <f t="shared" si="0"/>
        <v>0</v>
      </c>
      <c r="E28" s="101">
        <f t="shared" si="1"/>
        <v>0</v>
      </c>
      <c r="F28" s="102"/>
      <c r="G28" s="102"/>
      <c r="H28" s="102"/>
      <c r="I28" s="102"/>
      <c r="J28" s="102"/>
      <c r="K28" s="102"/>
      <c r="L28" s="102"/>
    </row>
    <row r="29" spans="1:12" s="6" customFormat="1" ht="18.75" customHeight="1">
      <c r="A29" s="51"/>
      <c r="B29" s="100"/>
      <c r="C29" s="100"/>
      <c r="D29" s="99">
        <f t="shared" si="0"/>
        <v>0</v>
      </c>
      <c r="E29" s="101">
        <f t="shared" si="1"/>
        <v>0</v>
      </c>
      <c r="F29" s="102"/>
      <c r="G29" s="102"/>
      <c r="H29" s="102"/>
      <c r="I29" s="102"/>
      <c r="J29" s="102"/>
      <c r="K29" s="102"/>
      <c r="L29" s="102"/>
    </row>
    <row r="30" spans="1:12" s="6" customFormat="1" ht="14.25">
      <c r="A30" s="51"/>
      <c r="B30" s="100"/>
      <c r="C30" s="100"/>
      <c r="D30" s="99">
        <f t="shared" si="0"/>
        <v>0</v>
      </c>
      <c r="E30" s="101">
        <f t="shared" si="1"/>
        <v>0</v>
      </c>
      <c r="F30" s="102"/>
      <c r="G30" s="102"/>
      <c r="H30" s="102"/>
      <c r="I30" s="102"/>
      <c r="J30" s="102"/>
      <c r="K30" s="102"/>
      <c r="L30" s="102"/>
    </row>
    <row r="31" spans="1:12" s="6" customFormat="1" ht="17.25" customHeight="1">
      <c r="A31" s="51"/>
      <c r="B31" s="100"/>
      <c r="C31" s="100"/>
      <c r="D31" s="99">
        <f t="shared" si="0"/>
        <v>0</v>
      </c>
      <c r="E31" s="101">
        <f t="shared" si="1"/>
        <v>0</v>
      </c>
      <c r="F31" s="102"/>
      <c r="G31" s="102"/>
      <c r="H31" s="102"/>
      <c r="I31" s="102"/>
      <c r="J31" s="102"/>
      <c r="K31" s="102"/>
      <c r="L31" s="102"/>
    </row>
    <row r="32" spans="1:12" s="6" customFormat="1" ht="14.25">
      <c r="A32" s="51"/>
      <c r="B32" s="100"/>
      <c r="C32" s="100"/>
      <c r="D32" s="99">
        <f t="shared" si="0"/>
        <v>0</v>
      </c>
      <c r="E32" s="101">
        <f t="shared" si="1"/>
        <v>0</v>
      </c>
      <c r="F32" s="102"/>
      <c r="G32" s="102"/>
      <c r="H32" s="102"/>
      <c r="I32" s="102"/>
      <c r="J32" s="102"/>
      <c r="K32" s="102"/>
      <c r="L32" s="102"/>
    </row>
    <row r="33" spans="1:12" s="6" customFormat="1" ht="10.5" customHeight="1">
      <c r="A33" s="51"/>
      <c r="B33" s="100"/>
      <c r="C33" s="100"/>
      <c r="D33" s="99">
        <f t="shared" si="0"/>
        <v>0</v>
      </c>
      <c r="E33" s="101">
        <f t="shared" si="1"/>
        <v>0</v>
      </c>
      <c r="F33" s="102"/>
      <c r="G33" s="102"/>
      <c r="H33" s="102"/>
      <c r="I33" s="102"/>
      <c r="J33" s="102"/>
      <c r="K33" s="102"/>
      <c r="L33" s="102"/>
    </row>
    <row r="34" spans="1:12" s="6" customFormat="1" ht="8.25" customHeight="1">
      <c r="A34" s="51"/>
      <c r="B34" s="100"/>
      <c r="C34" s="100"/>
      <c r="D34" s="99">
        <f t="shared" si="0"/>
        <v>0</v>
      </c>
      <c r="E34" s="101">
        <f t="shared" si="1"/>
        <v>0</v>
      </c>
      <c r="F34" s="102"/>
      <c r="G34" s="102"/>
      <c r="H34" s="102"/>
      <c r="I34" s="102"/>
      <c r="J34" s="102"/>
      <c r="K34" s="102"/>
      <c r="L34" s="102"/>
    </row>
    <row r="35" spans="1:12" s="6" customFormat="1" ht="8.25" customHeight="1">
      <c r="A35" s="51"/>
      <c r="B35" s="100"/>
      <c r="C35" s="100"/>
      <c r="D35" s="99">
        <f t="shared" si="0"/>
        <v>0</v>
      </c>
      <c r="E35" s="101">
        <f t="shared" si="1"/>
        <v>0</v>
      </c>
      <c r="F35" s="102"/>
      <c r="G35" s="102"/>
      <c r="H35" s="102"/>
      <c r="I35" s="102"/>
      <c r="J35" s="102"/>
      <c r="K35" s="102"/>
      <c r="L35" s="102"/>
    </row>
    <row r="36" spans="1:12" s="6" customFormat="1" ht="8.25" customHeight="1">
      <c r="A36" s="51"/>
      <c r="B36" s="100"/>
      <c r="C36" s="100"/>
      <c r="D36" s="99">
        <f t="shared" si="0"/>
        <v>0</v>
      </c>
      <c r="E36" s="101">
        <f t="shared" si="1"/>
        <v>0</v>
      </c>
      <c r="F36" s="102"/>
      <c r="G36" s="102"/>
      <c r="H36" s="102"/>
      <c r="I36" s="102"/>
      <c r="J36" s="102"/>
      <c r="K36" s="102"/>
      <c r="L36" s="102"/>
    </row>
    <row r="37" spans="1:12" s="6" customFormat="1" ht="8.25" customHeight="1">
      <c r="A37" s="51"/>
      <c r="B37" s="100"/>
      <c r="C37" s="100"/>
      <c r="D37" s="99">
        <f t="shared" si="0"/>
        <v>0</v>
      </c>
      <c r="E37" s="101">
        <f t="shared" si="1"/>
        <v>0</v>
      </c>
      <c r="F37" s="102"/>
      <c r="G37" s="102"/>
      <c r="H37" s="102"/>
      <c r="I37" s="102"/>
      <c r="J37" s="102"/>
      <c r="K37" s="102"/>
      <c r="L37" s="102"/>
    </row>
    <row r="38" spans="1:5" s="6" customFormat="1" ht="9" customHeight="1">
      <c r="A38" s="51"/>
      <c r="B38" s="27"/>
      <c r="C38" s="27"/>
      <c r="D38" s="35">
        <f t="shared" si="0"/>
        <v>0</v>
      </c>
      <c r="E38" s="49">
        <f t="shared" si="1"/>
        <v>0</v>
      </c>
    </row>
    <row r="39" spans="1:5" s="6" customFormat="1" ht="14.25">
      <c r="A39" s="51"/>
      <c r="B39" s="27"/>
      <c r="C39" s="27"/>
      <c r="D39" s="35">
        <f t="shared" si="0"/>
        <v>0</v>
      </c>
      <c r="E39" s="49">
        <f t="shared" si="1"/>
        <v>0</v>
      </c>
    </row>
    <row r="40" spans="1:5" s="6" customFormat="1" ht="9.75" customHeight="1">
      <c r="A40" s="51"/>
      <c r="B40" s="27"/>
      <c r="C40" s="27"/>
      <c r="D40" s="35">
        <f t="shared" si="0"/>
        <v>0</v>
      </c>
      <c r="E40" s="49">
        <f t="shared" si="1"/>
        <v>0</v>
      </c>
    </row>
    <row r="41" spans="1:5" s="6" customFormat="1" ht="6" customHeight="1">
      <c r="A41" s="51"/>
      <c r="B41" s="27"/>
      <c r="C41" s="27"/>
      <c r="D41" s="35">
        <f t="shared" si="0"/>
        <v>0</v>
      </c>
      <c r="E41" s="49">
        <f t="shared" si="1"/>
        <v>0</v>
      </c>
    </row>
    <row r="42" spans="1:5" s="6" customFormat="1" ht="14.25">
      <c r="A42" s="51"/>
      <c r="B42" s="27"/>
      <c r="C42" s="27"/>
      <c r="D42" s="35">
        <f t="shared" si="0"/>
        <v>0</v>
      </c>
      <c r="E42" s="49">
        <f t="shared" si="1"/>
        <v>0</v>
      </c>
    </row>
    <row r="43" spans="1:5" s="6" customFormat="1" ht="4.5" customHeight="1">
      <c r="A43" s="51"/>
      <c r="B43" s="27"/>
      <c r="C43" s="27"/>
      <c r="D43" s="35">
        <f t="shared" si="0"/>
        <v>0</v>
      </c>
      <c r="E43" s="49">
        <f t="shared" si="1"/>
        <v>0</v>
      </c>
    </row>
    <row r="44" spans="1:5" s="6" customFormat="1" ht="14.25">
      <c r="A44" s="51"/>
      <c r="B44" s="27"/>
      <c r="C44" s="27"/>
      <c r="D44" s="35">
        <f t="shared" si="0"/>
        <v>0</v>
      </c>
      <c r="E44" s="49">
        <f t="shared" si="1"/>
        <v>0</v>
      </c>
    </row>
    <row r="45" spans="1:5" s="6" customFormat="1" ht="14.25">
      <c r="A45" s="51"/>
      <c r="B45" s="27"/>
      <c r="C45" s="27"/>
      <c r="D45" s="35">
        <f>B45-C45</f>
        <v>0</v>
      </c>
      <c r="E45" s="49">
        <f>IF(C45=0,0,(D45/C45)*100)</f>
        <v>0</v>
      </c>
    </row>
    <row r="46" spans="1:5" s="6" customFormat="1" ht="7.5" customHeight="1">
      <c r="A46" s="51"/>
      <c r="B46" s="27"/>
      <c r="C46" s="27"/>
      <c r="D46" s="35">
        <f>B46-C46</f>
        <v>0</v>
      </c>
      <c r="E46" s="49">
        <f>IF(C46=0,0,(D46/C46)*100)</f>
        <v>0</v>
      </c>
    </row>
    <row r="47" spans="1:5" s="19" customFormat="1" ht="30" customHeight="1">
      <c r="A47" s="22" t="s">
        <v>109</v>
      </c>
      <c r="B47" s="24">
        <f>B7-B15</f>
        <v>-14010</v>
      </c>
      <c r="C47" s="24">
        <f>C7-C15</f>
        <v>-11774000</v>
      </c>
      <c r="D47" s="25">
        <f>B47-C47</f>
        <v>11759990</v>
      </c>
      <c r="E47" s="26">
        <f>IF(C47=0,0,(D47/C47)*100)</f>
        <v>-99.88100900288772</v>
      </c>
    </row>
    <row r="48" spans="1:5" s="19" customFormat="1" ht="30" customHeight="1">
      <c r="A48" s="22" t="s">
        <v>110</v>
      </c>
      <c r="B48" s="28">
        <v>1314156087</v>
      </c>
      <c r="C48" s="28">
        <v>1294723000</v>
      </c>
      <c r="D48" s="25">
        <f>B48-C48</f>
        <v>19433087</v>
      </c>
      <c r="E48" s="26">
        <f>IF(C48=0,0,(D48/C48)*100)</f>
        <v>1.500945530433923</v>
      </c>
    </row>
    <row r="49" spans="1:5" s="19" customFormat="1" ht="30" customHeight="1" thickBot="1">
      <c r="A49" s="23" t="s">
        <v>111</v>
      </c>
      <c r="B49" s="29">
        <f>B47+B48</f>
        <v>1314142077</v>
      </c>
      <c r="C49" s="29">
        <f>C47+C48</f>
        <v>1282949000</v>
      </c>
      <c r="D49" s="30">
        <f>B49-C49</f>
        <v>31193077</v>
      </c>
      <c r="E49" s="31">
        <f>IF(C49=0,0,(D49/C49)*100)</f>
        <v>2.4313575208367597</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Sheet19"/>
  <dimension ref="A1:L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F1" sqref="F1"/>
    </sheetView>
  </sheetViews>
  <sheetFormatPr defaultColWidth="9.00390625" defaultRowHeight="16.5"/>
  <cols>
    <col min="1" max="1" width="27.25390625" style="7" customWidth="1"/>
    <col min="2" max="2" width="15.75390625" style="7" customWidth="1"/>
    <col min="3" max="3" width="15.875" style="7" customWidth="1"/>
    <col min="4" max="4" width="16.37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46" t="s">
        <v>258</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235</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38876449</v>
      </c>
      <c r="C7" s="24">
        <f>SUM(C8:C14)</f>
        <v>38536000</v>
      </c>
      <c r="D7" s="25">
        <f aca="true" t="shared" si="0" ref="D7:D44">B7-C7</f>
        <v>340449</v>
      </c>
      <c r="E7" s="26">
        <f aca="true" t="shared" si="1" ref="E7:E44">IF(C7=0,0,(D7/C7)*100)</f>
        <v>0.8834570271953498</v>
      </c>
    </row>
    <row r="8" spans="1:5" s="6" customFormat="1" ht="18.75" customHeight="1">
      <c r="A8" s="48" t="s">
        <v>101</v>
      </c>
      <c r="B8" s="27"/>
      <c r="C8" s="27"/>
      <c r="D8" s="35">
        <f t="shared" si="0"/>
        <v>0</v>
      </c>
      <c r="E8" s="49">
        <f t="shared" si="1"/>
        <v>0</v>
      </c>
    </row>
    <row r="9" spans="1:5" s="6" customFormat="1" ht="18" customHeight="1">
      <c r="A9" s="48" t="s">
        <v>102</v>
      </c>
      <c r="B9" s="27"/>
      <c r="C9" s="27"/>
      <c r="D9" s="35">
        <f t="shared" si="0"/>
        <v>0</v>
      </c>
      <c r="E9" s="49">
        <f t="shared" si="1"/>
        <v>0</v>
      </c>
    </row>
    <row r="10" spans="1:5" s="6" customFormat="1" ht="17.25" customHeight="1">
      <c r="A10" s="48" t="s">
        <v>103</v>
      </c>
      <c r="B10" s="27"/>
      <c r="C10" s="27"/>
      <c r="D10" s="35">
        <f t="shared" si="0"/>
        <v>0</v>
      </c>
      <c r="E10" s="49">
        <f t="shared" si="1"/>
        <v>0</v>
      </c>
    </row>
    <row r="11" spans="1:5" s="6" customFormat="1" ht="21" customHeight="1">
      <c r="A11" s="48" t="s">
        <v>104</v>
      </c>
      <c r="B11" s="27"/>
      <c r="C11" s="27"/>
      <c r="D11" s="35">
        <f t="shared" si="0"/>
        <v>0</v>
      </c>
      <c r="E11" s="49">
        <f t="shared" si="1"/>
        <v>0</v>
      </c>
    </row>
    <row r="12" spans="1:5" s="6" customFormat="1" ht="17.25" customHeight="1">
      <c r="A12" s="48" t="s">
        <v>105</v>
      </c>
      <c r="B12" s="27">
        <v>2469878</v>
      </c>
      <c r="C12" s="27">
        <v>2384000</v>
      </c>
      <c r="D12" s="35">
        <f t="shared" si="0"/>
        <v>85878</v>
      </c>
      <c r="E12" s="49">
        <f t="shared" si="1"/>
        <v>3.6022651006711413</v>
      </c>
    </row>
    <row r="13" spans="1:5" s="6" customFormat="1" ht="14.25">
      <c r="A13" s="48" t="s">
        <v>106</v>
      </c>
      <c r="B13" s="27">
        <v>36102000</v>
      </c>
      <c r="C13" s="27">
        <v>36102000</v>
      </c>
      <c r="D13" s="35">
        <f t="shared" si="0"/>
        <v>0</v>
      </c>
      <c r="E13" s="49">
        <f t="shared" si="1"/>
        <v>0</v>
      </c>
    </row>
    <row r="14" spans="1:5" s="6" customFormat="1" ht="17.25" customHeight="1">
      <c r="A14" s="48" t="s">
        <v>107</v>
      </c>
      <c r="B14" s="27">
        <v>304571</v>
      </c>
      <c r="C14" s="27">
        <v>50000</v>
      </c>
      <c r="D14" s="35">
        <f t="shared" si="0"/>
        <v>254571</v>
      </c>
      <c r="E14" s="49">
        <f t="shared" si="1"/>
        <v>509.14200000000005</v>
      </c>
    </row>
    <row r="15" spans="1:5" s="19" customFormat="1" ht="27" customHeight="1">
      <c r="A15" s="22" t="s">
        <v>108</v>
      </c>
      <c r="B15" s="24">
        <f>SUM(B16:B45)</f>
        <v>7614130</v>
      </c>
      <c r="C15" s="24">
        <f>SUM(C16:C45)</f>
        <v>9391000</v>
      </c>
      <c r="D15" s="25">
        <f t="shared" si="0"/>
        <v>-1776870</v>
      </c>
      <c r="E15" s="26">
        <f t="shared" si="1"/>
        <v>-18.920988180172504</v>
      </c>
    </row>
    <row r="16" spans="1:5" s="6" customFormat="1" ht="17.25" customHeight="1">
      <c r="A16" s="48" t="s">
        <v>114</v>
      </c>
      <c r="B16" s="27">
        <v>889612</v>
      </c>
      <c r="C16" s="27">
        <v>931000</v>
      </c>
      <c r="D16" s="35">
        <f t="shared" si="0"/>
        <v>-41388</v>
      </c>
      <c r="E16" s="49">
        <f t="shared" si="1"/>
        <v>-4.4455424274973145</v>
      </c>
    </row>
    <row r="17" spans="1:5" s="6" customFormat="1" ht="14.25">
      <c r="A17" s="48" t="s">
        <v>115</v>
      </c>
      <c r="B17" s="27"/>
      <c r="C17" s="27"/>
      <c r="D17" s="35">
        <f t="shared" si="0"/>
        <v>0</v>
      </c>
      <c r="E17" s="49">
        <f t="shared" si="1"/>
        <v>0</v>
      </c>
    </row>
    <row r="18" spans="1:5" s="6" customFormat="1" ht="8.25" customHeight="1">
      <c r="A18" s="50"/>
      <c r="B18" s="27"/>
      <c r="C18" s="27"/>
      <c r="D18" s="35">
        <f t="shared" si="0"/>
        <v>0</v>
      </c>
      <c r="E18" s="49">
        <f t="shared" si="1"/>
        <v>0</v>
      </c>
    </row>
    <row r="19" spans="1:5" s="6" customFormat="1" ht="14.25">
      <c r="A19" s="51" t="s">
        <v>161</v>
      </c>
      <c r="B19" s="27">
        <v>6724518</v>
      </c>
      <c r="C19" s="27">
        <v>8460000</v>
      </c>
      <c r="D19" s="35">
        <f t="shared" si="0"/>
        <v>-1735482</v>
      </c>
      <c r="E19" s="49">
        <f t="shared" si="1"/>
        <v>-20.513971631205674</v>
      </c>
    </row>
    <row r="20" spans="1:5" s="6" customFormat="1" ht="19.5" customHeight="1">
      <c r="A20" s="51"/>
      <c r="B20" s="27"/>
      <c r="C20" s="27"/>
      <c r="D20" s="35">
        <f t="shared" si="0"/>
        <v>0</v>
      </c>
      <c r="E20" s="49">
        <f t="shared" si="1"/>
        <v>0</v>
      </c>
    </row>
    <row r="21" spans="1:5" s="6" customFormat="1" ht="19.5" customHeight="1">
      <c r="A21" s="51"/>
      <c r="B21" s="27"/>
      <c r="C21" s="27"/>
      <c r="D21" s="35">
        <f t="shared" si="0"/>
        <v>0</v>
      </c>
      <c r="E21" s="49">
        <f t="shared" si="1"/>
        <v>0</v>
      </c>
    </row>
    <row r="22" spans="1:5" s="6" customFormat="1" ht="14.25">
      <c r="A22" s="51"/>
      <c r="B22" s="27"/>
      <c r="C22" s="27"/>
      <c r="D22" s="35">
        <f t="shared" si="0"/>
        <v>0</v>
      </c>
      <c r="E22" s="49">
        <f t="shared" si="1"/>
        <v>0</v>
      </c>
    </row>
    <row r="23" spans="1:5" s="6" customFormat="1" ht="18.75" customHeight="1">
      <c r="A23" s="51"/>
      <c r="B23" s="27"/>
      <c r="C23" s="27"/>
      <c r="D23" s="35">
        <f t="shared" si="0"/>
        <v>0</v>
      </c>
      <c r="E23" s="49">
        <f t="shared" si="1"/>
        <v>0</v>
      </c>
    </row>
    <row r="24" spans="1:12" s="6" customFormat="1" ht="14.25">
      <c r="A24" s="51"/>
      <c r="B24" s="100"/>
      <c r="C24" s="100"/>
      <c r="D24" s="99">
        <f t="shared" si="0"/>
        <v>0</v>
      </c>
      <c r="E24" s="101">
        <f t="shared" si="1"/>
        <v>0</v>
      </c>
      <c r="F24" s="102"/>
      <c r="G24" s="102"/>
      <c r="H24" s="102"/>
      <c r="I24" s="102"/>
      <c r="J24" s="102"/>
      <c r="K24" s="102"/>
      <c r="L24" s="102"/>
    </row>
    <row r="25" spans="1:12" s="6" customFormat="1" ht="19.5" customHeight="1">
      <c r="A25" s="51"/>
      <c r="B25" s="100"/>
      <c r="C25" s="100"/>
      <c r="D25" s="99">
        <f t="shared" si="0"/>
        <v>0</v>
      </c>
      <c r="E25" s="101">
        <f t="shared" si="1"/>
        <v>0</v>
      </c>
      <c r="F25" s="102"/>
      <c r="G25" s="102"/>
      <c r="H25" s="102"/>
      <c r="I25" s="102"/>
      <c r="J25" s="102"/>
      <c r="K25" s="102"/>
      <c r="L25" s="102"/>
    </row>
    <row r="26" spans="1:12" s="6" customFormat="1" ht="14.25">
      <c r="A26" s="51"/>
      <c r="B26" s="100"/>
      <c r="C26" s="100"/>
      <c r="D26" s="99">
        <f t="shared" si="0"/>
        <v>0</v>
      </c>
      <c r="E26" s="101">
        <f t="shared" si="1"/>
        <v>0</v>
      </c>
      <c r="F26" s="102"/>
      <c r="G26" s="102"/>
      <c r="H26" s="102"/>
      <c r="I26" s="102"/>
      <c r="J26" s="102"/>
      <c r="K26" s="102"/>
      <c r="L26" s="102"/>
    </row>
    <row r="27" spans="1:12" s="6" customFormat="1" ht="14.25">
      <c r="A27" s="51"/>
      <c r="B27" s="100"/>
      <c r="C27" s="100"/>
      <c r="D27" s="99">
        <f t="shared" si="0"/>
        <v>0</v>
      </c>
      <c r="E27" s="101">
        <f t="shared" si="1"/>
        <v>0</v>
      </c>
      <c r="F27" s="102"/>
      <c r="G27" s="102"/>
      <c r="H27" s="102"/>
      <c r="I27" s="102"/>
      <c r="J27" s="102"/>
      <c r="K27" s="102"/>
      <c r="L27" s="102"/>
    </row>
    <row r="28" spans="1:12" s="6" customFormat="1" ht="14.25">
      <c r="A28" s="51"/>
      <c r="B28" s="100"/>
      <c r="C28" s="100"/>
      <c r="D28" s="99">
        <f t="shared" si="0"/>
        <v>0</v>
      </c>
      <c r="E28" s="101">
        <f t="shared" si="1"/>
        <v>0</v>
      </c>
      <c r="F28" s="102"/>
      <c r="G28" s="102"/>
      <c r="H28" s="102"/>
      <c r="I28" s="102"/>
      <c r="J28" s="102"/>
      <c r="K28" s="102"/>
      <c r="L28" s="102"/>
    </row>
    <row r="29" spans="1:12" s="6" customFormat="1" ht="18.75" customHeight="1">
      <c r="A29" s="51"/>
      <c r="B29" s="100"/>
      <c r="C29" s="100"/>
      <c r="D29" s="99">
        <f t="shared" si="0"/>
        <v>0</v>
      </c>
      <c r="E29" s="101">
        <f t="shared" si="1"/>
        <v>0</v>
      </c>
      <c r="F29" s="102"/>
      <c r="G29" s="102"/>
      <c r="H29" s="102"/>
      <c r="I29" s="102"/>
      <c r="J29" s="102"/>
      <c r="K29" s="102"/>
      <c r="L29" s="102"/>
    </row>
    <row r="30" spans="1:12" s="6" customFormat="1" ht="14.25">
      <c r="A30" s="51"/>
      <c r="B30" s="100"/>
      <c r="C30" s="100"/>
      <c r="D30" s="99">
        <f t="shared" si="0"/>
        <v>0</v>
      </c>
      <c r="E30" s="101">
        <f t="shared" si="1"/>
        <v>0</v>
      </c>
      <c r="F30" s="102"/>
      <c r="G30" s="102"/>
      <c r="H30" s="102"/>
      <c r="I30" s="102"/>
      <c r="J30" s="102"/>
      <c r="K30" s="102"/>
      <c r="L30" s="102"/>
    </row>
    <row r="31" spans="1:12" s="6" customFormat="1" ht="17.25" customHeight="1">
      <c r="A31" s="51"/>
      <c r="B31" s="100"/>
      <c r="C31" s="100"/>
      <c r="D31" s="99">
        <f t="shared" si="0"/>
        <v>0</v>
      </c>
      <c r="E31" s="101">
        <f t="shared" si="1"/>
        <v>0</v>
      </c>
      <c r="F31" s="102"/>
      <c r="G31" s="102"/>
      <c r="H31" s="102"/>
      <c r="I31" s="102"/>
      <c r="J31" s="102"/>
      <c r="K31" s="102"/>
      <c r="L31" s="102"/>
    </row>
    <row r="32" spans="1:12" s="6" customFormat="1" ht="14.25">
      <c r="A32" s="51"/>
      <c r="B32" s="100"/>
      <c r="C32" s="100"/>
      <c r="D32" s="99">
        <f t="shared" si="0"/>
        <v>0</v>
      </c>
      <c r="E32" s="101">
        <f t="shared" si="1"/>
        <v>0</v>
      </c>
      <c r="F32" s="102"/>
      <c r="G32" s="102"/>
      <c r="H32" s="102"/>
      <c r="I32" s="102"/>
      <c r="J32" s="102"/>
      <c r="K32" s="102"/>
      <c r="L32" s="102"/>
    </row>
    <row r="33" spans="1:12" s="6" customFormat="1" ht="10.5" customHeight="1">
      <c r="A33" s="51"/>
      <c r="B33" s="100"/>
      <c r="C33" s="100"/>
      <c r="D33" s="99">
        <f t="shared" si="0"/>
        <v>0</v>
      </c>
      <c r="E33" s="101">
        <f t="shared" si="1"/>
        <v>0</v>
      </c>
      <c r="F33" s="102"/>
      <c r="G33" s="102"/>
      <c r="H33" s="102"/>
      <c r="I33" s="102"/>
      <c r="J33" s="102"/>
      <c r="K33" s="102"/>
      <c r="L33" s="102"/>
    </row>
    <row r="34" spans="1:12" s="6" customFormat="1" ht="8.25" customHeight="1">
      <c r="A34" s="51"/>
      <c r="B34" s="100"/>
      <c r="C34" s="100"/>
      <c r="D34" s="99">
        <f t="shared" si="0"/>
        <v>0</v>
      </c>
      <c r="E34" s="101">
        <f t="shared" si="1"/>
        <v>0</v>
      </c>
      <c r="F34" s="102"/>
      <c r="G34" s="102"/>
      <c r="H34" s="102"/>
      <c r="I34" s="102"/>
      <c r="J34" s="102"/>
      <c r="K34" s="102"/>
      <c r="L34" s="102"/>
    </row>
    <row r="35" spans="1:12" s="6" customFormat="1" ht="8.25" customHeight="1">
      <c r="A35" s="51"/>
      <c r="B35" s="100"/>
      <c r="C35" s="100"/>
      <c r="D35" s="99">
        <f t="shared" si="0"/>
        <v>0</v>
      </c>
      <c r="E35" s="101">
        <f t="shared" si="1"/>
        <v>0</v>
      </c>
      <c r="F35" s="102"/>
      <c r="G35" s="102"/>
      <c r="H35" s="102"/>
      <c r="I35" s="102"/>
      <c r="J35" s="102"/>
      <c r="K35" s="102"/>
      <c r="L35" s="102"/>
    </row>
    <row r="36" spans="1:12" s="6" customFormat="1" ht="8.25" customHeight="1">
      <c r="A36" s="51"/>
      <c r="B36" s="100"/>
      <c r="C36" s="100"/>
      <c r="D36" s="99">
        <f t="shared" si="0"/>
        <v>0</v>
      </c>
      <c r="E36" s="101">
        <f t="shared" si="1"/>
        <v>0</v>
      </c>
      <c r="F36" s="102"/>
      <c r="G36" s="102"/>
      <c r="H36" s="102"/>
      <c r="I36" s="102"/>
      <c r="J36" s="102"/>
      <c r="K36" s="102"/>
      <c r="L36" s="102"/>
    </row>
    <row r="37" spans="1:12" s="6" customFormat="1" ht="8.25" customHeight="1">
      <c r="A37" s="51"/>
      <c r="B37" s="100"/>
      <c r="C37" s="100"/>
      <c r="D37" s="99">
        <f t="shared" si="0"/>
        <v>0</v>
      </c>
      <c r="E37" s="101">
        <f t="shared" si="1"/>
        <v>0</v>
      </c>
      <c r="F37" s="102"/>
      <c r="G37" s="102"/>
      <c r="H37" s="102"/>
      <c r="I37" s="102"/>
      <c r="J37" s="102"/>
      <c r="K37" s="102"/>
      <c r="L37" s="102"/>
    </row>
    <row r="38" spans="1:5" s="6" customFormat="1" ht="9" customHeight="1">
      <c r="A38" s="51"/>
      <c r="B38" s="27"/>
      <c r="C38" s="27"/>
      <c r="D38" s="35">
        <f t="shared" si="0"/>
        <v>0</v>
      </c>
      <c r="E38" s="49">
        <f t="shared" si="1"/>
        <v>0</v>
      </c>
    </row>
    <row r="39" spans="1:5" s="6" customFormat="1" ht="14.25">
      <c r="A39" s="51"/>
      <c r="B39" s="27"/>
      <c r="C39" s="27"/>
      <c r="D39" s="35">
        <f t="shared" si="0"/>
        <v>0</v>
      </c>
      <c r="E39" s="49">
        <f t="shared" si="1"/>
        <v>0</v>
      </c>
    </row>
    <row r="40" spans="1:5" s="6" customFormat="1" ht="9.75" customHeight="1">
      <c r="A40" s="51"/>
      <c r="B40" s="27"/>
      <c r="C40" s="27"/>
      <c r="D40" s="35">
        <f t="shared" si="0"/>
        <v>0</v>
      </c>
      <c r="E40" s="49">
        <f t="shared" si="1"/>
        <v>0</v>
      </c>
    </row>
    <row r="41" spans="1:5" s="6" customFormat="1" ht="6" customHeight="1">
      <c r="A41" s="51"/>
      <c r="B41" s="27"/>
      <c r="C41" s="27"/>
      <c r="D41" s="35">
        <f t="shared" si="0"/>
        <v>0</v>
      </c>
      <c r="E41" s="49">
        <f t="shared" si="1"/>
        <v>0</v>
      </c>
    </row>
    <row r="42" spans="1:5" s="6" customFormat="1" ht="14.25">
      <c r="A42" s="51"/>
      <c r="B42" s="27"/>
      <c r="C42" s="27"/>
      <c r="D42" s="35">
        <f t="shared" si="0"/>
        <v>0</v>
      </c>
      <c r="E42" s="49">
        <f t="shared" si="1"/>
        <v>0</v>
      </c>
    </row>
    <row r="43" spans="1:5" s="6" customFormat="1" ht="4.5" customHeight="1">
      <c r="A43" s="51"/>
      <c r="B43" s="27"/>
      <c r="C43" s="27"/>
      <c r="D43" s="35">
        <f t="shared" si="0"/>
        <v>0</v>
      </c>
      <c r="E43" s="49">
        <f t="shared" si="1"/>
        <v>0</v>
      </c>
    </row>
    <row r="44" spans="1:5" s="6" customFormat="1" ht="14.25">
      <c r="A44" s="51"/>
      <c r="B44" s="27"/>
      <c r="C44" s="27"/>
      <c r="D44" s="35">
        <f t="shared" si="0"/>
        <v>0</v>
      </c>
      <c r="E44" s="49">
        <f t="shared" si="1"/>
        <v>0</v>
      </c>
    </row>
    <row r="45" spans="1:5" s="6" customFormat="1" ht="14.25">
      <c r="A45" s="51"/>
      <c r="B45" s="27"/>
      <c r="C45" s="27"/>
      <c r="D45" s="35">
        <f>B45-C45</f>
        <v>0</v>
      </c>
      <c r="E45" s="49">
        <f>IF(C45=0,0,(D45/C45)*100)</f>
        <v>0</v>
      </c>
    </row>
    <row r="46" spans="1:5" s="6" customFormat="1" ht="7.5" customHeight="1">
      <c r="A46" s="51"/>
      <c r="B46" s="27"/>
      <c r="C46" s="27"/>
      <c r="D46" s="35">
        <f>B46-C46</f>
        <v>0</v>
      </c>
      <c r="E46" s="49">
        <f>IF(C46=0,0,(D46/C46)*100)</f>
        <v>0</v>
      </c>
    </row>
    <row r="47" spans="1:5" s="19" customFormat="1" ht="30" customHeight="1">
      <c r="A47" s="22" t="s">
        <v>109</v>
      </c>
      <c r="B47" s="24">
        <f>B7-B15</f>
        <v>31262319</v>
      </c>
      <c r="C47" s="24">
        <f>C7-C15</f>
        <v>29145000</v>
      </c>
      <c r="D47" s="25">
        <f>B47-C47</f>
        <v>2117319</v>
      </c>
      <c r="E47" s="26">
        <f>IF(C47=0,0,(D47/C47)*100)</f>
        <v>7.264776119402986</v>
      </c>
    </row>
    <row r="48" spans="1:5" s="19" customFormat="1" ht="30" customHeight="1">
      <c r="A48" s="22" t="s">
        <v>110</v>
      </c>
      <c r="B48" s="28">
        <v>339885989</v>
      </c>
      <c r="C48" s="28">
        <v>317183000</v>
      </c>
      <c r="D48" s="25">
        <f>B48-C48</f>
        <v>22702989</v>
      </c>
      <c r="E48" s="26">
        <f>IF(C48=0,0,(D48/C48)*100)</f>
        <v>7.1576941387148745</v>
      </c>
    </row>
    <row r="49" spans="1:5" s="19" customFormat="1" ht="30" customHeight="1" thickBot="1">
      <c r="A49" s="23" t="s">
        <v>111</v>
      </c>
      <c r="B49" s="29">
        <f>B47+B48</f>
        <v>371148308</v>
      </c>
      <c r="C49" s="29">
        <f>C47+C48</f>
        <v>346328000</v>
      </c>
      <c r="D49" s="30">
        <f>B49-C49</f>
        <v>24820308</v>
      </c>
      <c r="E49" s="31">
        <f>IF(C49=0,0,(D49/C49)*100)</f>
        <v>7.166705550807327</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L66"/>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E1" sqref="E1"/>
    </sheetView>
  </sheetViews>
  <sheetFormatPr defaultColWidth="9.00390625" defaultRowHeight="16.5"/>
  <cols>
    <col min="1" max="1" width="25.625" style="6" customWidth="1"/>
    <col min="2" max="2" width="15.75390625" style="7" customWidth="1"/>
    <col min="3" max="3" width="15.875" style="7" customWidth="1"/>
    <col min="4" max="4" width="16.875" style="7" customWidth="1"/>
    <col min="5" max="5" width="15.50390625" style="7" customWidth="1"/>
    <col min="6" max="6" width="15.875" style="7" customWidth="1"/>
    <col min="7" max="7" width="16.50390625" style="7" customWidth="1"/>
    <col min="8" max="8" width="17.625" style="7" customWidth="1"/>
    <col min="9" max="9" width="17.00390625" style="7" customWidth="1"/>
    <col min="10" max="10" width="16.00390625" style="7" customWidth="1"/>
    <col min="11" max="12" width="18.875" style="7" customWidth="1"/>
    <col min="13" max="16384" width="9.00390625" style="7" customWidth="1"/>
  </cols>
  <sheetData>
    <row r="1" spans="6:7" ht="27.75">
      <c r="F1" s="8" t="s">
        <v>301</v>
      </c>
      <c r="G1" s="9" t="s">
        <v>1</v>
      </c>
    </row>
    <row r="3" spans="6:12" ht="17.25" thickBot="1">
      <c r="F3" s="3" t="s">
        <v>94</v>
      </c>
      <c r="G3" s="2" t="s">
        <v>93</v>
      </c>
      <c r="L3" s="3" t="s">
        <v>0</v>
      </c>
    </row>
    <row r="4" spans="1:12" ht="16.5">
      <c r="A4" s="126" t="s">
        <v>13</v>
      </c>
      <c r="B4" s="129" t="s">
        <v>2</v>
      </c>
      <c r="C4" s="130"/>
      <c r="D4" s="131"/>
      <c r="E4" s="132" t="s">
        <v>3</v>
      </c>
      <c r="F4" s="133"/>
      <c r="G4" s="10" t="s">
        <v>4</v>
      </c>
      <c r="H4" s="129" t="s">
        <v>5</v>
      </c>
      <c r="I4" s="130"/>
      <c r="J4" s="131"/>
      <c r="K4" s="11" t="s">
        <v>6</v>
      </c>
      <c r="L4" s="12" t="s">
        <v>8</v>
      </c>
    </row>
    <row r="5" spans="1:12" ht="16.5">
      <c r="A5" s="127"/>
      <c r="B5" s="13" t="s">
        <v>9</v>
      </c>
      <c r="C5" s="13" t="s">
        <v>9</v>
      </c>
      <c r="D5" s="13" t="s">
        <v>12</v>
      </c>
      <c r="E5" s="13" t="s">
        <v>9</v>
      </c>
      <c r="F5" s="14" t="s">
        <v>9</v>
      </c>
      <c r="G5" s="15" t="s">
        <v>12</v>
      </c>
      <c r="H5" s="13" t="s">
        <v>9</v>
      </c>
      <c r="I5" s="13" t="s">
        <v>9</v>
      </c>
      <c r="J5" s="13" t="s">
        <v>12</v>
      </c>
      <c r="K5" s="122" t="s">
        <v>7</v>
      </c>
      <c r="L5" s="124" t="s">
        <v>7</v>
      </c>
    </row>
    <row r="6" spans="1:12" ht="16.5">
      <c r="A6" s="128"/>
      <c r="B6" s="16" t="s">
        <v>10</v>
      </c>
      <c r="C6" s="16" t="s">
        <v>11</v>
      </c>
      <c r="D6" s="16" t="s">
        <v>7</v>
      </c>
      <c r="E6" s="16" t="s">
        <v>10</v>
      </c>
      <c r="F6" s="17" t="s">
        <v>11</v>
      </c>
      <c r="G6" s="18" t="s">
        <v>7</v>
      </c>
      <c r="H6" s="16" t="s">
        <v>10</v>
      </c>
      <c r="I6" s="16" t="s">
        <v>11</v>
      </c>
      <c r="J6" s="16" t="s">
        <v>7</v>
      </c>
      <c r="K6" s="123"/>
      <c r="L6" s="125"/>
    </row>
    <row r="7" spans="1:12" s="19" customFormat="1" ht="28.5" customHeight="1">
      <c r="A7" s="19" t="s">
        <v>37</v>
      </c>
      <c r="B7" s="38">
        <f>SUM(B8:B12)</f>
        <v>12072972205</v>
      </c>
      <c r="C7" s="38">
        <f>SUM(C8:C12)</f>
        <v>13560562387</v>
      </c>
      <c r="D7" s="39">
        <f>B7-C7</f>
        <v>-1487590182</v>
      </c>
      <c r="E7" s="38">
        <f>SUM(E8:E12)</f>
        <v>14787200000</v>
      </c>
      <c r="F7" s="40">
        <f>SUM(F8:F12)</f>
        <v>15373873000</v>
      </c>
      <c r="G7" s="41">
        <f>E7-F7</f>
        <v>-586673000</v>
      </c>
      <c r="H7" s="39">
        <f>B7-E7</f>
        <v>-2714227795</v>
      </c>
      <c r="I7" s="39">
        <f aca="true" t="shared" si="0" ref="I7:I45">C7-F7</f>
        <v>-1813310613</v>
      </c>
      <c r="J7" s="39">
        <f aca="true" t="shared" si="1" ref="J7:J45">D7-G7</f>
        <v>-900917182</v>
      </c>
      <c r="K7" s="38">
        <f>SUM(K8:K12)</f>
        <v>-7920097460.92</v>
      </c>
      <c r="L7" s="40">
        <f>D7+K7</f>
        <v>-9407687642.92</v>
      </c>
    </row>
    <row r="8" spans="1:12" s="6" customFormat="1" ht="21" customHeight="1">
      <c r="A8" s="6" t="s">
        <v>14</v>
      </c>
      <c r="B8" s="32">
        <f>SUM('科學技術'!B7)</f>
        <v>10157441081</v>
      </c>
      <c r="C8" s="32">
        <f>SUM('科學技術'!B15)</f>
        <v>8702652013</v>
      </c>
      <c r="D8" s="33">
        <f aca="true" t="shared" si="2" ref="D8:D45">B8-C8</f>
        <v>1454789068</v>
      </c>
      <c r="E8" s="32">
        <f>SUM('科學技術'!C7)</f>
        <v>10288838000</v>
      </c>
      <c r="F8" s="34">
        <f>SUM('科學技術'!C15)</f>
        <v>8805553000</v>
      </c>
      <c r="G8" s="35">
        <f aca="true" t="shared" si="3" ref="G8:G45">E8-F8</f>
        <v>1483285000</v>
      </c>
      <c r="H8" s="33">
        <f aca="true" t="shared" si="4" ref="H8:H45">B8-E8</f>
        <v>-131396919</v>
      </c>
      <c r="I8" s="33">
        <f t="shared" si="0"/>
        <v>-102900987</v>
      </c>
      <c r="J8" s="33">
        <f t="shared" si="1"/>
        <v>-28495932</v>
      </c>
      <c r="K8" s="32">
        <f>SUM('科學技術'!B48)</f>
        <v>4142349345.08</v>
      </c>
      <c r="L8" s="34">
        <f aca="true" t="shared" si="5" ref="L8:L45">D8+K8</f>
        <v>5597138413.08</v>
      </c>
    </row>
    <row r="9" spans="1:12" s="6" customFormat="1" ht="21.75" customHeight="1">
      <c r="A9" s="6" t="s">
        <v>15</v>
      </c>
      <c r="B9" s="32">
        <f>SUM('九二一'!B7)</f>
        <v>268669253</v>
      </c>
      <c r="C9" s="32">
        <f>SUM('九二一'!B15)</f>
        <v>1483864122</v>
      </c>
      <c r="D9" s="33">
        <f t="shared" si="2"/>
        <v>-1215194869</v>
      </c>
      <c r="E9" s="32">
        <f>SUM('九二一'!C7)</f>
        <v>2861153000</v>
      </c>
      <c r="F9" s="34">
        <f>SUM('九二一'!C15)</f>
        <v>2870246000</v>
      </c>
      <c r="G9" s="35">
        <f t="shared" si="3"/>
        <v>-9093000</v>
      </c>
      <c r="H9" s="33">
        <f t="shared" si="4"/>
        <v>-2592483747</v>
      </c>
      <c r="I9" s="33">
        <f t="shared" si="0"/>
        <v>-1386381878</v>
      </c>
      <c r="J9" s="33">
        <f t="shared" si="1"/>
        <v>-1206101869</v>
      </c>
      <c r="K9" s="36">
        <f>SUM('九二一'!B75)</f>
        <v>8419525985</v>
      </c>
      <c r="L9" s="34">
        <f t="shared" si="5"/>
        <v>7204331116</v>
      </c>
    </row>
    <row r="10" spans="1:12" s="6" customFormat="1" ht="19.5" customHeight="1">
      <c r="A10" s="6" t="s">
        <v>16</v>
      </c>
      <c r="B10" s="32">
        <f>SUM('離島'!B7)</f>
        <v>1644802876</v>
      </c>
      <c r="C10" s="32">
        <f>SUM('離島'!B15)</f>
        <v>753073812</v>
      </c>
      <c r="D10" s="33">
        <f t="shared" si="2"/>
        <v>891729064</v>
      </c>
      <c r="E10" s="32">
        <f>SUM('離島'!C7)</f>
        <v>1601179000</v>
      </c>
      <c r="F10" s="34">
        <f>SUM('離島'!C15)</f>
        <v>1069100000</v>
      </c>
      <c r="G10" s="35">
        <f t="shared" si="3"/>
        <v>532079000</v>
      </c>
      <c r="H10" s="33">
        <f t="shared" si="4"/>
        <v>43623876</v>
      </c>
      <c r="I10" s="33">
        <f t="shared" si="0"/>
        <v>-316026188</v>
      </c>
      <c r="J10" s="33">
        <f t="shared" si="1"/>
        <v>359650064</v>
      </c>
      <c r="K10" s="32">
        <f>SUM('離島'!B48)</f>
        <v>2241731092</v>
      </c>
      <c r="L10" s="34">
        <f t="shared" si="5"/>
        <v>3133460156</v>
      </c>
    </row>
    <row r="11" spans="1:12" s="6" customFormat="1" ht="22.5" customHeight="1">
      <c r="A11" s="6" t="s">
        <v>17</v>
      </c>
      <c r="B11" s="32">
        <f>SUM('醫療服務'!B7)</f>
        <v>30403</v>
      </c>
      <c r="C11" s="32">
        <f>SUM('醫療服務'!B15)</f>
        <v>2610</v>
      </c>
      <c r="D11" s="33">
        <f t="shared" si="2"/>
        <v>27793</v>
      </c>
      <c r="E11" s="32">
        <f>SUM('醫療服務'!C7)</f>
        <v>30000</v>
      </c>
      <c r="F11" s="34">
        <f>SUM('醫療服務'!C15)</f>
        <v>50000</v>
      </c>
      <c r="G11" s="35">
        <f t="shared" si="3"/>
        <v>-20000</v>
      </c>
      <c r="H11" s="33">
        <f t="shared" si="4"/>
        <v>403</v>
      </c>
      <c r="I11" s="33">
        <f t="shared" si="0"/>
        <v>-47390</v>
      </c>
      <c r="J11" s="33">
        <f t="shared" si="1"/>
        <v>47793</v>
      </c>
      <c r="K11" s="32">
        <f>SUM('醫療服務'!B48)</f>
        <v>19854804</v>
      </c>
      <c r="L11" s="34">
        <f t="shared" si="5"/>
        <v>19882597</v>
      </c>
    </row>
    <row r="12" spans="1:12" s="6" customFormat="1" ht="20.25" customHeight="1">
      <c r="A12" s="6" t="s">
        <v>18</v>
      </c>
      <c r="B12" s="32">
        <f>SUM('民營化'!B7)</f>
        <v>2028592</v>
      </c>
      <c r="C12" s="32">
        <f>SUM('民營化'!B15)</f>
        <v>2620969830</v>
      </c>
      <c r="D12" s="33">
        <f t="shared" si="2"/>
        <v>-2618941238</v>
      </c>
      <c r="E12" s="32">
        <f>SUM('民營化'!C7)</f>
        <v>36000000</v>
      </c>
      <c r="F12" s="34">
        <f>SUM('民營化'!C15)</f>
        <v>2628924000</v>
      </c>
      <c r="G12" s="35">
        <f t="shared" si="3"/>
        <v>-2592924000</v>
      </c>
      <c r="H12" s="33">
        <f t="shared" si="4"/>
        <v>-33971408</v>
      </c>
      <c r="I12" s="33">
        <f t="shared" si="0"/>
        <v>-7954170</v>
      </c>
      <c r="J12" s="33">
        <f t="shared" si="1"/>
        <v>-26017238</v>
      </c>
      <c r="K12" s="32">
        <f>SUM('民營化'!B48)</f>
        <v>-22743558687</v>
      </c>
      <c r="L12" s="34">
        <f t="shared" si="5"/>
        <v>-25362499925</v>
      </c>
    </row>
    <row r="13" spans="1:12" s="19" customFormat="1" ht="25.5" customHeight="1">
      <c r="A13" s="19" t="s">
        <v>38</v>
      </c>
      <c r="B13" s="42">
        <f>SUM(B14)</f>
        <v>459979815</v>
      </c>
      <c r="C13" s="42">
        <f>SUM(C14)</f>
        <v>416385995</v>
      </c>
      <c r="D13" s="43">
        <f t="shared" si="2"/>
        <v>43593820</v>
      </c>
      <c r="E13" s="42">
        <f>SUM(E14)</f>
        <v>541722000</v>
      </c>
      <c r="F13" s="44">
        <f>SUM(F14)</f>
        <v>541296000</v>
      </c>
      <c r="G13" s="25">
        <f t="shared" si="3"/>
        <v>426000</v>
      </c>
      <c r="H13" s="43">
        <f t="shared" si="4"/>
        <v>-81742185</v>
      </c>
      <c r="I13" s="43">
        <f t="shared" si="0"/>
        <v>-124910005</v>
      </c>
      <c r="J13" s="43">
        <f t="shared" si="1"/>
        <v>43167820</v>
      </c>
      <c r="K13" s="42">
        <f>SUM(K14)</f>
        <v>1456215078.83</v>
      </c>
      <c r="L13" s="44">
        <f t="shared" si="5"/>
        <v>1499808898.83</v>
      </c>
    </row>
    <row r="14" spans="1:12" s="6" customFormat="1" ht="21.75" customHeight="1">
      <c r="A14" s="6" t="s">
        <v>19</v>
      </c>
      <c r="B14" s="32">
        <f>SUM('社會福利'!B7)</f>
        <v>459979815</v>
      </c>
      <c r="C14" s="32">
        <f>SUM('社會福利'!B15)</f>
        <v>416385995</v>
      </c>
      <c r="D14" s="33">
        <f t="shared" si="2"/>
        <v>43593820</v>
      </c>
      <c r="E14" s="32">
        <f>SUM('社會福利'!C7)</f>
        <v>541722000</v>
      </c>
      <c r="F14" s="34">
        <f>SUM('社會福利'!C15)</f>
        <v>541296000</v>
      </c>
      <c r="G14" s="35">
        <f t="shared" si="3"/>
        <v>426000</v>
      </c>
      <c r="H14" s="33">
        <f t="shared" si="4"/>
        <v>-81742185</v>
      </c>
      <c r="I14" s="33">
        <f t="shared" si="0"/>
        <v>-124910005</v>
      </c>
      <c r="J14" s="33">
        <f t="shared" si="1"/>
        <v>43167820</v>
      </c>
      <c r="K14" s="32">
        <f>SUM('社會福利'!B48)</f>
        <v>1456215078.83</v>
      </c>
      <c r="L14" s="34">
        <f t="shared" si="5"/>
        <v>1499808898.83</v>
      </c>
    </row>
    <row r="15" spans="1:12" s="19" customFormat="1" ht="27.75" customHeight="1">
      <c r="A15" s="19" t="s">
        <v>39</v>
      </c>
      <c r="B15" s="42">
        <f>SUM(B16)</f>
        <v>17554943266</v>
      </c>
      <c r="C15" s="42">
        <f>SUM(C16)</f>
        <v>15568983772</v>
      </c>
      <c r="D15" s="43">
        <f t="shared" si="2"/>
        <v>1985959494</v>
      </c>
      <c r="E15" s="42">
        <f>SUM(E16)</f>
        <v>25618757000</v>
      </c>
      <c r="F15" s="44">
        <f>SUM(F16)</f>
        <v>25596452000</v>
      </c>
      <c r="G15" s="25">
        <f t="shared" si="3"/>
        <v>22305000</v>
      </c>
      <c r="H15" s="43">
        <f t="shared" si="4"/>
        <v>-8063813734</v>
      </c>
      <c r="I15" s="43">
        <f t="shared" si="0"/>
        <v>-10027468228</v>
      </c>
      <c r="J15" s="43">
        <f t="shared" si="1"/>
        <v>1963654494</v>
      </c>
      <c r="K15" s="42">
        <f>SUM(K16)</f>
        <v>2469277090</v>
      </c>
      <c r="L15" s="44">
        <f t="shared" si="5"/>
        <v>4455236584</v>
      </c>
    </row>
    <row r="16" spans="1:12" s="6" customFormat="1" ht="21.75" customHeight="1">
      <c r="A16" s="6" t="s">
        <v>20</v>
      </c>
      <c r="B16" s="32">
        <f>SUM('金融重建'!B7)</f>
        <v>17554943266</v>
      </c>
      <c r="C16" s="32">
        <f>SUM('金融重建'!B15)</f>
        <v>15568983772</v>
      </c>
      <c r="D16" s="33">
        <f t="shared" si="2"/>
        <v>1985959494</v>
      </c>
      <c r="E16" s="32">
        <f>SUM('金融重建'!C7)</f>
        <v>25618757000</v>
      </c>
      <c r="F16" s="34">
        <f>SUM('金融重建'!C15)</f>
        <v>25596452000</v>
      </c>
      <c r="G16" s="35">
        <f t="shared" si="3"/>
        <v>22305000</v>
      </c>
      <c r="H16" s="33">
        <f t="shared" si="4"/>
        <v>-8063813734</v>
      </c>
      <c r="I16" s="33">
        <f t="shared" si="0"/>
        <v>-10027468228</v>
      </c>
      <c r="J16" s="33">
        <f t="shared" si="1"/>
        <v>1963654494</v>
      </c>
      <c r="K16" s="32">
        <f>SUM('金融重建'!B48)</f>
        <v>2469277090</v>
      </c>
      <c r="L16" s="34">
        <f t="shared" si="5"/>
        <v>4455236584</v>
      </c>
    </row>
    <row r="17" spans="1:12" s="19" customFormat="1" ht="27" customHeight="1">
      <c r="A17" s="19" t="s">
        <v>40</v>
      </c>
      <c r="B17" s="42">
        <f>SUM(B18)</f>
        <v>191868165</v>
      </c>
      <c r="C17" s="42">
        <f>SUM(C18)</f>
        <v>145819236</v>
      </c>
      <c r="D17" s="43">
        <f t="shared" si="2"/>
        <v>46048929</v>
      </c>
      <c r="E17" s="42">
        <f>SUM(E18)</f>
        <v>172488000</v>
      </c>
      <c r="F17" s="44">
        <f>SUM(F18)</f>
        <v>210997791</v>
      </c>
      <c r="G17" s="25">
        <f t="shared" si="3"/>
        <v>-38509791</v>
      </c>
      <c r="H17" s="43">
        <f t="shared" si="4"/>
        <v>19380165</v>
      </c>
      <c r="I17" s="43">
        <f t="shared" si="0"/>
        <v>-65178555</v>
      </c>
      <c r="J17" s="43">
        <f t="shared" si="1"/>
        <v>84558720</v>
      </c>
      <c r="K17" s="42">
        <f>SUM(K18)</f>
        <v>2249938894.79</v>
      </c>
      <c r="L17" s="44">
        <f t="shared" si="5"/>
        <v>2295987823.79</v>
      </c>
    </row>
    <row r="18" spans="1:12" s="6" customFormat="1" ht="18" customHeight="1">
      <c r="A18" s="6" t="s">
        <v>21</v>
      </c>
      <c r="B18" s="32">
        <f>SUM('學產'!B7)</f>
        <v>191868165</v>
      </c>
      <c r="C18" s="32">
        <f>SUM('學產'!B15)</f>
        <v>145819236</v>
      </c>
      <c r="D18" s="33">
        <f t="shared" si="2"/>
        <v>46048929</v>
      </c>
      <c r="E18" s="32">
        <f>SUM('學產'!C7)</f>
        <v>172488000</v>
      </c>
      <c r="F18" s="34">
        <f>SUM('學產'!C15)</f>
        <v>210997791</v>
      </c>
      <c r="G18" s="35">
        <f t="shared" si="3"/>
        <v>-38509791</v>
      </c>
      <c r="H18" s="33">
        <f t="shared" si="4"/>
        <v>19380165</v>
      </c>
      <c r="I18" s="33">
        <f t="shared" si="0"/>
        <v>-65178555</v>
      </c>
      <c r="J18" s="33">
        <f t="shared" si="1"/>
        <v>84558720</v>
      </c>
      <c r="K18" s="32">
        <f>SUM('學產'!B48)</f>
        <v>2249938894.79</v>
      </c>
      <c r="L18" s="34">
        <f t="shared" si="5"/>
        <v>2295987823.79</v>
      </c>
    </row>
    <row r="19" spans="1:12" s="19" customFormat="1" ht="29.25" customHeight="1">
      <c r="A19" s="19" t="s">
        <v>41</v>
      </c>
      <c r="B19" s="42">
        <f>SUM(B20:B21)</f>
        <v>12147241820</v>
      </c>
      <c r="C19" s="42">
        <f>SUM(C20:C21)</f>
        <v>2465820277</v>
      </c>
      <c r="D19" s="43">
        <f t="shared" si="2"/>
        <v>9681421543</v>
      </c>
      <c r="E19" s="42">
        <f>SUM(E20:E21)</f>
        <v>12205603000</v>
      </c>
      <c r="F19" s="44">
        <f>SUM(F20:F21)</f>
        <v>9459492215</v>
      </c>
      <c r="G19" s="25">
        <f t="shared" si="3"/>
        <v>2746110785</v>
      </c>
      <c r="H19" s="43">
        <f t="shared" si="4"/>
        <v>-58361180</v>
      </c>
      <c r="I19" s="43">
        <f t="shared" si="0"/>
        <v>-6993671938</v>
      </c>
      <c r="J19" s="43">
        <f t="shared" si="1"/>
        <v>6935310758</v>
      </c>
      <c r="K19" s="42">
        <f>SUM(K20:K21)</f>
        <v>167322582396.71</v>
      </c>
      <c r="L19" s="44">
        <f t="shared" si="5"/>
        <v>177004003939.71</v>
      </c>
    </row>
    <row r="20" spans="1:12" s="6" customFormat="1" ht="21" customHeight="1">
      <c r="A20" s="6" t="s">
        <v>22</v>
      </c>
      <c r="B20" s="32">
        <f>SUM('經濟特收'!B7)</f>
        <v>7734993864</v>
      </c>
      <c r="C20" s="32">
        <f>SUM('經濟特收'!B15)</f>
        <v>2348328590</v>
      </c>
      <c r="D20" s="33">
        <f t="shared" si="2"/>
        <v>5386665274</v>
      </c>
      <c r="E20" s="32">
        <f>SUM('經濟特收'!C7)</f>
        <v>7528912000</v>
      </c>
      <c r="F20" s="34">
        <f>SUM('經濟特收'!C15)</f>
        <v>9156444215</v>
      </c>
      <c r="G20" s="35">
        <f t="shared" si="3"/>
        <v>-1627532215</v>
      </c>
      <c r="H20" s="33">
        <f t="shared" si="4"/>
        <v>206081864</v>
      </c>
      <c r="I20" s="33">
        <f t="shared" si="0"/>
        <v>-6808115625</v>
      </c>
      <c r="J20" s="33">
        <f t="shared" si="1"/>
        <v>7014197489</v>
      </c>
      <c r="K20" s="32">
        <f>SUM('經濟特收'!B48)</f>
        <v>22013010953.71</v>
      </c>
      <c r="L20" s="34">
        <f t="shared" si="5"/>
        <v>27399676227.71</v>
      </c>
    </row>
    <row r="21" spans="1:12" s="6" customFormat="1" ht="21.75" customHeight="1">
      <c r="A21" s="6" t="s">
        <v>23</v>
      </c>
      <c r="B21" s="32">
        <f>SUM('核後端'!B7)</f>
        <v>4412247956</v>
      </c>
      <c r="C21" s="32">
        <f>SUM('核後端'!B15)</f>
        <v>117491687</v>
      </c>
      <c r="D21" s="33">
        <f t="shared" si="2"/>
        <v>4294756269</v>
      </c>
      <c r="E21" s="32">
        <f>SUM('核後端'!C7)</f>
        <v>4676691000</v>
      </c>
      <c r="F21" s="34">
        <f>SUM('核後端'!C15)</f>
        <v>303048000</v>
      </c>
      <c r="G21" s="35">
        <f t="shared" si="3"/>
        <v>4373643000</v>
      </c>
      <c r="H21" s="33">
        <f t="shared" si="4"/>
        <v>-264443044</v>
      </c>
      <c r="I21" s="33">
        <f t="shared" si="0"/>
        <v>-185556313</v>
      </c>
      <c r="J21" s="33">
        <f t="shared" si="1"/>
        <v>-78886731</v>
      </c>
      <c r="K21" s="32">
        <f>SUM('核後端'!B48)</f>
        <v>145309571443</v>
      </c>
      <c r="L21" s="34">
        <f t="shared" si="5"/>
        <v>149604327712</v>
      </c>
    </row>
    <row r="22" spans="1:12" s="19" customFormat="1" ht="25.5" customHeight="1">
      <c r="A22" s="19" t="s">
        <v>42</v>
      </c>
      <c r="B22" s="42">
        <f>SUM(B23)</f>
        <v>2738931617</v>
      </c>
      <c r="C22" s="42">
        <f>SUM(C23)</f>
        <v>770171252</v>
      </c>
      <c r="D22" s="43">
        <f t="shared" si="2"/>
        <v>1968760365</v>
      </c>
      <c r="E22" s="42">
        <f>SUM(E23)</f>
        <v>2391608250</v>
      </c>
      <c r="F22" s="44">
        <f>SUM(F23)</f>
        <v>1291129186</v>
      </c>
      <c r="G22" s="25">
        <f t="shared" si="3"/>
        <v>1100479064</v>
      </c>
      <c r="H22" s="43">
        <f t="shared" si="4"/>
        <v>347323367</v>
      </c>
      <c r="I22" s="43">
        <f t="shared" si="0"/>
        <v>-520957934</v>
      </c>
      <c r="J22" s="43">
        <f t="shared" si="1"/>
        <v>868281301</v>
      </c>
      <c r="K22" s="42">
        <f>SUM(K23)</f>
        <v>43413700285.68</v>
      </c>
      <c r="L22" s="44">
        <f t="shared" si="5"/>
        <v>45382460650.68</v>
      </c>
    </row>
    <row r="23" spans="1:12" s="6" customFormat="1" ht="20.25" customHeight="1">
      <c r="A23" s="6" t="s">
        <v>24</v>
      </c>
      <c r="B23" s="32">
        <f>SUM('航港'!B7)</f>
        <v>2738931617</v>
      </c>
      <c r="C23" s="32">
        <f>SUM('航港'!B15)</f>
        <v>770171252</v>
      </c>
      <c r="D23" s="33">
        <f t="shared" si="2"/>
        <v>1968760365</v>
      </c>
      <c r="E23" s="32">
        <f>SUM('航港'!C7)</f>
        <v>2391608250</v>
      </c>
      <c r="F23" s="34">
        <f>SUM('航港'!C15)</f>
        <v>1291129186</v>
      </c>
      <c r="G23" s="35">
        <f t="shared" si="3"/>
        <v>1100479064</v>
      </c>
      <c r="H23" s="33">
        <f t="shared" si="4"/>
        <v>347323367</v>
      </c>
      <c r="I23" s="33">
        <f t="shared" si="0"/>
        <v>-520957934</v>
      </c>
      <c r="J23" s="33">
        <f t="shared" si="1"/>
        <v>868281301</v>
      </c>
      <c r="K23" s="32">
        <f>SUM('航港'!B48)</f>
        <v>43413700285.68</v>
      </c>
      <c r="L23" s="34">
        <f t="shared" si="5"/>
        <v>45382460650.68</v>
      </c>
    </row>
    <row r="24" spans="1:12" s="19" customFormat="1" ht="25.5" customHeight="1">
      <c r="A24" s="19" t="s">
        <v>43</v>
      </c>
      <c r="B24" s="92">
        <f>SUM(B25)</f>
        <v>16444375632</v>
      </c>
      <c r="C24" s="92">
        <f>SUM(C25)</f>
        <v>9358036062</v>
      </c>
      <c r="D24" s="93">
        <f t="shared" si="2"/>
        <v>7086339570</v>
      </c>
      <c r="E24" s="92">
        <f>SUM(E25)</f>
        <v>24930632000</v>
      </c>
      <c r="F24" s="94">
        <f>SUM(F25)</f>
        <v>15815463000</v>
      </c>
      <c r="G24" s="95">
        <f t="shared" si="3"/>
        <v>9115169000</v>
      </c>
      <c r="H24" s="93">
        <f t="shared" si="4"/>
        <v>-8486256368</v>
      </c>
      <c r="I24" s="93">
        <f t="shared" si="0"/>
        <v>-6457426938</v>
      </c>
      <c r="J24" s="93">
        <f t="shared" si="1"/>
        <v>-2028829430</v>
      </c>
      <c r="K24" s="92">
        <f>SUM(K25)</f>
        <v>66540525235.86</v>
      </c>
      <c r="L24" s="94">
        <f t="shared" si="5"/>
        <v>73626864805.86</v>
      </c>
    </row>
    <row r="25" spans="1:12" s="6" customFormat="1" ht="21" customHeight="1">
      <c r="A25" s="6" t="s">
        <v>25</v>
      </c>
      <c r="B25" s="96">
        <f>SUM('農業特收'!B7)</f>
        <v>16444375632</v>
      </c>
      <c r="C25" s="96">
        <f>SUM('農業特收'!B15)</f>
        <v>9358036062</v>
      </c>
      <c r="D25" s="97">
        <f t="shared" si="2"/>
        <v>7086339570</v>
      </c>
      <c r="E25" s="96">
        <f>SUM('農業特收'!C7)</f>
        <v>24930632000</v>
      </c>
      <c r="F25" s="98">
        <f>SUM('農業特收'!C15)</f>
        <v>15815463000</v>
      </c>
      <c r="G25" s="99">
        <f t="shared" si="3"/>
        <v>9115169000</v>
      </c>
      <c r="H25" s="97">
        <f t="shared" si="4"/>
        <v>-8486256368</v>
      </c>
      <c r="I25" s="97">
        <f t="shared" si="0"/>
        <v>-6457426938</v>
      </c>
      <c r="J25" s="97">
        <f t="shared" si="1"/>
        <v>-2028829430</v>
      </c>
      <c r="K25" s="96">
        <f>SUM('農業特收'!B48)</f>
        <v>66540525235.86</v>
      </c>
      <c r="L25" s="98">
        <f t="shared" si="5"/>
        <v>73626864805.86</v>
      </c>
    </row>
    <row r="26" spans="1:12" s="19" customFormat="1" ht="27" customHeight="1">
      <c r="A26" s="19" t="s">
        <v>44</v>
      </c>
      <c r="B26" s="92">
        <f>SUM(B27)</f>
        <v>4281979467</v>
      </c>
      <c r="C26" s="92">
        <f>SUM(C27)</f>
        <v>2008549714</v>
      </c>
      <c r="D26" s="93">
        <f t="shared" si="2"/>
        <v>2273429753</v>
      </c>
      <c r="E26" s="92">
        <f>SUM(E27)</f>
        <v>4464182000</v>
      </c>
      <c r="F26" s="94">
        <f>SUM(F27)</f>
        <v>2895956000</v>
      </c>
      <c r="G26" s="95">
        <f t="shared" si="3"/>
        <v>1568226000</v>
      </c>
      <c r="H26" s="93">
        <f t="shared" si="4"/>
        <v>-182202533</v>
      </c>
      <c r="I26" s="93">
        <f t="shared" si="0"/>
        <v>-887406286</v>
      </c>
      <c r="J26" s="93">
        <f t="shared" si="1"/>
        <v>705203753</v>
      </c>
      <c r="K26" s="92">
        <f>SUM(K27)</f>
        <v>17048651941</v>
      </c>
      <c r="L26" s="94">
        <f t="shared" si="5"/>
        <v>19322081694</v>
      </c>
    </row>
    <row r="27" spans="1:12" s="6" customFormat="1" ht="19.5" customHeight="1">
      <c r="A27" s="6" t="s">
        <v>26</v>
      </c>
      <c r="B27" s="96">
        <f>SUM('就業安定'!B7)</f>
        <v>4281979467</v>
      </c>
      <c r="C27" s="96">
        <f>SUM('就業安定'!B15)</f>
        <v>2008549714</v>
      </c>
      <c r="D27" s="97">
        <f t="shared" si="2"/>
        <v>2273429753</v>
      </c>
      <c r="E27" s="96">
        <f>SUM('就業安定'!C7)</f>
        <v>4464182000</v>
      </c>
      <c r="F27" s="98">
        <f>SUM('就業安定'!C15)</f>
        <v>2895956000</v>
      </c>
      <c r="G27" s="99">
        <f t="shared" si="3"/>
        <v>1568226000</v>
      </c>
      <c r="H27" s="97">
        <f t="shared" si="4"/>
        <v>-182202533</v>
      </c>
      <c r="I27" s="97">
        <f t="shared" si="0"/>
        <v>-887406286</v>
      </c>
      <c r="J27" s="97">
        <f t="shared" si="1"/>
        <v>705203753</v>
      </c>
      <c r="K27" s="96">
        <f>SUM('就業安定'!B48)</f>
        <v>17048651941</v>
      </c>
      <c r="L27" s="98">
        <f t="shared" si="5"/>
        <v>19322081694</v>
      </c>
    </row>
    <row r="28" spans="1:12" s="19" customFormat="1" ht="27.75" customHeight="1">
      <c r="A28" s="19" t="s">
        <v>27</v>
      </c>
      <c r="B28" s="92">
        <f>SUM(B29)</f>
        <v>1755172061</v>
      </c>
      <c r="C28" s="92">
        <f>SUM(C29)</f>
        <v>665594541</v>
      </c>
      <c r="D28" s="93">
        <f t="shared" si="2"/>
        <v>1089577520</v>
      </c>
      <c r="E28" s="92">
        <f>SUM(E29)</f>
        <v>1707571000</v>
      </c>
      <c r="F28" s="94">
        <f>SUM(F29)</f>
        <v>686628000</v>
      </c>
      <c r="G28" s="95">
        <f t="shared" si="3"/>
        <v>1020943000</v>
      </c>
      <c r="H28" s="93">
        <f t="shared" si="4"/>
        <v>47601061</v>
      </c>
      <c r="I28" s="93">
        <f t="shared" si="0"/>
        <v>-21033459</v>
      </c>
      <c r="J28" s="93">
        <f t="shared" si="1"/>
        <v>68634520</v>
      </c>
      <c r="K28" s="92">
        <f>SUM(K29)</f>
        <v>9824859619</v>
      </c>
      <c r="L28" s="94">
        <f t="shared" si="5"/>
        <v>10914437139</v>
      </c>
    </row>
    <row r="29" spans="1:12" s="6" customFormat="1" ht="18.75" customHeight="1">
      <c r="A29" s="6" t="s">
        <v>28</v>
      </c>
      <c r="B29" s="96">
        <f>SUM('健康照護'!B7)</f>
        <v>1755172061</v>
      </c>
      <c r="C29" s="96">
        <f>SUM('健康照護'!B15)</f>
        <v>665594541</v>
      </c>
      <c r="D29" s="97">
        <f t="shared" si="2"/>
        <v>1089577520</v>
      </c>
      <c r="E29" s="96">
        <f>SUM('健康照護'!C7)</f>
        <v>1707571000</v>
      </c>
      <c r="F29" s="98">
        <f>SUM('健康照護'!C15)</f>
        <v>686628000</v>
      </c>
      <c r="G29" s="99">
        <f t="shared" si="3"/>
        <v>1020943000</v>
      </c>
      <c r="H29" s="97">
        <f t="shared" si="4"/>
        <v>47601061</v>
      </c>
      <c r="I29" s="97">
        <f t="shared" si="0"/>
        <v>-21033459</v>
      </c>
      <c r="J29" s="97">
        <f t="shared" si="1"/>
        <v>68634520</v>
      </c>
      <c r="K29" s="96">
        <f>SUM('健康照護'!B48)</f>
        <v>9824859619</v>
      </c>
      <c r="L29" s="98">
        <f t="shared" si="5"/>
        <v>10914437139</v>
      </c>
    </row>
    <row r="30" spans="1:12" s="19" customFormat="1" ht="27" customHeight="1">
      <c r="A30" s="19" t="s">
        <v>29</v>
      </c>
      <c r="B30" s="92">
        <f>SUM(B31)</f>
        <v>1580608278</v>
      </c>
      <c r="C30" s="92">
        <f>SUM(C31)</f>
        <v>931602758</v>
      </c>
      <c r="D30" s="93">
        <f t="shared" si="2"/>
        <v>649005520</v>
      </c>
      <c r="E30" s="92">
        <f>SUM(E31)</f>
        <v>1601359000</v>
      </c>
      <c r="F30" s="94">
        <f>SUM(F31)</f>
        <v>1178696000</v>
      </c>
      <c r="G30" s="95">
        <f t="shared" si="3"/>
        <v>422663000</v>
      </c>
      <c r="H30" s="93">
        <f t="shared" si="4"/>
        <v>-20750722</v>
      </c>
      <c r="I30" s="93">
        <f t="shared" si="0"/>
        <v>-247093242</v>
      </c>
      <c r="J30" s="93">
        <f t="shared" si="1"/>
        <v>226342520</v>
      </c>
      <c r="K30" s="92">
        <f>SUM(K31)</f>
        <v>4913546500</v>
      </c>
      <c r="L30" s="94">
        <f t="shared" si="5"/>
        <v>5562552020</v>
      </c>
    </row>
    <row r="31" spans="1:12" s="6" customFormat="1" ht="17.25" customHeight="1">
      <c r="A31" s="6" t="s">
        <v>30</v>
      </c>
      <c r="B31" s="96">
        <f>SUM('環保'!B7)</f>
        <v>1580608278</v>
      </c>
      <c r="C31" s="96">
        <f>SUM('環保'!B15)</f>
        <v>931602758</v>
      </c>
      <c r="D31" s="97">
        <f t="shared" si="2"/>
        <v>649005520</v>
      </c>
      <c r="E31" s="96">
        <f>SUM('環保'!C7)</f>
        <v>1601359000</v>
      </c>
      <c r="F31" s="98">
        <f>SUM('環保'!C15)</f>
        <v>1178696000</v>
      </c>
      <c r="G31" s="99">
        <f t="shared" si="3"/>
        <v>422663000</v>
      </c>
      <c r="H31" s="97">
        <f t="shared" si="4"/>
        <v>-20750722</v>
      </c>
      <c r="I31" s="97">
        <f t="shared" si="0"/>
        <v>-247093242</v>
      </c>
      <c r="J31" s="97">
        <f t="shared" si="1"/>
        <v>226342520</v>
      </c>
      <c r="K31" s="96">
        <f>SUM('環保'!B48)</f>
        <v>4913546500</v>
      </c>
      <c r="L31" s="98">
        <f t="shared" si="5"/>
        <v>5562552020</v>
      </c>
    </row>
    <row r="32" spans="1:12" s="19" customFormat="1" ht="26.25" customHeight="1">
      <c r="A32" s="19" t="s">
        <v>45</v>
      </c>
      <c r="B32" s="92">
        <f>SUM(B33)</f>
        <v>8348936</v>
      </c>
      <c r="C32" s="92">
        <f>SUM(C33)</f>
        <v>8362946</v>
      </c>
      <c r="D32" s="93">
        <f t="shared" si="2"/>
        <v>-14010</v>
      </c>
      <c r="E32" s="92">
        <f>SUM(E33)</f>
        <v>12668000</v>
      </c>
      <c r="F32" s="94">
        <f>SUM(F33)</f>
        <v>24442000</v>
      </c>
      <c r="G32" s="95">
        <f t="shared" si="3"/>
        <v>-11774000</v>
      </c>
      <c r="H32" s="93">
        <f t="shared" si="4"/>
        <v>-4319064</v>
      </c>
      <c r="I32" s="93">
        <f t="shared" si="0"/>
        <v>-16079054</v>
      </c>
      <c r="J32" s="93">
        <f t="shared" si="1"/>
        <v>11759990</v>
      </c>
      <c r="K32" s="92">
        <f>SUM(K33)</f>
        <v>1314156087</v>
      </c>
      <c r="L32" s="94">
        <f t="shared" si="5"/>
        <v>1314142077</v>
      </c>
    </row>
    <row r="33" spans="1:12" s="6" customFormat="1" ht="18.75" customHeight="1">
      <c r="A33" s="6" t="s">
        <v>31</v>
      </c>
      <c r="B33" s="96">
        <f>SUM('文化'!B7)</f>
        <v>8348936</v>
      </c>
      <c r="C33" s="96">
        <f>SUM('文化'!B15)</f>
        <v>8362946</v>
      </c>
      <c r="D33" s="97">
        <f t="shared" si="2"/>
        <v>-14010</v>
      </c>
      <c r="E33" s="96">
        <f>SUM('文化'!C7)</f>
        <v>12668000</v>
      </c>
      <c r="F33" s="98">
        <f>SUM('文化'!C15)</f>
        <v>24442000</v>
      </c>
      <c r="G33" s="99">
        <f t="shared" si="3"/>
        <v>-11774000</v>
      </c>
      <c r="H33" s="97">
        <f t="shared" si="4"/>
        <v>-4319064</v>
      </c>
      <c r="I33" s="97">
        <f t="shared" si="0"/>
        <v>-16079054</v>
      </c>
      <c r="J33" s="97">
        <f t="shared" si="1"/>
        <v>11759990</v>
      </c>
      <c r="K33" s="96">
        <f>SUM('文化'!B48)</f>
        <v>1314156087</v>
      </c>
      <c r="L33" s="98">
        <f t="shared" si="5"/>
        <v>1314142077</v>
      </c>
    </row>
    <row r="34" spans="1:12" s="19" customFormat="1" ht="27" customHeight="1">
      <c r="A34" s="19" t="s">
        <v>32</v>
      </c>
      <c r="B34" s="92">
        <f>SUM(B35)</f>
        <v>38876449</v>
      </c>
      <c r="C34" s="92">
        <f>SUM(C35)</f>
        <v>7614130</v>
      </c>
      <c r="D34" s="93">
        <f t="shared" si="2"/>
        <v>31262319</v>
      </c>
      <c r="E34" s="92">
        <f>SUM(E35)</f>
        <v>38536000</v>
      </c>
      <c r="F34" s="94">
        <f>SUM(F35)</f>
        <v>9391000</v>
      </c>
      <c r="G34" s="95">
        <f t="shared" si="3"/>
        <v>29145000</v>
      </c>
      <c r="H34" s="93">
        <f t="shared" si="4"/>
        <v>340449</v>
      </c>
      <c r="I34" s="93">
        <f t="shared" si="0"/>
        <v>-1776870</v>
      </c>
      <c r="J34" s="93">
        <f t="shared" si="1"/>
        <v>2117319</v>
      </c>
      <c r="K34" s="92">
        <f>SUM(K35)</f>
        <v>339885989</v>
      </c>
      <c r="L34" s="94">
        <f t="shared" si="5"/>
        <v>371148308</v>
      </c>
    </row>
    <row r="35" spans="1:12" s="6" customFormat="1" ht="18" customHeight="1">
      <c r="A35" s="6" t="s">
        <v>33</v>
      </c>
      <c r="B35" s="96">
        <f>SUM('中華發展'!B7)</f>
        <v>38876449</v>
      </c>
      <c r="C35" s="96">
        <f>SUM('中華發展'!B15)</f>
        <v>7614130</v>
      </c>
      <c r="D35" s="97">
        <f t="shared" si="2"/>
        <v>31262319</v>
      </c>
      <c r="E35" s="96">
        <f>SUM('中華發展'!C7)</f>
        <v>38536000</v>
      </c>
      <c r="F35" s="98">
        <f>SUM('中華發展'!C15)</f>
        <v>9391000</v>
      </c>
      <c r="G35" s="99">
        <f t="shared" si="3"/>
        <v>29145000</v>
      </c>
      <c r="H35" s="97">
        <f t="shared" si="4"/>
        <v>340449</v>
      </c>
      <c r="I35" s="97">
        <f t="shared" si="0"/>
        <v>-1776870</v>
      </c>
      <c r="J35" s="97">
        <f t="shared" si="1"/>
        <v>2117319</v>
      </c>
      <c r="K35" s="96">
        <f>SUM('中華發展'!B48)</f>
        <v>339885989</v>
      </c>
      <c r="L35" s="98">
        <f t="shared" si="5"/>
        <v>371148308</v>
      </c>
    </row>
    <row r="36" spans="1:12" s="19" customFormat="1" ht="27.75" customHeight="1">
      <c r="A36" s="19" t="s">
        <v>34</v>
      </c>
      <c r="B36" s="92">
        <f>SUM(B37)</f>
        <v>287214597</v>
      </c>
      <c r="C36" s="92">
        <f>SUM(C37)</f>
        <v>210468</v>
      </c>
      <c r="D36" s="93">
        <f t="shared" si="2"/>
        <v>287004129</v>
      </c>
      <c r="E36" s="92">
        <f>SUM(E37)</f>
        <v>262642000</v>
      </c>
      <c r="F36" s="94">
        <f>SUM(F37)</f>
        <v>35652000</v>
      </c>
      <c r="G36" s="95">
        <f t="shared" si="3"/>
        <v>226990000</v>
      </c>
      <c r="H36" s="93">
        <f t="shared" si="4"/>
        <v>24572597</v>
      </c>
      <c r="I36" s="93">
        <f t="shared" si="0"/>
        <v>-35441532</v>
      </c>
      <c r="J36" s="93">
        <f t="shared" si="1"/>
        <v>60014129</v>
      </c>
      <c r="K36" s="92">
        <f>SUM(K37)</f>
        <v>154491766</v>
      </c>
      <c r="L36" s="94">
        <f t="shared" si="5"/>
        <v>441495895</v>
      </c>
    </row>
    <row r="37" spans="1:12" s="6" customFormat="1" ht="20.25" customHeight="1">
      <c r="A37" s="37" t="s">
        <v>35</v>
      </c>
      <c r="B37" s="96">
        <f>SUM('有線廣電'!B7)</f>
        <v>287214597</v>
      </c>
      <c r="C37" s="96">
        <f>SUM('有線廣電'!B15)</f>
        <v>210468</v>
      </c>
      <c r="D37" s="97">
        <f t="shared" si="2"/>
        <v>287004129</v>
      </c>
      <c r="E37" s="96">
        <f>SUM('有線廣電'!C7)</f>
        <v>262642000</v>
      </c>
      <c r="F37" s="98">
        <f>SUM('有線廣電'!C15)</f>
        <v>35652000</v>
      </c>
      <c r="G37" s="99">
        <f t="shared" si="3"/>
        <v>226990000</v>
      </c>
      <c r="H37" s="97">
        <f t="shared" si="4"/>
        <v>24572597</v>
      </c>
      <c r="I37" s="97">
        <f t="shared" si="0"/>
        <v>-35441532</v>
      </c>
      <c r="J37" s="97">
        <f t="shared" si="1"/>
        <v>60014129</v>
      </c>
      <c r="K37" s="96">
        <f>SUM('有線廣電'!B48)</f>
        <v>154491766</v>
      </c>
      <c r="L37" s="98">
        <f t="shared" si="5"/>
        <v>441495895</v>
      </c>
    </row>
    <row r="38" spans="2:12" s="6" customFormat="1" ht="14.25">
      <c r="B38" s="32"/>
      <c r="C38" s="32"/>
      <c r="D38" s="33"/>
      <c r="E38" s="32"/>
      <c r="F38" s="34"/>
      <c r="G38" s="35"/>
      <c r="H38" s="33"/>
      <c r="I38" s="33"/>
      <c r="J38" s="33"/>
      <c r="K38" s="32"/>
      <c r="L38" s="34"/>
    </row>
    <row r="39" spans="2:12" s="6" customFormat="1" ht="14.25">
      <c r="B39" s="32"/>
      <c r="C39" s="32"/>
      <c r="D39" s="33"/>
      <c r="E39" s="32"/>
      <c r="F39" s="34"/>
      <c r="G39" s="35"/>
      <c r="H39" s="33"/>
      <c r="I39" s="33"/>
      <c r="J39" s="33"/>
      <c r="K39" s="32"/>
      <c r="L39" s="34"/>
    </row>
    <row r="40" spans="2:12" s="6" customFormat="1" ht="14.25">
      <c r="B40" s="32"/>
      <c r="C40" s="32"/>
      <c r="D40" s="33"/>
      <c r="E40" s="32"/>
      <c r="F40" s="34"/>
      <c r="G40" s="35"/>
      <c r="H40" s="33"/>
      <c r="I40" s="33"/>
      <c r="J40" s="33"/>
      <c r="K40" s="32"/>
      <c r="L40" s="34"/>
    </row>
    <row r="41" spans="2:12" s="6" customFormat="1" ht="14.25">
      <c r="B41" s="32"/>
      <c r="C41" s="32"/>
      <c r="D41" s="33"/>
      <c r="E41" s="32"/>
      <c r="F41" s="34"/>
      <c r="G41" s="35"/>
      <c r="H41" s="33"/>
      <c r="I41" s="33"/>
      <c r="J41" s="33"/>
      <c r="K41" s="32"/>
      <c r="L41" s="34"/>
    </row>
    <row r="42" spans="2:12" s="6" customFormat="1" ht="14.25">
      <c r="B42" s="32"/>
      <c r="C42" s="32"/>
      <c r="D42" s="33"/>
      <c r="E42" s="32"/>
      <c r="F42" s="34"/>
      <c r="G42" s="35"/>
      <c r="H42" s="33"/>
      <c r="I42" s="33"/>
      <c r="J42" s="33"/>
      <c r="K42" s="32"/>
      <c r="L42" s="34"/>
    </row>
    <row r="43" spans="2:12" s="6" customFormat="1" ht="14.25">
      <c r="B43" s="32"/>
      <c r="C43" s="32"/>
      <c r="D43" s="33"/>
      <c r="E43" s="32"/>
      <c r="F43" s="34"/>
      <c r="G43" s="35"/>
      <c r="H43" s="33"/>
      <c r="I43" s="33"/>
      <c r="J43" s="33"/>
      <c r="K43" s="32"/>
      <c r="L43" s="34"/>
    </row>
    <row r="44" spans="2:12" s="6" customFormat="1" ht="14.25">
      <c r="B44" s="32"/>
      <c r="C44" s="32"/>
      <c r="D44" s="33">
        <f t="shared" si="2"/>
        <v>0</v>
      </c>
      <c r="E44" s="32"/>
      <c r="F44" s="34"/>
      <c r="G44" s="35">
        <f t="shared" si="3"/>
        <v>0</v>
      </c>
      <c r="H44" s="33">
        <f t="shared" si="4"/>
        <v>0</v>
      </c>
      <c r="I44" s="33">
        <f t="shared" si="0"/>
        <v>0</v>
      </c>
      <c r="J44" s="33">
        <f t="shared" si="1"/>
        <v>0</v>
      </c>
      <c r="K44" s="32"/>
      <c r="L44" s="34">
        <f t="shared" si="5"/>
        <v>0</v>
      </c>
    </row>
    <row r="45" spans="1:12" s="19" customFormat="1" ht="15" thickBot="1">
      <c r="A45" s="20" t="s">
        <v>36</v>
      </c>
      <c r="B45" s="29">
        <f>B7+B13+B15+B17+B19+B22+B24+B26+B28+B30+B32+B34+B36</f>
        <v>69562512308</v>
      </c>
      <c r="C45" s="29">
        <f>C7+C13+C15+C17+C19+C22+C24+C26+C28+C30+C32+C34+C36</f>
        <v>45907713538</v>
      </c>
      <c r="D45" s="45">
        <f t="shared" si="2"/>
        <v>23654798770</v>
      </c>
      <c r="E45" s="29">
        <f>E7+E13+E15+E17+E19+E22+E24+E26+E28+E30+E32+E34+E36</f>
        <v>88734968250</v>
      </c>
      <c r="F45" s="46">
        <f>F7+F13+F15+F17+F19+F22+F24+F26+F28+F30+F32+F34+F36</f>
        <v>73119468192</v>
      </c>
      <c r="G45" s="30">
        <f t="shared" si="3"/>
        <v>15615500058</v>
      </c>
      <c r="H45" s="45">
        <f t="shared" si="4"/>
        <v>-19172455942</v>
      </c>
      <c r="I45" s="45">
        <f t="shared" si="0"/>
        <v>-27211754654</v>
      </c>
      <c r="J45" s="45">
        <f t="shared" si="1"/>
        <v>8039298712</v>
      </c>
      <c r="K45" s="29">
        <f>K7+K13+K15+K17+K19+K22+K24+K26+K28+K30+K32+K34+K36</f>
        <v>309127733422.95</v>
      </c>
      <c r="L45" s="46">
        <f t="shared" si="5"/>
        <v>332782532192.95</v>
      </c>
    </row>
    <row r="46" spans="2:12" ht="16.5">
      <c r="B46" s="6"/>
      <c r="C46" s="6"/>
      <c r="D46" s="6"/>
      <c r="E46" s="6"/>
      <c r="F46" s="6"/>
      <c r="G46" s="6"/>
      <c r="H46" s="6"/>
      <c r="I46" s="6"/>
      <c r="J46" s="6"/>
      <c r="K46" s="6"/>
      <c r="L46" s="6"/>
    </row>
    <row r="47" spans="2:12" ht="16.5">
      <c r="B47" s="6"/>
      <c r="C47" s="6"/>
      <c r="D47" s="6"/>
      <c r="E47" s="6"/>
      <c r="F47" s="6"/>
      <c r="G47" s="6"/>
      <c r="H47" s="6"/>
      <c r="I47" s="6"/>
      <c r="J47" s="6"/>
      <c r="K47" s="6"/>
      <c r="L47" s="6"/>
    </row>
    <row r="48" spans="2:12" ht="16.5">
      <c r="B48" s="6"/>
      <c r="C48" s="6"/>
      <c r="D48" s="6"/>
      <c r="E48" s="6"/>
      <c r="F48" s="6"/>
      <c r="G48" s="6"/>
      <c r="H48" s="6"/>
      <c r="I48" s="6"/>
      <c r="J48" s="6"/>
      <c r="K48" s="6"/>
      <c r="L48" s="6"/>
    </row>
    <row r="49" spans="2:12" ht="16.5">
      <c r="B49" s="6"/>
      <c r="C49" s="6"/>
      <c r="D49" s="6"/>
      <c r="E49" s="6"/>
      <c r="F49" s="6"/>
      <c r="G49" s="6"/>
      <c r="H49" s="6"/>
      <c r="I49" s="6"/>
      <c r="J49" s="6"/>
      <c r="K49" s="6"/>
      <c r="L49" s="6"/>
    </row>
    <row r="50" spans="2:12" ht="16.5">
      <c r="B50" s="6"/>
      <c r="C50" s="6"/>
      <c r="D50" s="6"/>
      <c r="E50" s="6"/>
      <c r="F50" s="6"/>
      <c r="G50" s="6"/>
      <c r="H50" s="6"/>
      <c r="I50" s="6"/>
      <c r="J50" s="6"/>
      <c r="K50" s="6"/>
      <c r="L50" s="6"/>
    </row>
    <row r="51" spans="2:12" ht="16.5">
      <c r="B51" s="6"/>
      <c r="C51" s="6"/>
      <c r="D51" s="6"/>
      <c r="E51" s="6"/>
      <c r="F51" s="6"/>
      <c r="G51" s="6"/>
      <c r="H51" s="6"/>
      <c r="I51" s="6"/>
      <c r="J51" s="6"/>
      <c r="K51" s="6"/>
      <c r="L51" s="6"/>
    </row>
    <row r="52" spans="2:12" ht="16.5">
      <c r="B52" s="6"/>
      <c r="C52" s="6"/>
      <c r="D52" s="6"/>
      <c r="E52" s="6"/>
      <c r="F52" s="6"/>
      <c r="G52" s="6"/>
      <c r="H52" s="6"/>
      <c r="I52" s="6"/>
      <c r="J52" s="6"/>
      <c r="K52" s="6"/>
      <c r="L52" s="6"/>
    </row>
    <row r="53" spans="2:12" ht="16.5">
      <c r="B53" s="6"/>
      <c r="C53" s="6"/>
      <c r="D53" s="6"/>
      <c r="E53" s="6"/>
      <c r="F53" s="6"/>
      <c r="G53" s="6"/>
      <c r="H53" s="6"/>
      <c r="I53" s="6"/>
      <c r="J53" s="6"/>
      <c r="K53" s="6"/>
      <c r="L53" s="6"/>
    </row>
    <row r="54" spans="2:12" ht="16.5">
      <c r="B54" s="6"/>
      <c r="C54" s="6"/>
      <c r="D54" s="6"/>
      <c r="E54" s="6"/>
      <c r="F54" s="6"/>
      <c r="G54" s="6"/>
      <c r="H54" s="6"/>
      <c r="I54" s="6"/>
      <c r="J54" s="6"/>
      <c r="K54" s="6"/>
      <c r="L54" s="6"/>
    </row>
    <row r="55" spans="2:12" ht="16.5">
      <c r="B55" s="6"/>
      <c r="C55" s="6"/>
      <c r="D55" s="6"/>
      <c r="E55" s="6"/>
      <c r="F55" s="6"/>
      <c r="G55" s="6"/>
      <c r="H55" s="6"/>
      <c r="I55" s="6"/>
      <c r="J55" s="6"/>
      <c r="K55" s="6"/>
      <c r="L55" s="6"/>
    </row>
    <row r="56" spans="2:12" ht="16.5">
      <c r="B56" s="6"/>
      <c r="C56" s="6"/>
      <c r="D56" s="6"/>
      <c r="E56" s="6"/>
      <c r="F56" s="6"/>
      <c r="G56" s="6"/>
      <c r="H56" s="6"/>
      <c r="I56" s="6"/>
      <c r="J56" s="6"/>
      <c r="K56" s="6"/>
      <c r="L56" s="6"/>
    </row>
    <row r="57" spans="2:12" ht="16.5">
      <c r="B57" s="6"/>
      <c r="C57" s="6"/>
      <c r="D57" s="6"/>
      <c r="E57" s="6"/>
      <c r="F57" s="6"/>
      <c r="G57" s="6"/>
      <c r="H57" s="6"/>
      <c r="I57" s="6"/>
      <c r="J57" s="6"/>
      <c r="K57" s="6"/>
      <c r="L57" s="6"/>
    </row>
    <row r="58" spans="2:12" ht="16.5">
      <c r="B58" s="6"/>
      <c r="C58" s="6"/>
      <c r="D58" s="6"/>
      <c r="E58" s="6"/>
      <c r="F58" s="6"/>
      <c r="G58" s="6"/>
      <c r="H58" s="6"/>
      <c r="I58" s="6"/>
      <c r="J58" s="6"/>
      <c r="K58" s="6"/>
      <c r="L58" s="6"/>
    </row>
    <row r="59" spans="2:12" ht="16.5">
      <c r="B59" s="6"/>
      <c r="C59" s="6"/>
      <c r="D59" s="6"/>
      <c r="E59" s="6"/>
      <c r="F59" s="6"/>
      <c r="G59" s="6"/>
      <c r="H59" s="6"/>
      <c r="I59" s="6"/>
      <c r="J59" s="6"/>
      <c r="K59" s="6"/>
      <c r="L59" s="6"/>
    </row>
    <row r="60" spans="2:12" ht="16.5">
      <c r="B60" s="6"/>
      <c r="C60" s="6"/>
      <c r="D60" s="6"/>
      <c r="E60" s="6"/>
      <c r="F60" s="6"/>
      <c r="G60" s="6"/>
      <c r="H60" s="6"/>
      <c r="I60" s="6"/>
      <c r="J60" s="6"/>
      <c r="K60" s="6"/>
      <c r="L60" s="6"/>
    </row>
    <row r="61" spans="2:12" ht="16.5">
      <c r="B61" s="6"/>
      <c r="C61" s="6"/>
      <c r="D61" s="6"/>
      <c r="E61" s="6"/>
      <c r="F61" s="6"/>
      <c r="G61" s="6"/>
      <c r="H61" s="6"/>
      <c r="I61" s="6"/>
      <c r="J61" s="6"/>
      <c r="K61" s="6"/>
      <c r="L61" s="6"/>
    </row>
    <row r="62" spans="2:12" ht="16.5">
      <c r="B62" s="6"/>
      <c r="C62" s="6"/>
      <c r="D62" s="6"/>
      <c r="E62" s="6"/>
      <c r="F62" s="6"/>
      <c r="G62" s="6"/>
      <c r="H62" s="6"/>
      <c r="I62" s="6"/>
      <c r="J62" s="6"/>
      <c r="K62" s="6"/>
      <c r="L62" s="6"/>
    </row>
    <row r="63" spans="2:12" ht="16.5">
      <c r="B63" s="6"/>
      <c r="C63" s="6"/>
      <c r="D63" s="6"/>
      <c r="E63" s="6"/>
      <c r="F63" s="6"/>
      <c r="G63" s="6"/>
      <c r="H63" s="6"/>
      <c r="I63" s="6"/>
      <c r="J63" s="6"/>
      <c r="K63" s="6"/>
      <c r="L63" s="6"/>
    </row>
    <row r="64" spans="2:12" ht="16.5">
      <c r="B64" s="6"/>
      <c r="C64" s="6"/>
      <c r="D64" s="6"/>
      <c r="E64" s="6"/>
      <c r="F64" s="6"/>
      <c r="G64" s="6"/>
      <c r="H64" s="6"/>
      <c r="I64" s="6"/>
      <c r="J64" s="6"/>
      <c r="K64" s="6"/>
      <c r="L64" s="6"/>
    </row>
    <row r="65" spans="2:12" ht="16.5">
      <c r="B65" s="6"/>
      <c r="C65" s="6"/>
      <c r="D65" s="6"/>
      <c r="E65" s="6"/>
      <c r="F65" s="6"/>
      <c r="G65" s="6"/>
      <c r="H65" s="6"/>
      <c r="I65" s="6"/>
      <c r="J65" s="6"/>
      <c r="K65" s="6"/>
      <c r="L65" s="6"/>
    </row>
    <row r="66" spans="2:12" ht="16.5">
      <c r="B66" s="6"/>
      <c r="C66" s="6"/>
      <c r="D66" s="6"/>
      <c r="E66" s="6"/>
      <c r="F66" s="6"/>
      <c r="G66" s="6"/>
      <c r="H66" s="6"/>
      <c r="I66" s="6"/>
      <c r="J66" s="6"/>
      <c r="K66" s="6"/>
      <c r="L66" s="6"/>
    </row>
  </sheetData>
  <mergeCells count="6">
    <mergeCell ref="K5:K6"/>
    <mergeCell ref="L5:L6"/>
    <mergeCell ref="A4:A6"/>
    <mergeCell ref="B4:D4"/>
    <mergeCell ref="E4:F4"/>
    <mergeCell ref="H4:J4"/>
  </mergeCells>
  <printOptions horizontalCentered="1"/>
  <pageMargins left="0.6299212598425197" right="0.6299212598425197" top="0.7874015748031497" bottom="0.3937007874015748" header="0.5118110236220472" footer="0.5118110236220472"/>
  <pageSetup horizontalDpi="300" verticalDpi="300" orientation="portrait" paperSize="9" scale="80" r:id="rId1"/>
</worksheet>
</file>

<file path=xl/worksheets/sheet20.xml><?xml version="1.0" encoding="utf-8"?>
<worksheet xmlns="http://schemas.openxmlformats.org/spreadsheetml/2006/main" xmlns:r="http://schemas.openxmlformats.org/officeDocument/2006/relationships">
  <sheetPr codeName="Sheet20"/>
  <dimension ref="A1:L88"/>
  <sheetViews>
    <sheetView workbookViewId="0" topLeftCell="A1">
      <selection activeCell="F1" sqref="F1"/>
    </sheetView>
  </sheetViews>
  <sheetFormatPr defaultColWidth="9.00390625" defaultRowHeight="16.5"/>
  <cols>
    <col min="1" max="1" width="30.375" style="7" customWidth="1"/>
    <col min="2" max="2" width="15.125" style="7" customWidth="1"/>
    <col min="3" max="3" width="15.625" style="7" customWidth="1"/>
    <col min="4" max="4" width="15.875" style="7" customWidth="1"/>
    <col min="5" max="5" width="8.2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34" t="s">
        <v>227</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239</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287214597</v>
      </c>
      <c r="C7" s="24">
        <f>SUM(C8:C14)</f>
        <v>262642000</v>
      </c>
      <c r="D7" s="25">
        <f aca="true" t="shared" si="0" ref="D7:D44">B7-C7</f>
        <v>24572597</v>
      </c>
      <c r="E7" s="26">
        <f aca="true" t="shared" si="1" ref="E7:E44">IF(C7=0,0,(D7/C7)*100)</f>
        <v>9.355928221685792</v>
      </c>
    </row>
    <row r="8" spans="1:5" s="6" customFormat="1" ht="18.75" customHeight="1">
      <c r="A8" s="48" t="s">
        <v>101</v>
      </c>
      <c r="B8" s="27">
        <v>286240937</v>
      </c>
      <c r="C8" s="27">
        <v>262171000</v>
      </c>
      <c r="D8" s="35">
        <f t="shared" si="0"/>
        <v>24069937</v>
      </c>
      <c r="E8" s="49">
        <f t="shared" si="1"/>
        <v>9.181006671218404</v>
      </c>
    </row>
    <row r="9" spans="1:5" s="6" customFormat="1" ht="18" customHeight="1">
      <c r="A9" s="48" t="s">
        <v>102</v>
      </c>
      <c r="B9" s="27"/>
      <c r="C9" s="27"/>
      <c r="D9" s="35">
        <f t="shared" si="0"/>
        <v>0</v>
      </c>
      <c r="E9" s="49">
        <f t="shared" si="1"/>
        <v>0</v>
      </c>
    </row>
    <row r="10" spans="1:5" s="6" customFormat="1" ht="17.25" customHeight="1">
      <c r="A10" s="48" t="s">
        <v>103</v>
      </c>
      <c r="B10" s="27"/>
      <c r="C10" s="27"/>
      <c r="D10" s="35">
        <f t="shared" si="0"/>
        <v>0</v>
      </c>
      <c r="E10" s="49">
        <f t="shared" si="1"/>
        <v>0</v>
      </c>
    </row>
    <row r="11" spans="1:5" s="6" customFormat="1" ht="21" customHeight="1">
      <c r="A11" s="48" t="s">
        <v>104</v>
      </c>
      <c r="B11" s="27"/>
      <c r="C11" s="27"/>
      <c r="D11" s="35">
        <f t="shared" si="0"/>
        <v>0</v>
      </c>
      <c r="E11" s="49">
        <f t="shared" si="1"/>
        <v>0</v>
      </c>
    </row>
    <row r="12" spans="1:5" s="6" customFormat="1" ht="17.25" customHeight="1">
      <c r="A12" s="48" t="s">
        <v>105</v>
      </c>
      <c r="B12" s="27">
        <v>973660</v>
      </c>
      <c r="C12" s="27">
        <v>471000</v>
      </c>
      <c r="D12" s="35">
        <f t="shared" si="0"/>
        <v>502660</v>
      </c>
      <c r="E12" s="49">
        <f t="shared" si="1"/>
        <v>106.72186836518047</v>
      </c>
    </row>
    <row r="13" spans="1:5" s="6" customFormat="1" ht="14.25">
      <c r="A13" s="48" t="s">
        <v>106</v>
      </c>
      <c r="B13" s="27"/>
      <c r="C13" s="27"/>
      <c r="D13" s="35">
        <f t="shared" si="0"/>
        <v>0</v>
      </c>
      <c r="E13" s="49">
        <f t="shared" si="1"/>
        <v>0</v>
      </c>
    </row>
    <row r="14" spans="1:5" s="6" customFormat="1" ht="17.25" customHeight="1">
      <c r="A14" s="48" t="s">
        <v>107</v>
      </c>
      <c r="B14" s="27"/>
      <c r="C14" s="27"/>
      <c r="D14" s="35">
        <f t="shared" si="0"/>
        <v>0</v>
      </c>
      <c r="E14" s="49">
        <f t="shared" si="1"/>
        <v>0</v>
      </c>
    </row>
    <row r="15" spans="1:5" s="19" customFormat="1" ht="27" customHeight="1">
      <c r="A15" s="22" t="s">
        <v>108</v>
      </c>
      <c r="B15" s="24">
        <f>SUM(B16:B45)</f>
        <v>210468</v>
      </c>
      <c r="C15" s="24">
        <f>SUM(C16:C45)</f>
        <v>35652000</v>
      </c>
      <c r="D15" s="25">
        <f t="shared" si="0"/>
        <v>-35441532</v>
      </c>
      <c r="E15" s="26">
        <f t="shared" si="1"/>
        <v>-99.40966004712219</v>
      </c>
    </row>
    <row r="16" spans="1:5" s="6" customFormat="1" ht="17.25" customHeight="1">
      <c r="A16" s="48" t="s">
        <v>114</v>
      </c>
      <c r="B16" s="27"/>
      <c r="C16" s="27"/>
      <c r="D16" s="35">
        <f t="shared" si="0"/>
        <v>0</v>
      </c>
      <c r="E16" s="49">
        <f t="shared" si="1"/>
        <v>0</v>
      </c>
    </row>
    <row r="17" spans="1:5" s="6" customFormat="1" ht="14.25">
      <c r="A17" s="48" t="s">
        <v>115</v>
      </c>
      <c r="B17" s="27"/>
      <c r="C17" s="27"/>
      <c r="D17" s="35">
        <f t="shared" si="0"/>
        <v>0</v>
      </c>
      <c r="E17" s="49">
        <f t="shared" si="1"/>
        <v>0</v>
      </c>
    </row>
    <row r="18" spans="1:5" s="6" customFormat="1" ht="8.25" customHeight="1">
      <c r="A18" s="50"/>
      <c r="B18" s="27"/>
      <c r="C18" s="27"/>
      <c r="D18" s="35">
        <f t="shared" si="0"/>
        <v>0</v>
      </c>
      <c r="E18" s="49">
        <f t="shared" si="1"/>
        <v>0</v>
      </c>
    </row>
    <row r="19" spans="1:5" s="6" customFormat="1" ht="14.25">
      <c r="A19" s="52"/>
      <c r="B19" s="27"/>
      <c r="C19" s="27"/>
      <c r="D19" s="35">
        <f t="shared" si="0"/>
        <v>0</v>
      </c>
      <c r="E19" s="49">
        <f t="shared" si="1"/>
        <v>0</v>
      </c>
    </row>
    <row r="20" spans="1:5" s="6" customFormat="1" ht="19.5" customHeight="1">
      <c r="A20" s="52" t="s">
        <v>142</v>
      </c>
      <c r="B20" s="27"/>
      <c r="C20" s="27"/>
      <c r="D20" s="35">
        <f t="shared" si="0"/>
        <v>0</v>
      </c>
      <c r="E20" s="49">
        <f t="shared" si="1"/>
        <v>0</v>
      </c>
    </row>
    <row r="21" spans="1:5" s="6" customFormat="1" ht="19.5" customHeight="1">
      <c r="A21" s="52" t="s">
        <v>143</v>
      </c>
      <c r="B21" s="27">
        <v>56966</v>
      </c>
      <c r="C21" s="27">
        <v>28168000</v>
      </c>
      <c r="D21" s="35">
        <f t="shared" si="0"/>
        <v>-28111034</v>
      </c>
      <c r="E21" s="49">
        <f t="shared" si="1"/>
        <v>-99.7977634194831</v>
      </c>
    </row>
    <row r="22" spans="1:5" s="6" customFormat="1" ht="14.25">
      <c r="A22" s="52" t="s">
        <v>144</v>
      </c>
      <c r="B22" s="27">
        <v>54504</v>
      </c>
      <c r="C22" s="27">
        <v>1260000</v>
      </c>
      <c r="D22" s="35">
        <f t="shared" si="0"/>
        <v>-1205496</v>
      </c>
      <c r="E22" s="49">
        <f t="shared" si="1"/>
        <v>-95.67428571428572</v>
      </c>
    </row>
    <row r="23" spans="1:5" s="6" customFormat="1" ht="27.75" customHeight="1">
      <c r="A23" s="114" t="s">
        <v>220</v>
      </c>
      <c r="B23" s="27"/>
      <c r="C23" s="27">
        <v>5890000</v>
      </c>
      <c r="D23" s="35">
        <f t="shared" si="0"/>
        <v>-5890000</v>
      </c>
      <c r="E23" s="49">
        <f t="shared" si="1"/>
        <v>-100</v>
      </c>
    </row>
    <row r="24" spans="1:12" s="6" customFormat="1" ht="14.25">
      <c r="A24" s="52" t="s">
        <v>145</v>
      </c>
      <c r="B24" s="100">
        <v>14000</v>
      </c>
      <c r="C24" s="100">
        <v>12000</v>
      </c>
      <c r="D24" s="99">
        <f t="shared" si="0"/>
        <v>2000</v>
      </c>
      <c r="E24" s="101">
        <f t="shared" si="1"/>
        <v>16.666666666666664</v>
      </c>
      <c r="F24" s="102"/>
      <c r="G24" s="102"/>
      <c r="H24" s="102"/>
      <c r="I24" s="102"/>
      <c r="J24" s="102"/>
      <c r="K24" s="102"/>
      <c r="L24" s="102"/>
    </row>
    <row r="25" spans="1:12" s="6" customFormat="1" ht="19.5" customHeight="1">
      <c r="A25" s="52" t="s">
        <v>146</v>
      </c>
      <c r="B25" s="100">
        <v>84998</v>
      </c>
      <c r="C25" s="100">
        <v>322000</v>
      </c>
      <c r="D25" s="99">
        <f t="shared" si="0"/>
        <v>-237002</v>
      </c>
      <c r="E25" s="101">
        <f t="shared" si="1"/>
        <v>-73.60310559006211</v>
      </c>
      <c r="F25" s="102"/>
      <c r="G25" s="102"/>
      <c r="H25" s="102"/>
      <c r="I25" s="102"/>
      <c r="J25" s="102"/>
      <c r="K25" s="102"/>
      <c r="L25" s="102"/>
    </row>
    <row r="26" spans="1:12" s="6" customFormat="1" ht="14.25">
      <c r="A26" s="52"/>
      <c r="B26" s="100"/>
      <c r="C26" s="100"/>
      <c r="D26" s="99">
        <f t="shared" si="0"/>
        <v>0</v>
      </c>
      <c r="E26" s="101">
        <f t="shared" si="1"/>
        <v>0</v>
      </c>
      <c r="F26" s="102"/>
      <c r="G26" s="102"/>
      <c r="H26" s="102"/>
      <c r="I26" s="102"/>
      <c r="J26" s="102"/>
      <c r="K26" s="102"/>
      <c r="L26" s="102"/>
    </row>
    <row r="27" spans="1:12" s="6" customFormat="1" ht="14.25">
      <c r="A27" s="52"/>
      <c r="B27" s="100"/>
      <c r="C27" s="100"/>
      <c r="D27" s="99">
        <f t="shared" si="0"/>
        <v>0</v>
      </c>
      <c r="E27" s="101">
        <f t="shared" si="1"/>
        <v>0</v>
      </c>
      <c r="F27" s="102"/>
      <c r="G27" s="102"/>
      <c r="H27" s="102"/>
      <c r="I27" s="102"/>
      <c r="J27" s="102"/>
      <c r="K27" s="102"/>
      <c r="L27" s="102"/>
    </row>
    <row r="28" spans="1:12" s="6" customFormat="1" ht="14.25">
      <c r="A28" s="52"/>
      <c r="B28" s="100"/>
      <c r="C28" s="100"/>
      <c r="D28" s="99">
        <f t="shared" si="0"/>
        <v>0</v>
      </c>
      <c r="E28" s="101">
        <f t="shared" si="1"/>
        <v>0</v>
      </c>
      <c r="F28" s="102"/>
      <c r="G28" s="102"/>
      <c r="H28" s="102"/>
      <c r="I28" s="102"/>
      <c r="J28" s="102"/>
      <c r="K28" s="102"/>
      <c r="L28" s="102"/>
    </row>
    <row r="29" spans="1:12" s="6" customFormat="1" ht="18.75" customHeight="1">
      <c r="A29" s="52"/>
      <c r="B29" s="100"/>
      <c r="C29" s="100"/>
      <c r="D29" s="99">
        <f t="shared" si="0"/>
        <v>0</v>
      </c>
      <c r="E29" s="101">
        <f t="shared" si="1"/>
        <v>0</v>
      </c>
      <c r="F29" s="102"/>
      <c r="G29" s="102"/>
      <c r="H29" s="102"/>
      <c r="I29" s="102"/>
      <c r="J29" s="102"/>
      <c r="K29" s="102"/>
      <c r="L29" s="102"/>
    </row>
    <row r="30" spans="1:12" s="6" customFormat="1" ht="14.25">
      <c r="A30" s="52"/>
      <c r="B30" s="100"/>
      <c r="C30" s="100"/>
      <c r="D30" s="99">
        <f t="shared" si="0"/>
        <v>0</v>
      </c>
      <c r="E30" s="101">
        <f t="shared" si="1"/>
        <v>0</v>
      </c>
      <c r="F30" s="102"/>
      <c r="G30" s="102"/>
      <c r="H30" s="102"/>
      <c r="I30" s="102"/>
      <c r="J30" s="102"/>
      <c r="K30" s="102"/>
      <c r="L30" s="102"/>
    </row>
    <row r="31" spans="1:12" s="6" customFormat="1" ht="17.25" customHeight="1">
      <c r="A31" s="52"/>
      <c r="B31" s="100"/>
      <c r="C31" s="100"/>
      <c r="D31" s="99">
        <f t="shared" si="0"/>
        <v>0</v>
      </c>
      <c r="E31" s="101">
        <f t="shared" si="1"/>
        <v>0</v>
      </c>
      <c r="F31" s="102"/>
      <c r="G31" s="102"/>
      <c r="H31" s="102"/>
      <c r="I31" s="102"/>
      <c r="J31" s="102"/>
      <c r="K31" s="102"/>
      <c r="L31" s="102"/>
    </row>
    <row r="32" spans="1:12" s="6" customFormat="1" ht="14.25">
      <c r="A32" s="52"/>
      <c r="B32" s="100"/>
      <c r="C32" s="100"/>
      <c r="D32" s="99">
        <f t="shared" si="0"/>
        <v>0</v>
      </c>
      <c r="E32" s="101">
        <f t="shared" si="1"/>
        <v>0</v>
      </c>
      <c r="F32" s="102"/>
      <c r="G32" s="102"/>
      <c r="H32" s="102"/>
      <c r="I32" s="102"/>
      <c r="J32" s="102"/>
      <c r="K32" s="102"/>
      <c r="L32" s="102"/>
    </row>
    <row r="33" spans="1:12" s="6" customFormat="1" ht="10.5" customHeight="1">
      <c r="A33" s="52"/>
      <c r="B33" s="100"/>
      <c r="C33" s="100"/>
      <c r="D33" s="99">
        <f t="shared" si="0"/>
        <v>0</v>
      </c>
      <c r="E33" s="101">
        <f t="shared" si="1"/>
        <v>0</v>
      </c>
      <c r="F33" s="102"/>
      <c r="G33" s="102"/>
      <c r="H33" s="102"/>
      <c r="I33" s="102"/>
      <c r="J33" s="102"/>
      <c r="K33" s="102"/>
      <c r="L33" s="102"/>
    </row>
    <row r="34" spans="1:12" s="6" customFormat="1" ht="8.25" customHeight="1">
      <c r="A34" s="52"/>
      <c r="B34" s="100"/>
      <c r="C34" s="100"/>
      <c r="D34" s="99">
        <f t="shared" si="0"/>
        <v>0</v>
      </c>
      <c r="E34" s="101">
        <f t="shared" si="1"/>
        <v>0</v>
      </c>
      <c r="F34" s="102"/>
      <c r="G34" s="102"/>
      <c r="H34" s="102"/>
      <c r="I34" s="102"/>
      <c r="J34" s="102"/>
      <c r="K34" s="102"/>
      <c r="L34" s="102"/>
    </row>
    <row r="35" spans="1:12" s="6" customFormat="1" ht="8.25" customHeight="1">
      <c r="A35" s="52"/>
      <c r="B35" s="100"/>
      <c r="C35" s="100"/>
      <c r="D35" s="99">
        <f t="shared" si="0"/>
        <v>0</v>
      </c>
      <c r="E35" s="101">
        <f t="shared" si="1"/>
        <v>0</v>
      </c>
      <c r="F35" s="102"/>
      <c r="G35" s="102"/>
      <c r="H35" s="102"/>
      <c r="I35" s="102"/>
      <c r="J35" s="102"/>
      <c r="K35" s="102"/>
      <c r="L35" s="102"/>
    </row>
    <row r="36" spans="1:12" s="6" customFormat="1" ht="8.25" customHeight="1">
      <c r="A36" s="52"/>
      <c r="B36" s="100"/>
      <c r="C36" s="100"/>
      <c r="D36" s="99">
        <f t="shared" si="0"/>
        <v>0</v>
      </c>
      <c r="E36" s="101">
        <f t="shared" si="1"/>
        <v>0</v>
      </c>
      <c r="F36" s="102"/>
      <c r="G36" s="102"/>
      <c r="H36" s="102"/>
      <c r="I36" s="102"/>
      <c r="J36" s="102"/>
      <c r="K36" s="102"/>
      <c r="L36" s="102"/>
    </row>
    <row r="37" spans="1:12" s="6" customFormat="1" ht="8.25" customHeight="1">
      <c r="A37" s="52"/>
      <c r="B37" s="100"/>
      <c r="C37" s="100"/>
      <c r="D37" s="99">
        <f t="shared" si="0"/>
        <v>0</v>
      </c>
      <c r="E37" s="101">
        <f t="shared" si="1"/>
        <v>0</v>
      </c>
      <c r="F37" s="102"/>
      <c r="G37" s="102"/>
      <c r="H37" s="102"/>
      <c r="I37" s="102"/>
      <c r="J37" s="102"/>
      <c r="K37" s="102"/>
      <c r="L37" s="102"/>
    </row>
    <row r="38" spans="1:5" s="6" customFormat="1" ht="9" customHeight="1">
      <c r="A38" s="52"/>
      <c r="B38" s="27"/>
      <c r="C38" s="27"/>
      <c r="D38" s="35">
        <f t="shared" si="0"/>
        <v>0</v>
      </c>
      <c r="E38" s="49">
        <f t="shared" si="1"/>
        <v>0</v>
      </c>
    </row>
    <row r="39" spans="1:5" s="6" customFormat="1" ht="14.25">
      <c r="A39" s="52"/>
      <c r="B39" s="27"/>
      <c r="C39" s="27"/>
      <c r="D39" s="35">
        <f t="shared" si="0"/>
        <v>0</v>
      </c>
      <c r="E39" s="49">
        <f t="shared" si="1"/>
        <v>0</v>
      </c>
    </row>
    <row r="40" spans="1:5" s="6" customFormat="1" ht="9.75" customHeight="1">
      <c r="A40" s="52"/>
      <c r="B40" s="27"/>
      <c r="C40" s="27"/>
      <c r="D40" s="35">
        <f t="shared" si="0"/>
        <v>0</v>
      </c>
      <c r="E40" s="49">
        <f t="shared" si="1"/>
        <v>0</v>
      </c>
    </row>
    <row r="41" spans="1:5" s="6" customFormat="1" ht="6" customHeight="1">
      <c r="A41" s="52"/>
      <c r="B41" s="27"/>
      <c r="C41" s="27"/>
      <c r="D41" s="35">
        <f t="shared" si="0"/>
        <v>0</v>
      </c>
      <c r="E41" s="49">
        <f t="shared" si="1"/>
        <v>0</v>
      </c>
    </row>
    <row r="42" spans="1:5" s="6" customFormat="1" ht="14.25">
      <c r="A42" s="52"/>
      <c r="B42" s="27"/>
      <c r="C42" s="27"/>
      <c r="D42" s="35">
        <f t="shared" si="0"/>
        <v>0</v>
      </c>
      <c r="E42" s="49">
        <f t="shared" si="1"/>
        <v>0</v>
      </c>
    </row>
    <row r="43" spans="1:5" s="6" customFormat="1" ht="4.5" customHeight="1">
      <c r="A43" s="52"/>
      <c r="B43" s="27"/>
      <c r="C43" s="27"/>
      <c r="D43" s="35">
        <f t="shared" si="0"/>
        <v>0</v>
      </c>
      <c r="E43" s="49">
        <f t="shared" si="1"/>
        <v>0</v>
      </c>
    </row>
    <row r="44" spans="1:5" s="6" customFormat="1" ht="14.25">
      <c r="A44" s="52"/>
      <c r="B44" s="27"/>
      <c r="C44" s="27"/>
      <c r="D44" s="35">
        <f t="shared" si="0"/>
        <v>0</v>
      </c>
      <c r="E44" s="49">
        <f t="shared" si="1"/>
        <v>0</v>
      </c>
    </row>
    <row r="45" spans="1:5" s="6" customFormat="1" ht="14.25">
      <c r="A45" s="52"/>
      <c r="B45" s="27"/>
      <c r="C45" s="27"/>
      <c r="D45" s="35">
        <f>B45-C45</f>
        <v>0</v>
      </c>
      <c r="E45" s="49">
        <f>IF(C45=0,0,(D45/C45)*100)</f>
        <v>0</v>
      </c>
    </row>
    <row r="46" spans="1:5" s="6" customFormat="1" ht="7.5" customHeight="1">
      <c r="A46" s="52"/>
      <c r="B46" s="27"/>
      <c r="C46" s="27"/>
      <c r="D46" s="35">
        <f>B46-C46</f>
        <v>0</v>
      </c>
      <c r="E46" s="49">
        <f>IF(C46=0,0,(D46/C46)*100)</f>
        <v>0</v>
      </c>
    </row>
    <row r="47" spans="1:5" s="19" customFormat="1" ht="30" customHeight="1">
      <c r="A47" s="22" t="s">
        <v>109</v>
      </c>
      <c r="B47" s="24">
        <f>B7-B15</f>
        <v>287004129</v>
      </c>
      <c r="C47" s="24">
        <f>C7-C15</f>
        <v>226990000</v>
      </c>
      <c r="D47" s="25">
        <f>B47-C47</f>
        <v>60014129</v>
      </c>
      <c r="E47" s="26">
        <f>IF(C47=0,0,(D47/C47)*100)</f>
        <v>26.439107009119343</v>
      </c>
    </row>
    <row r="48" spans="1:5" s="19" customFormat="1" ht="30" customHeight="1">
      <c r="A48" s="22" t="s">
        <v>110</v>
      </c>
      <c r="B48" s="28">
        <v>154491766</v>
      </c>
      <c r="C48" s="28">
        <v>143803000</v>
      </c>
      <c r="D48" s="25">
        <f>B48-C48</f>
        <v>10688766</v>
      </c>
      <c r="E48" s="26">
        <f>IF(C48=0,0,(D48/C48)*100)</f>
        <v>7.4329228180218765</v>
      </c>
    </row>
    <row r="49" spans="1:5" s="19" customFormat="1" ht="30" customHeight="1" thickBot="1">
      <c r="A49" s="23" t="s">
        <v>111</v>
      </c>
      <c r="B49" s="29">
        <f>B47+B48</f>
        <v>441495895</v>
      </c>
      <c r="C49" s="29">
        <f>C47+C48</f>
        <v>370793000</v>
      </c>
      <c r="D49" s="30">
        <f>B49-C49</f>
        <v>70702895</v>
      </c>
      <c r="E49" s="31">
        <f>IF(C49=0,0,(D49/C49)*100)</f>
        <v>19.068023128807717</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codeName="Sheet21"/>
  <dimension ref="A1:L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F1" sqref="F1"/>
    </sheetView>
  </sheetViews>
  <sheetFormatPr defaultColWidth="9.00390625" defaultRowHeight="16.5"/>
  <cols>
    <col min="1" max="1" width="27.25390625" style="7" customWidth="1"/>
    <col min="2" max="2" width="15.75390625" style="7" customWidth="1"/>
    <col min="3" max="3" width="15.875" style="7" customWidth="1"/>
    <col min="4" max="4" width="16.37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46" t="s">
        <v>259</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244</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423825679216</v>
      </c>
      <c r="C7" s="24">
        <f>SUM(C8:C14)</f>
        <v>420702987000</v>
      </c>
      <c r="D7" s="25">
        <f aca="true" t="shared" si="0" ref="D7:D44">B7-C7</f>
        <v>3122692216</v>
      </c>
      <c r="E7" s="26">
        <f aca="true" t="shared" si="1" ref="E7:E44">IF(C7=0,0,(D7/C7)*100)</f>
        <v>0.7422557748561933</v>
      </c>
    </row>
    <row r="8" spans="1:5" s="6" customFormat="1" ht="18.75" customHeight="1">
      <c r="A8" s="48" t="s">
        <v>101</v>
      </c>
      <c r="B8" s="27"/>
      <c r="C8" s="27"/>
      <c r="D8" s="35">
        <f t="shared" si="0"/>
        <v>0</v>
      </c>
      <c r="E8" s="49">
        <f t="shared" si="1"/>
        <v>0</v>
      </c>
    </row>
    <row r="9" spans="1:5" s="6" customFormat="1" ht="18" customHeight="1">
      <c r="A9" s="48" t="s">
        <v>102</v>
      </c>
      <c r="B9" s="27">
        <v>423821517091</v>
      </c>
      <c r="C9" s="27">
        <v>420696489000</v>
      </c>
      <c r="D9" s="35">
        <f t="shared" si="0"/>
        <v>3125028091</v>
      </c>
      <c r="E9" s="49">
        <f t="shared" si="1"/>
        <v>0.7428224795572278</v>
      </c>
    </row>
    <row r="10" spans="1:5" s="6" customFormat="1" ht="17.25" customHeight="1">
      <c r="A10" s="48" t="s">
        <v>103</v>
      </c>
      <c r="B10" s="27"/>
      <c r="C10" s="27"/>
      <c r="D10" s="35">
        <f t="shared" si="0"/>
        <v>0</v>
      </c>
      <c r="E10" s="49">
        <f t="shared" si="1"/>
        <v>0</v>
      </c>
    </row>
    <row r="11" spans="1:5" s="6" customFormat="1" ht="21" customHeight="1">
      <c r="A11" s="48" t="s">
        <v>104</v>
      </c>
      <c r="B11" s="27"/>
      <c r="C11" s="27"/>
      <c r="D11" s="35">
        <f t="shared" si="0"/>
        <v>0</v>
      </c>
      <c r="E11" s="49">
        <f t="shared" si="1"/>
        <v>0</v>
      </c>
    </row>
    <row r="12" spans="1:5" s="6" customFormat="1" ht="17.25" customHeight="1">
      <c r="A12" s="48" t="s">
        <v>105</v>
      </c>
      <c r="B12" s="27">
        <v>4162125</v>
      </c>
      <c r="C12" s="27">
        <v>6498000</v>
      </c>
      <c r="D12" s="35">
        <f t="shared" si="0"/>
        <v>-2335875</v>
      </c>
      <c r="E12" s="49">
        <f t="shared" si="1"/>
        <v>-35.947599261311176</v>
      </c>
    </row>
    <row r="13" spans="1:5" s="6" customFormat="1" ht="14.25">
      <c r="A13" s="48" t="s">
        <v>106</v>
      </c>
      <c r="B13" s="27"/>
      <c r="C13" s="27"/>
      <c r="D13" s="35">
        <f t="shared" si="0"/>
        <v>0</v>
      </c>
      <c r="E13" s="49">
        <f t="shared" si="1"/>
        <v>0</v>
      </c>
    </row>
    <row r="14" spans="1:5" s="6" customFormat="1" ht="17.25" customHeight="1">
      <c r="A14" s="48" t="s">
        <v>107</v>
      </c>
      <c r="B14" s="27"/>
      <c r="C14" s="27"/>
      <c r="D14" s="35">
        <f t="shared" si="0"/>
        <v>0</v>
      </c>
      <c r="E14" s="49">
        <f t="shared" si="1"/>
        <v>0</v>
      </c>
    </row>
    <row r="15" spans="1:5" s="19" customFormat="1" ht="27" customHeight="1">
      <c r="A15" s="22" t="s">
        <v>108</v>
      </c>
      <c r="B15" s="24">
        <f>SUM(B16:B45)</f>
        <v>423822350794</v>
      </c>
      <c r="C15" s="24">
        <f>SUM(C16:C45)</f>
        <v>420696797000</v>
      </c>
      <c r="D15" s="25">
        <f t="shared" si="0"/>
        <v>3125553794</v>
      </c>
      <c r="E15" s="26">
        <f t="shared" si="1"/>
        <v>0.7429468957901288</v>
      </c>
    </row>
    <row r="16" spans="1:5" s="6" customFormat="1" ht="17.25" customHeight="1">
      <c r="A16" s="48" t="s">
        <v>114</v>
      </c>
      <c r="B16" s="27">
        <v>833703</v>
      </c>
      <c r="C16" s="27">
        <v>308000</v>
      </c>
      <c r="D16" s="35">
        <f t="shared" si="0"/>
        <v>525703</v>
      </c>
      <c r="E16" s="49">
        <f t="shared" si="1"/>
        <v>170.6827922077922</v>
      </c>
    </row>
    <row r="17" spans="1:5" s="6" customFormat="1" ht="14.25">
      <c r="A17" s="48" t="s">
        <v>115</v>
      </c>
      <c r="B17" s="27"/>
      <c r="C17" s="27"/>
      <c r="D17" s="35">
        <f t="shared" si="0"/>
        <v>0</v>
      </c>
      <c r="E17" s="49">
        <f t="shared" si="1"/>
        <v>0</v>
      </c>
    </row>
    <row r="18" spans="1:5" s="6" customFormat="1" ht="8.25" customHeight="1">
      <c r="A18" s="50"/>
      <c r="B18" s="27"/>
      <c r="C18" s="27"/>
      <c r="D18" s="35">
        <f t="shared" si="0"/>
        <v>0</v>
      </c>
      <c r="E18" s="49">
        <f t="shared" si="1"/>
        <v>0</v>
      </c>
    </row>
    <row r="19" spans="1:5" s="6" customFormat="1" ht="14.25">
      <c r="A19" s="54" t="s">
        <v>147</v>
      </c>
      <c r="B19" s="27">
        <v>423821517091</v>
      </c>
      <c r="C19" s="27">
        <v>420696489000</v>
      </c>
      <c r="D19" s="35">
        <f t="shared" si="0"/>
        <v>3125028091</v>
      </c>
      <c r="E19" s="49">
        <f t="shared" si="1"/>
        <v>0.7428224795572278</v>
      </c>
    </row>
    <row r="20" spans="1:5" s="6" customFormat="1" ht="19.5" customHeight="1">
      <c r="A20" s="52"/>
      <c r="B20" s="27"/>
      <c r="C20" s="27"/>
      <c r="D20" s="35">
        <f t="shared" si="0"/>
        <v>0</v>
      </c>
      <c r="E20" s="49">
        <f t="shared" si="1"/>
        <v>0</v>
      </c>
    </row>
    <row r="21" spans="1:5" s="6" customFormat="1" ht="19.5" customHeight="1">
      <c r="A21" s="52"/>
      <c r="B21" s="27"/>
      <c r="C21" s="27"/>
      <c r="D21" s="35">
        <f t="shared" si="0"/>
        <v>0</v>
      </c>
      <c r="E21" s="49">
        <f t="shared" si="1"/>
        <v>0</v>
      </c>
    </row>
    <row r="22" spans="1:5" s="6" customFormat="1" ht="14.25">
      <c r="A22" s="52"/>
      <c r="B22" s="27"/>
      <c r="C22" s="27"/>
      <c r="D22" s="35">
        <f t="shared" si="0"/>
        <v>0</v>
      </c>
      <c r="E22" s="49">
        <f t="shared" si="1"/>
        <v>0</v>
      </c>
    </row>
    <row r="23" spans="1:5" s="6" customFormat="1" ht="18.75" customHeight="1">
      <c r="A23" s="52"/>
      <c r="B23" s="27"/>
      <c r="C23" s="27"/>
      <c r="D23" s="35">
        <f t="shared" si="0"/>
        <v>0</v>
      </c>
      <c r="E23" s="49">
        <f t="shared" si="1"/>
        <v>0</v>
      </c>
    </row>
    <row r="24" spans="1:12" s="6" customFormat="1" ht="14.25">
      <c r="A24" s="52"/>
      <c r="B24" s="100"/>
      <c r="C24" s="100"/>
      <c r="D24" s="99">
        <f t="shared" si="0"/>
        <v>0</v>
      </c>
      <c r="E24" s="101">
        <f t="shared" si="1"/>
        <v>0</v>
      </c>
      <c r="F24" s="102"/>
      <c r="G24" s="102"/>
      <c r="H24" s="102"/>
      <c r="I24" s="102"/>
      <c r="J24" s="102"/>
      <c r="K24" s="102"/>
      <c r="L24" s="102"/>
    </row>
    <row r="25" spans="1:12" s="6" customFormat="1" ht="19.5" customHeight="1">
      <c r="A25" s="52"/>
      <c r="B25" s="100"/>
      <c r="C25" s="100"/>
      <c r="D25" s="99">
        <f t="shared" si="0"/>
        <v>0</v>
      </c>
      <c r="E25" s="101">
        <f t="shared" si="1"/>
        <v>0</v>
      </c>
      <c r="F25" s="102"/>
      <c r="G25" s="102"/>
      <c r="H25" s="102"/>
      <c r="I25" s="102"/>
      <c r="J25" s="102"/>
      <c r="K25" s="102"/>
      <c r="L25" s="102"/>
    </row>
    <row r="26" spans="1:12" s="6" customFormat="1" ht="14.25">
      <c r="A26" s="52"/>
      <c r="B26" s="100"/>
      <c r="C26" s="100"/>
      <c r="D26" s="99">
        <f t="shared" si="0"/>
        <v>0</v>
      </c>
      <c r="E26" s="101">
        <f t="shared" si="1"/>
        <v>0</v>
      </c>
      <c r="F26" s="102"/>
      <c r="G26" s="102"/>
      <c r="H26" s="102"/>
      <c r="I26" s="102"/>
      <c r="J26" s="102"/>
      <c r="K26" s="102"/>
      <c r="L26" s="102"/>
    </row>
    <row r="27" spans="1:12" s="6" customFormat="1" ht="14.25">
      <c r="A27" s="52"/>
      <c r="B27" s="100"/>
      <c r="C27" s="100"/>
      <c r="D27" s="99">
        <f t="shared" si="0"/>
        <v>0</v>
      </c>
      <c r="E27" s="101">
        <f t="shared" si="1"/>
        <v>0</v>
      </c>
      <c r="F27" s="102"/>
      <c r="G27" s="102"/>
      <c r="H27" s="102"/>
      <c r="I27" s="102"/>
      <c r="J27" s="102"/>
      <c r="K27" s="102"/>
      <c r="L27" s="102"/>
    </row>
    <row r="28" spans="1:12" s="6" customFormat="1" ht="14.25">
      <c r="A28" s="52"/>
      <c r="B28" s="100"/>
      <c r="C28" s="100"/>
      <c r="D28" s="99">
        <f t="shared" si="0"/>
        <v>0</v>
      </c>
      <c r="E28" s="101">
        <f t="shared" si="1"/>
        <v>0</v>
      </c>
      <c r="F28" s="102"/>
      <c r="G28" s="102"/>
      <c r="H28" s="102"/>
      <c r="I28" s="102"/>
      <c r="J28" s="102"/>
      <c r="K28" s="102"/>
      <c r="L28" s="102"/>
    </row>
    <row r="29" spans="1:12" s="6" customFormat="1" ht="18.75" customHeight="1">
      <c r="A29" s="52"/>
      <c r="B29" s="100"/>
      <c r="C29" s="100"/>
      <c r="D29" s="99">
        <f t="shared" si="0"/>
        <v>0</v>
      </c>
      <c r="E29" s="101">
        <f t="shared" si="1"/>
        <v>0</v>
      </c>
      <c r="F29" s="102"/>
      <c r="G29" s="102"/>
      <c r="H29" s="102"/>
      <c r="I29" s="102"/>
      <c r="J29" s="102"/>
      <c r="K29" s="102"/>
      <c r="L29" s="102"/>
    </row>
    <row r="30" spans="1:12" s="6" customFormat="1" ht="14.25">
      <c r="A30" s="52"/>
      <c r="B30" s="100"/>
      <c r="C30" s="100"/>
      <c r="D30" s="99">
        <f t="shared" si="0"/>
        <v>0</v>
      </c>
      <c r="E30" s="101">
        <f t="shared" si="1"/>
        <v>0</v>
      </c>
      <c r="F30" s="102"/>
      <c r="G30" s="102"/>
      <c r="H30" s="102"/>
      <c r="I30" s="102"/>
      <c r="J30" s="102"/>
      <c r="K30" s="102"/>
      <c r="L30" s="102"/>
    </row>
    <row r="31" spans="1:12" s="6" customFormat="1" ht="17.25" customHeight="1">
      <c r="A31" s="52"/>
      <c r="B31" s="100"/>
      <c r="C31" s="100"/>
      <c r="D31" s="99">
        <f t="shared" si="0"/>
        <v>0</v>
      </c>
      <c r="E31" s="101">
        <f t="shared" si="1"/>
        <v>0</v>
      </c>
      <c r="F31" s="102"/>
      <c r="G31" s="102"/>
      <c r="H31" s="102"/>
      <c r="I31" s="102"/>
      <c r="J31" s="102"/>
      <c r="K31" s="102"/>
      <c r="L31" s="102"/>
    </row>
    <row r="32" spans="1:12" s="6" customFormat="1" ht="14.25">
      <c r="A32" s="52"/>
      <c r="B32" s="100"/>
      <c r="C32" s="100"/>
      <c r="D32" s="99">
        <f t="shared" si="0"/>
        <v>0</v>
      </c>
      <c r="E32" s="101">
        <f t="shared" si="1"/>
        <v>0</v>
      </c>
      <c r="F32" s="102"/>
      <c r="G32" s="102"/>
      <c r="H32" s="102"/>
      <c r="I32" s="102"/>
      <c r="J32" s="102"/>
      <c r="K32" s="102"/>
      <c r="L32" s="102"/>
    </row>
    <row r="33" spans="1:12" s="6" customFormat="1" ht="10.5" customHeight="1">
      <c r="A33" s="52"/>
      <c r="B33" s="100"/>
      <c r="C33" s="100"/>
      <c r="D33" s="99">
        <f t="shared" si="0"/>
        <v>0</v>
      </c>
      <c r="E33" s="101">
        <f t="shared" si="1"/>
        <v>0</v>
      </c>
      <c r="F33" s="102"/>
      <c r="G33" s="102"/>
      <c r="H33" s="102"/>
      <c r="I33" s="102"/>
      <c r="J33" s="102"/>
      <c r="K33" s="102"/>
      <c r="L33" s="102"/>
    </row>
    <row r="34" spans="1:12" s="6" customFormat="1" ht="8.25" customHeight="1">
      <c r="A34" s="52"/>
      <c r="B34" s="100"/>
      <c r="C34" s="100"/>
      <c r="D34" s="99">
        <f t="shared" si="0"/>
        <v>0</v>
      </c>
      <c r="E34" s="101">
        <f t="shared" si="1"/>
        <v>0</v>
      </c>
      <c r="F34" s="102"/>
      <c r="G34" s="102"/>
      <c r="H34" s="102"/>
      <c r="I34" s="102"/>
      <c r="J34" s="102"/>
      <c r="K34" s="102"/>
      <c r="L34" s="102"/>
    </row>
    <row r="35" spans="1:12" s="6" customFormat="1" ht="8.25" customHeight="1">
      <c r="A35" s="52"/>
      <c r="B35" s="100"/>
      <c r="C35" s="100"/>
      <c r="D35" s="99">
        <f t="shared" si="0"/>
        <v>0</v>
      </c>
      <c r="E35" s="101">
        <f t="shared" si="1"/>
        <v>0</v>
      </c>
      <c r="F35" s="102"/>
      <c r="G35" s="102"/>
      <c r="H35" s="102"/>
      <c r="I35" s="102"/>
      <c r="J35" s="102"/>
      <c r="K35" s="102"/>
      <c r="L35" s="102"/>
    </row>
    <row r="36" spans="1:12" s="6" customFormat="1" ht="8.25" customHeight="1">
      <c r="A36" s="52"/>
      <c r="B36" s="100"/>
      <c r="C36" s="100"/>
      <c r="D36" s="99">
        <f t="shared" si="0"/>
        <v>0</v>
      </c>
      <c r="E36" s="101">
        <f t="shared" si="1"/>
        <v>0</v>
      </c>
      <c r="F36" s="102"/>
      <c r="G36" s="102"/>
      <c r="H36" s="102"/>
      <c r="I36" s="102"/>
      <c r="J36" s="102"/>
      <c r="K36" s="102"/>
      <c r="L36" s="102"/>
    </row>
    <row r="37" spans="1:12" s="6" customFormat="1" ht="8.25" customHeight="1">
      <c r="A37" s="52"/>
      <c r="B37" s="100"/>
      <c r="C37" s="100"/>
      <c r="D37" s="99">
        <f t="shared" si="0"/>
        <v>0</v>
      </c>
      <c r="E37" s="101">
        <f t="shared" si="1"/>
        <v>0</v>
      </c>
      <c r="F37" s="102"/>
      <c r="G37" s="102"/>
      <c r="H37" s="102"/>
      <c r="I37" s="102"/>
      <c r="J37" s="102"/>
      <c r="K37" s="102"/>
      <c r="L37" s="102"/>
    </row>
    <row r="38" spans="1:5" s="6" customFormat="1" ht="9" customHeight="1">
      <c r="A38" s="52"/>
      <c r="B38" s="27"/>
      <c r="C38" s="27"/>
      <c r="D38" s="35">
        <f t="shared" si="0"/>
        <v>0</v>
      </c>
      <c r="E38" s="49">
        <f t="shared" si="1"/>
        <v>0</v>
      </c>
    </row>
    <row r="39" spans="1:5" s="6" customFormat="1" ht="14.25">
      <c r="A39" s="52"/>
      <c r="B39" s="27"/>
      <c r="C39" s="27"/>
      <c r="D39" s="35">
        <f t="shared" si="0"/>
        <v>0</v>
      </c>
      <c r="E39" s="49">
        <f t="shared" si="1"/>
        <v>0</v>
      </c>
    </row>
    <row r="40" spans="1:5" s="6" customFormat="1" ht="9.75" customHeight="1">
      <c r="A40" s="52"/>
      <c r="B40" s="27"/>
      <c r="C40" s="27"/>
      <c r="D40" s="35">
        <f t="shared" si="0"/>
        <v>0</v>
      </c>
      <c r="E40" s="49">
        <f t="shared" si="1"/>
        <v>0</v>
      </c>
    </row>
    <row r="41" spans="1:5" s="6" customFormat="1" ht="6" customHeight="1">
      <c r="A41" s="52"/>
      <c r="B41" s="27"/>
      <c r="C41" s="27"/>
      <c r="D41" s="35">
        <f t="shared" si="0"/>
        <v>0</v>
      </c>
      <c r="E41" s="49">
        <f t="shared" si="1"/>
        <v>0</v>
      </c>
    </row>
    <row r="42" spans="1:5" s="6" customFormat="1" ht="14.25">
      <c r="A42" s="52"/>
      <c r="B42" s="27"/>
      <c r="C42" s="27"/>
      <c r="D42" s="35">
        <f t="shared" si="0"/>
        <v>0</v>
      </c>
      <c r="E42" s="49">
        <f t="shared" si="1"/>
        <v>0</v>
      </c>
    </row>
    <row r="43" spans="1:5" s="6" customFormat="1" ht="4.5" customHeight="1">
      <c r="A43" s="52"/>
      <c r="B43" s="27"/>
      <c r="C43" s="27"/>
      <c r="D43" s="35">
        <f t="shared" si="0"/>
        <v>0</v>
      </c>
      <c r="E43" s="49">
        <f t="shared" si="1"/>
        <v>0</v>
      </c>
    </row>
    <row r="44" spans="1:5" s="6" customFormat="1" ht="14.25">
      <c r="A44" s="52"/>
      <c r="B44" s="27"/>
      <c r="C44" s="27"/>
      <c r="D44" s="35">
        <f t="shared" si="0"/>
        <v>0</v>
      </c>
      <c r="E44" s="49">
        <f t="shared" si="1"/>
        <v>0</v>
      </c>
    </row>
    <row r="45" spans="1:5" s="6" customFormat="1" ht="14.25">
      <c r="A45" s="52"/>
      <c r="B45" s="27"/>
      <c r="C45" s="27"/>
      <c r="D45" s="35">
        <f>B45-C45</f>
        <v>0</v>
      </c>
      <c r="E45" s="49">
        <f>IF(C45=0,0,(D45/C45)*100)</f>
        <v>0</v>
      </c>
    </row>
    <row r="46" spans="1:5" s="6" customFormat="1" ht="18.75" customHeight="1">
      <c r="A46" s="52"/>
      <c r="B46" s="27"/>
      <c r="C46" s="27"/>
      <c r="D46" s="35">
        <f>B46-C46</f>
        <v>0</v>
      </c>
      <c r="E46" s="49">
        <f>IF(C46=0,0,(D46/C46)*100)</f>
        <v>0</v>
      </c>
    </row>
    <row r="47" spans="1:5" s="19" customFormat="1" ht="30" customHeight="1">
      <c r="A47" s="22" t="s">
        <v>109</v>
      </c>
      <c r="B47" s="24">
        <f>B7-B15</f>
        <v>3328422</v>
      </c>
      <c r="C47" s="24">
        <f>C7-C15</f>
        <v>6190000</v>
      </c>
      <c r="D47" s="25">
        <f>B47-C47</f>
        <v>-2861578</v>
      </c>
      <c r="E47" s="26">
        <f>IF(C47=0,0,(D47/C47)*100)</f>
        <v>-46.22904684975767</v>
      </c>
    </row>
    <row r="48" spans="1:5" s="19" customFormat="1" ht="30" customHeight="1">
      <c r="A48" s="22" t="s">
        <v>110</v>
      </c>
      <c r="B48" s="28">
        <v>413621766.34</v>
      </c>
      <c r="C48" s="28">
        <v>293452000</v>
      </c>
      <c r="D48" s="25">
        <f>B48-C48</f>
        <v>120169766.33999997</v>
      </c>
      <c r="E48" s="26">
        <f>IF(C48=0,0,(D48/C48)*100)</f>
        <v>40.95039949974782</v>
      </c>
    </row>
    <row r="49" spans="1:5" s="19" customFormat="1" ht="30" customHeight="1" thickBot="1">
      <c r="A49" s="23" t="s">
        <v>111</v>
      </c>
      <c r="B49" s="29">
        <f>B47+B48</f>
        <v>416950188.34</v>
      </c>
      <c r="C49" s="29">
        <f>C47+C48</f>
        <v>299642000</v>
      </c>
      <c r="D49" s="30">
        <f>B49-C49</f>
        <v>117308188.33999997</v>
      </c>
      <c r="E49" s="31">
        <f>IF(C49=0,0,(D49/C49)*100)</f>
        <v>39.149447787693305</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D5:E5"/>
    <mergeCell ref="A5:A6"/>
    <mergeCell ref="B5:B6"/>
    <mergeCell ref="C5:C6"/>
    <mergeCell ref="A3:E3"/>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codeName="Sheet22"/>
  <dimension ref="A1:L88"/>
  <sheetViews>
    <sheetView workbookViewId="0" topLeftCell="A1">
      <selection activeCell="F1" sqref="F1"/>
    </sheetView>
  </sheetViews>
  <sheetFormatPr defaultColWidth="9.00390625" defaultRowHeight="16.5"/>
  <cols>
    <col min="1" max="1" width="27.25390625" style="7" customWidth="1"/>
    <col min="2" max="2" width="15.75390625" style="7" customWidth="1"/>
    <col min="3" max="3" width="15.875" style="7" customWidth="1"/>
    <col min="4" max="4" width="16.37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34" t="s">
        <v>260</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245</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2496321648</v>
      </c>
      <c r="C7" s="24">
        <f>SUM(C8:C14)</f>
        <v>4562804000</v>
      </c>
      <c r="D7" s="25">
        <f aca="true" t="shared" si="0" ref="D7:D44">B7-C7</f>
        <v>-2066482352</v>
      </c>
      <c r="E7" s="26">
        <f aca="true" t="shared" si="1" ref="E7:E44">IF(C7=0,0,(D7/C7)*100)</f>
        <v>-45.28974621745751</v>
      </c>
    </row>
    <row r="8" spans="1:5" s="6" customFormat="1" ht="18.75" customHeight="1">
      <c r="A8" s="48" t="s">
        <v>101</v>
      </c>
      <c r="B8" s="27"/>
      <c r="C8" s="27"/>
      <c r="D8" s="35">
        <f t="shared" si="0"/>
        <v>0</v>
      </c>
      <c r="E8" s="49">
        <f t="shared" si="1"/>
        <v>0</v>
      </c>
    </row>
    <row r="9" spans="1:5" s="6" customFormat="1" ht="18" customHeight="1">
      <c r="A9" s="48" t="s">
        <v>102</v>
      </c>
      <c r="B9" s="27"/>
      <c r="C9" s="27"/>
      <c r="D9" s="35">
        <f t="shared" si="0"/>
        <v>0</v>
      </c>
      <c r="E9" s="49">
        <f t="shared" si="1"/>
        <v>0</v>
      </c>
    </row>
    <row r="10" spans="1:5" s="6" customFormat="1" ht="17.25" customHeight="1">
      <c r="A10" s="48" t="s">
        <v>103</v>
      </c>
      <c r="B10" s="27"/>
      <c r="C10" s="27"/>
      <c r="D10" s="35">
        <f t="shared" si="0"/>
        <v>0</v>
      </c>
      <c r="E10" s="49">
        <f t="shared" si="1"/>
        <v>0</v>
      </c>
    </row>
    <row r="11" spans="1:5" s="6" customFormat="1" ht="21" customHeight="1">
      <c r="A11" s="48" t="s">
        <v>104</v>
      </c>
      <c r="B11" s="27"/>
      <c r="C11" s="27"/>
      <c r="D11" s="35">
        <f t="shared" si="0"/>
        <v>0</v>
      </c>
      <c r="E11" s="49">
        <f t="shared" si="1"/>
        <v>0</v>
      </c>
    </row>
    <row r="12" spans="1:5" s="6" customFormat="1" ht="17.25" customHeight="1">
      <c r="A12" s="48" t="s">
        <v>105</v>
      </c>
      <c r="B12" s="27">
        <v>798299611</v>
      </c>
      <c r="C12" s="27">
        <v>2869450000</v>
      </c>
      <c r="D12" s="35">
        <f t="shared" si="0"/>
        <v>-2071150389</v>
      </c>
      <c r="E12" s="49">
        <f t="shared" si="1"/>
        <v>-72.17935106030772</v>
      </c>
    </row>
    <row r="13" spans="1:5" s="6" customFormat="1" ht="14.25">
      <c r="A13" s="48" t="s">
        <v>106</v>
      </c>
      <c r="B13" s="27">
        <v>1692879899</v>
      </c>
      <c r="C13" s="27">
        <v>1692880000</v>
      </c>
      <c r="D13" s="35">
        <f t="shared" si="0"/>
        <v>-101</v>
      </c>
      <c r="E13" s="49">
        <f t="shared" si="1"/>
        <v>-5.966164169935259E-06</v>
      </c>
    </row>
    <row r="14" spans="1:5" s="6" customFormat="1" ht="17.25" customHeight="1">
      <c r="A14" s="48" t="s">
        <v>107</v>
      </c>
      <c r="B14" s="27">
        <v>5142138</v>
      </c>
      <c r="C14" s="27">
        <v>474000</v>
      </c>
      <c r="D14" s="35">
        <f t="shared" si="0"/>
        <v>4668138</v>
      </c>
      <c r="E14" s="49">
        <f t="shared" si="1"/>
        <v>984.8392405063291</v>
      </c>
    </row>
    <row r="15" spans="1:5" s="19" customFormat="1" ht="27" customHeight="1">
      <c r="A15" s="22" t="s">
        <v>108</v>
      </c>
      <c r="B15" s="24">
        <f>SUM(B16:B45)</f>
        <v>843221584</v>
      </c>
      <c r="C15" s="24">
        <f>SUM(C16:C45)</f>
        <v>2492964000</v>
      </c>
      <c r="D15" s="25">
        <f t="shared" si="0"/>
        <v>-1649742416</v>
      </c>
      <c r="E15" s="26">
        <f t="shared" si="1"/>
        <v>-66.17594221176077</v>
      </c>
    </row>
    <row r="16" spans="1:5" s="6" customFormat="1" ht="17.25" customHeight="1">
      <c r="A16" s="48" t="s">
        <v>114</v>
      </c>
      <c r="B16" s="27">
        <v>210449502</v>
      </c>
      <c r="C16" s="27">
        <v>10048000</v>
      </c>
      <c r="D16" s="35">
        <f t="shared" si="0"/>
        <v>200401502</v>
      </c>
      <c r="E16" s="49">
        <f t="shared" si="1"/>
        <v>1994.4416998407644</v>
      </c>
    </row>
    <row r="17" spans="1:5" s="6" customFormat="1" ht="14.25">
      <c r="A17" s="48" t="s">
        <v>115</v>
      </c>
      <c r="B17" s="27">
        <v>93799</v>
      </c>
      <c r="C17" s="27">
        <v>115000</v>
      </c>
      <c r="D17" s="35">
        <f t="shared" si="0"/>
        <v>-21201</v>
      </c>
      <c r="E17" s="49">
        <f t="shared" si="1"/>
        <v>-18.435652173913045</v>
      </c>
    </row>
    <row r="18" spans="1:5" s="6" customFormat="1" ht="8.25" customHeight="1">
      <c r="A18" s="50"/>
      <c r="B18" s="27"/>
      <c r="C18" s="27"/>
      <c r="D18" s="35">
        <f t="shared" si="0"/>
        <v>0</v>
      </c>
      <c r="E18" s="49">
        <f t="shared" si="1"/>
        <v>0</v>
      </c>
    </row>
    <row r="19" spans="1:5" s="6" customFormat="1" ht="14.25">
      <c r="A19" s="51" t="s">
        <v>148</v>
      </c>
      <c r="B19" s="27">
        <v>439999892</v>
      </c>
      <c r="C19" s="27">
        <v>2232232000</v>
      </c>
      <c r="D19" s="35">
        <f t="shared" si="0"/>
        <v>-1792232108</v>
      </c>
      <c r="E19" s="49">
        <f t="shared" si="1"/>
        <v>-80.28879202520169</v>
      </c>
    </row>
    <row r="20" spans="1:5" s="6" customFormat="1" ht="19.5" customHeight="1">
      <c r="A20" s="51" t="s">
        <v>149</v>
      </c>
      <c r="B20" s="27">
        <v>192678391</v>
      </c>
      <c r="C20" s="27">
        <v>250569000</v>
      </c>
      <c r="D20" s="35">
        <f t="shared" si="0"/>
        <v>-57890609</v>
      </c>
      <c r="E20" s="49">
        <f t="shared" si="1"/>
        <v>-23.10365967058974</v>
      </c>
    </row>
    <row r="21" spans="1:5" s="6" customFormat="1" ht="19.5" customHeight="1">
      <c r="A21" s="51"/>
      <c r="B21" s="27"/>
      <c r="C21" s="27"/>
      <c r="D21" s="35">
        <f t="shared" si="0"/>
        <v>0</v>
      </c>
      <c r="E21" s="49">
        <f t="shared" si="1"/>
        <v>0</v>
      </c>
    </row>
    <row r="22" spans="1:5" s="6" customFormat="1" ht="14.25">
      <c r="A22" s="51"/>
      <c r="B22" s="27"/>
      <c r="C22" s="27"/>
      <c r="D22" s="35">
        <f t="shared" si="0"/>
        <v>0</v>
      </c>
      <c r="E22" s="49">
        <f t="shared" si="1"/>
        <v>0</v>
      </c>
    </row>
    <row r="23" spans="1:5" s="6" customFormat="1" ht="18.75" customHeight="1">
      <c r="A23" s="51"/>
      <c r="B23" s="27"/>
      <c r="C23" s="27"/>
      <c r="D23" s="35">
        <f t="shared" si="0"/>
        <v>0</v>
      </c>
      <c r="E23" s="49">
        <f t="shared" si="1"/>
        <v>0</v>
      </c>
    </row>
    <row r="24" spans="1:12" s="6" customFormat="1" ht="14.25">
      <c r="A24" s="51"/>
      <c r="B24" s="100"/>
      <c r="C24" s="100"/>
      <c r="D24" s="99">
        <f t="shared" si="0"/>
        <v>0</v>
      </c>
      <c r="E24" s="101">
        <f t="shared" si="1"/>
        <v>0</v>
      </c>
      <c r="F24" s="102"/>
      <c r="G24" s="102"/>
      <c r="H24" s="102"/>
      <c r="I24" s="102"/>
      <c r="J24" s="102"/>
      <c r="K24" s="102"/>
      <c r="L24" s="102"/>
    </row>
    <row r="25" spans="1:12" s="6" customFormat="1" ht="19.5" customHeight="1">
      <c r="A25" s="51"/>
      <c r="B25" s="100"/>
      <c r="C25" s="100"/>
      <c r="D25" s="99">
        <f t="shared" si="0"/>
        <v>0</v>
      </c>
      <c r="E25" s="101">
        <f t="shared" si="1"/>
        <v>0</v>
      </c>
      <c r="F25" s="102"/>
      <c r="G25" s="102"/>
      <c r="H25" s="102"/>
      <c r="I25" s="102"/>
      <c r="J25" s="102"/>
      <c r="K25" s="102"/>
      <c r="L25" s="102"/>
    </row>
    <row r="26" spans="1:12" s="6" customFormat="1" ht="14.25">
      <c r="A26" s="51"/>
      <c r="B26" s="100"/>
      <c r="C26" s="100"/>
      <c r="D26" s="99">
        <f t="shared" si="0"/>
        <v>0</v>
      </c>
      <c r="E26" s="101">
        <f t="shared" si="1"/>
        <v>0</v>
      </c>
      <c r="F26" s="102"/>
      <c r="G26" s="102"/>
      <c r="H26" s="102"/>
      <c r="I26" s="102"/>
      <c r="J26" s="102"/>
      <c r="K26" s="102"/>
      <c r="L26" s="102"/>
    </row>
    <row r="27" spans="1:12" s="6" customFormat="1" ht="14.25">
      <c r="A27" s="51"/>
      <c r="B27" s="100"/>
      <c r="C27" s="100"/>
      <c r="D27" s="99">
        <f t="shared" si="0"/>
        <v>0</v>
      </c>
      <c r="E27" s="101">
        <f t="shared" si="1"/>
        <v>0</v>
      </c>
      <c r="F27" s="102"/>
      <c r="G27" s="102"/>
      <c r="H27" s="102"/>
      <c r="I27" s="102"/>
      <c r="J27" s="102"/>
      <c r="K27" s="102"/>
      <c r="L27" s="102"/>
    </row>
    <row r="28" spans="1:12" s="6" customFormat="1" ht="14.25">
      <c r="A28" s="51"/>
      <c r="B28" s="100"/>
      <c r="C28" s="100"/>
      <c r="D28" s="99">
        <f t="shared" si="0"/>
        <v>0</v>
      </c>
      <c r="E28" s="101">
        <f t="shared" si="1"/>
        <v>0</v>
      </c>
      <c r="F28" s="102"/>
      <c r="G28" s="102"/>
      <c r="H28" s="102"/>
      <c r="I28" s="102"/>
      <c r="J28" s="102"/>
      <c r="K28" s="102"/>
      <c r="L28" s="102"/>
    </row>
    <row r="29" spans="1:12" s="6" customFormat="1" ht="18.75" customHeight="1">
      <c r="A29" s="51"/>
      <c r="B29" s="100"/>
      <c r="C29" s="100"/>
      <c r="D29" s="99">
        <f t="shared" si="0"/>
        <v>0</v>
      </c>
      <c r="E29" s="101">
        <f t="shared" si="1"/>
        <v>0</v>
      </c>
      <c r="F29" s="102"/>
      <c r="G29" s="102"/>
      <c r="H29" s="102"/>
      <c r="I29" s="102"/>
      <c r="J29" s="102"/>
      <c r="K29" s="102"/>
      <c r="L29" s="102"/>
    </row>
    <row r="30" spans="1:12" s="6" customFormat="1" ht="14.25">
      <c r="A30" s="51"/>
      <c r="B30" s="100"/>
      <c r="C30" s="100"/>
      <c r="D30" s="99">
        <f t="shared" si="0"/>
        <v>0</v>
      </c>
      <c r="E30" s="101">
        <f t="shared" si="1"/>
        <v>0</v>
      </c>
      <c r="F30" s="102"/>
      <c r="G30" s="102"/>
      <c r="H30" s="102"/>
      <c r="I30" s="102"/>
      <c r="J30" s="102"/>
      <c r="K30" s="102"/>
      <c r="L30" s="102"/>
    </row>
    <row r="31" spans="1:12" s="6" customFormat="1" ht="17.25" customHeight="1">
      <c r="A31" s="51"/>
      <c r="B31" s="100"/>
      <c r="C31" s="100"/>
      <c r="D31" s="99">
        <f t="shared" si="0"/>
        <v>0</v>
      </c>
      <c r="E31" s="101">
        <f t="shared" si="1"/>
        <v>0</v>
      </c>
      <c r="F31" s="102"/>
      <c r="G31" s="102"/>
      <c r="H31" s="102"/>
      <c r="I31" s="102"/>
      <c r="J31" s="102"/>
      <c r="K31" s="102"/>
      <c r="L31" s="102"/>
    </row>
    <row r="32" spans="1:12" s="6" customFormat="1" ht="14.25">
      <c r="A32" s="51"/>
      <c r="B32" s="100"/>
      <c r="C32" s="100"/>
      <c r="D32" s="99">
        <f t="shared" si="0"/>
        <v>0</v>
      </c>
      <c r="E32" s="101">
        <f t="shared" si="1"/>
        <v>0</v>
      </c>
      <c r="F32" s="102"/>
      <c r="G32" s="102"/>
      <c r="H32" s="102"/>
      <c r="I32" s="102"/>
      <c r="J32" s="102"/>
      <c r="K32" s="102"/>
      <c r="L32" s="102"/>
    </row>
    <row r="33" spans="1:12" s="6" customFormat="1" ht="10.5" customHeight="1">
      <c r="A33" s="51"/>
      <c r="B33" s="100"/>
      <c r="C33" s="100"/>
      <c r="D33" s="99">
        <f t="shared" si="0"/>
        <v>0</v>
      </c>
      <c r="E33" s="101">
        <f t="shared" si="1"/>
        <v>0</v>
      </c>
      <c r="F33" s="102"/>
      <c r="G33" s="102"/>
      <c r="H33" s="102"/>
      <c r="I33" s="102"/>
      <c r="J33" s="102"/>
      <c r="K33" s="102"/>
      <c r="L33" s="102"/>
    </row>
    <row r="34" spans="1:12" s="6" customFormat="1" ht="8.25" customHeight="1">
      <c r="A34" s="51"/>
      <c r="B34" s="100"/>
      <c r="C34" s="100"/>
      <c r="D34" s="99">
        <f t="shared" si="0"/>
        <v>0</v>
      </c>
      <c r="E34" s="101">
        <f t="shared" si="1"/>
        <v>0</v>
      </c>
      <c r="F34" s="102"/>
      <c r="G34" s="102"/>
      <c r="H34" s="102"/>
      <c r="I34" s="102"/>
      <c r="J34" s="102"/>
      <c r="K34" s="102"/>
      <c r="L34" s="102"/>
    </row>
    <row r="35" spans="1:12" s="6" customFormat="1" ht="8.25" customHeight="1">
      <c r="A35" s="51"/>
      <c r="B35" s="100"/>
      <c r="C35" s="100"/>
      <c r="D35" s="99">
        <f t="shared" si="0"/>
        <v>0</v>
      </c>
      <c r="E35" s="101">
        <f t="shared" si="1"/>
        <v>0</v>
      </c>
      <c r="F35" s="102"/>
      <c r="G35" s="102"/>
      <c r="H35" s="102"/>
      <c r="I35" s="102"/>
      <c r="J35" s="102"/>
      <c r="K35" s="102"/>
      <c r="L35" s="102"/>
    </row>
    <row r="36" spans="1:12" s="6" customFormat="1" ht="8.25" customHeight="1">
      <c r="A36" s="51"/>
      <c r="B36" s="100"/>
      <c r="C36" s="100"/>
      <c r="D36" s="99">
        <f t="shared" si="0"/>
        <v>0</v>
      </c>
      <c r="E36" s="101">
        <f t="shared" si="1"/>
        <v>0</v>
      </c>
      <c r="F36" s="102"/>
      <c r="G36" s="102"/>
      <c r="H36" s="102"/>
      <c r="I36" s="102"/>
      <c r="J36" s="102"/>
      <c r="K36" s="102"/>
      <c r="L36" s="102"/>
    </row>
    <row r="37" spans="1:12" s="6" customFormat="1" ht="8.25" customHeight="1">
      <c r="A37" s="51"/>
      <c r="B37" s="100"/>
      <c r="C37" s="100"/>
      <c r="D37" s="99">
        <f t="shared" si="0"/>
        <v>0</v>
      </c>
      <c r="E37" s="101">
        <f t="shared" si="1"/>
        <v>0</v>
      </c>
      <c r="F37" s="102"/>
      <c r="G37" s="102"/>
      <c r="H37" s="102"/>
      <c r="I37" s="102"/>
      <c r="J37" s="102"/>
      <c r="K37" s="102"/>
      <c r="L37" s="102"/>
    </row>
    <row r="38" spans="1:5" s="6" customFormat="1" ht="9" customHeight="1">
      <c r="A38" s="51"/>
      <c r="B38" s="27"/>
      <c r="C38" s="27"/>
      <c r="D38" s="35">
        <f t="shared" si="0"/>
        <v>0</v>
      </c>
      <c r="E38" s="49">
        <f t="shared" si="1"/>
        <v>0</v>
      </c>
    </row>
    <row r="39" spans="1:5" s="6" customFormat="1" ht="14.25">
      <c r="A39" s="51"/>
      <c r="B39" s="27"/>
      <c r="C39" s="27"/>
      <c r="D39" s="35">
        <f t="shared" si="0"/>
        <v>0</v>
      </c>
      <c r="E39" s="49">
        <f t="shared" si="1"/>
        <v>0</v>
      </c>
    </row>
    <row r="40" spans="1:5" s="6" customFormat="1" ht="9.75" customHeight="1">
      <c r="A40" s="51"/>
      <c r="B40" s="27"/>
      <c r="C40" s="27"/>
      <c r="D40" s="35">
        <f t="shared" si="0"/>
        <v>0</v>
      </c>
      <c r="E40" s="49">
        <f t="shared" si="1"/>
        <v>0</v>
      </c>
    </row>
    <row r="41" spans="1:5" s="6" customFormat="1" ht="6" customHeight="1">
      <c r="A41" s="51"/>
      <c r="B41" s="27"/>
      <c r="C41" s="27"/>
      <c r="D41" s="35">
        <f t="shared" si="0"/>
        <v>0</v>
      </c>
      <c r="E41" s="49">
        <f t="shared" si="1"/>
        <v>0</v>
      </c>
    </row>
    <row r="42" spans="1:5" s="6" customFormat="1" ht="14.25">
      <c r="A42" s="51"/>
      <c r="B42" s="27"/>
      <c r="C42" s="27"/>
      <c r="D42" s="35">
        <f t="shared" si="0"/>
        <v>0</v>
      </c>
      <c r="E42" s="49">
        <f t="shared" si="1"/>
        <v>0</v>
      </c>
    </row>
    <row r="43" spans="1:5" s="6" customFormat="1" ht="4.5" customHeight="1">
      <c r="A43" s="51"/>
      <c r="B43" s="27"/>
      <c r="C43" s="27"/>
      <c r="D43" s="35">
        <f t="shared" si="0"/>
        <v>0</v>
      </c>
      <c r="E43" s="49">
        <f t="shared" si="1"/>
        <v>0</v>
      </c>
    </row>
    <row r="44" spans="1:5" s="6" customFormat="1" ht="14.25">
      <c r="A44" s="51"/>
      <c r="B44" s="27"/>
      <c r="C44" s="27"/>
      <c r="D44" s="35">
        <f t="shared" si="0"/>
        <v>0</v>
      </c>
      <c r="E44" s="49">
        <f t="shared" si="1"/>
        <v>0</v>
      </c>
    </row>
    <row r="45" spans="1:5" s="6" customFormat="1" ht="14.25">
      <c r="A45" s="51"/>
      <c r="B45" s="27"/>
      <c r="C45" s="27"/>
      <c r="D45" s="35">
        <f>B45-C45</f>
        <v>0</v>
      </c>
      <c r="E45" s="49">
        <f>IF(C45=0,0,(D45/C45)*100)</f>
        <v>0</v>
      </c>
    </row>
    <row r="46" spans="1:5" s="6" customFormat="1" ht="7.5" customHeight="1">
      <c r="A46" s="51"/>
      <c r="B46" s="27"/>
      <c r="C46" s="27"/>
      <c r="D46" s="35">
        <f>B46-C46</f>
        <v>0</v>
      </c>
      <c r="E46" s="49">
        <f>IF(C46=0,0,(D46/C46)*100)</f>
        <v>0</v>
      </c>
    </row>
    <row r="47" spans="1:5" s="19" customFormat="1" ht="30" customHeight="1">
      <c r="A47" s="22" t="s">
        <v>109</v>
      </c>
      <c r="B47" s="24">
        <f>B7-B15</f>
        <v>1653100064</v>
      </c>
      <c r="C47" s="24">
        <f>C7-C15</f>
        <v>2069840000</v>
      </c>
      <c r="D47" s="25">
        <f>B47-C47</f>
        <v>-416739936</v>
      </c>
      <c r="E47" s="26">
        <f>IF(C47=0,0,(D47/C47)*100)</f>
        <v>-20.13392030301859</v>
      </c>
    </row>
    <row r="48" spans="1:5" s="19" customFormat="1" ht="30" customHeight="1">
      <c r="A48" s="22" t="s">
        <v>110</v>
      </c>
      <c r="B48" s="28">
        <v>18740929547</v>
      </c>
      <c r="C48" s="28">
        <v>19102972000</v>
      </c>
      <c r="D48" s="25">
        <f>B48-C48</f>
        <v>-362042453</v>
      </c>
      <c r="E48" s="26">
        <f>IF(C48=0,0,(D48/C48)*100)</f>
        <v>-1.8952153256571804</v>
      </c>
    </row>
    <row r="49" spans="1:5" s="19" customFormat="1" ht="30" customHeight="1" thickBot="1">
      <c r="A49" s="23" t="s">
        <v>111</v>
      </c>
      <c r="B49" s="29">
        <f>B47+B48</f>
        <v>20394029611</v>
      </c>
      <c r="C49" s="29">
        <f>C47+C48</f>
        <v>21172812000</v>
      </c>
      <c r="D49" s="30">
        <f>B49-C49</f>
        <v>-778782389</v>
      </c>
      <c r="E49" s="31">
        <f>IF(C49=0,0,(D49/C49)*100)</f>
        <v>-3.678218977243079</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D5:E5"/>
    <mergeCell ref="A5:A6"/>
    <mergeCell ref="B5:B6"/>
    <mergeCell ref="C5:C6"/>
    <mergeCell ref="A3:E3"/>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L1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F1" sqref="F1"/>
    </sheetView>
  </sheetViews>
  <sheetFormatPr defaultColWidth="9.00390625" defaultRowHeight="16.5"/>
  <cols>
    <col min="1" max="1" width="27.25390625" style="7" customWidth="1"/>
    <col min="2" max="2" width="15.75390625" style="7" customWidth="1"/>
    <col min="3" max="3" width="15.875" style="7" customWidth="1"/>
    <col min="4" max="4" width="16.37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34" t="s">
        <v>261</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231</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10157441081</v>
      </c>
      <c r="C7" s="24">
        <f>SUM(C8:C14)</f>
        <v>10288838000</v>
      </c>
      <c r="D7" s="25">
        <f aca="true" t="shared" si="0" ref="D7:D44">B7-C7</f>
        <v>-131396919</v>
      </c>
      <c r="E7" s="26">
        <f aca="true" t="shared" si="1" ref="E7:E44">IF(C7=0,0,(D7/C7)*100)</f>
        <v>-1.2770822030631643</v>
      </c>
    </row>
    <row r="8" spans="1:5" s="6" customFormat="1" ht="18.75" customHeight="1">
      <c r="A8" s="48" t="s">
        <v>101</v>
      </c>
      <c r="B8" s="27"/>
      <c r="C8" s="27"/>
      <c r="D8" s="35">
        <f t="shared" si="0"/>
        <v>0</v>
      </c>
      <c r="E8" s="49">
        <f t="shared" si="1"/>
        <v>0</v>
      </c>
    </row>
    <row r="9" spans="1:5" s="6" customFormat="1" ht="18" customHeight="1">
      <c r="A9" s="48" t="s">
        <v>102</v>
      </c>
      <c r="B9" s="27"/>
      <c r="C9" s="27"/>
      <c r="D9" s="35">
        <f t="shared" si="0"/>
        <v>0</v>
      </c>
      <c r="E9" s="49">
        <f t="shared" si="1"/>
        <v>0</v>
      </c>
    </row>
    <row r="10" spans="1:5" s="6" customFormat="1" ht="17.25" customHeight="1">
      <c r="A10" s="48" t="s">
        <v>103</v>
      </c>
      <c r="B10" s="27">
        <v>993905</v>
      </c>
      <c r="C10" s="27">
        <v>1850000</v>
      </c>
      <c r="D10" s="35">
        <f t="shared" si="0"/>
        <v>-856095</v>
      </c>
      <c r="E10" s="49">
        <f t="shared" si="1"/>
        <v>-46.27540540540541</v>
      </c>
    </row>
    <row r="11" spans="1:5" s="6" customFormat="1" ht="21" customHeight="1">
      <c r="A11" s="48" t="s">
        <v>104</v>
      </c>
      <c r="B11" s="27"/>
      <c r="C11" s="27"/>
      <c r="D11" s="35">
        <f t="shared" si="0"/>
        <v>0</v>
      </c>
      <c r="E11" s="49">
        <f t="shared" si="1"/>
        <v>0</v>
      </c>
    </row>
    <row r="12" spans="1:5" s="6" customFormat="1" ht="17.25" customHeight="1">
      <c r="A12" s="48" t="s">
        <v>105</v>
      </c>
      <c r="B12" s="27">
        <v>26975093</v>
      </c>
      <c r="C12" s="27">
        <v>287375000</v>
      </c>
      <c r="D12" s="35">
        <f t="shared" si="0"/>
        <v>-260399907</v>
      </c>
      <c r="E12" s="49">
        <f t="shared" si="1"/>
        <v>-90.61327777294476</v>
      </c>
    </row>
    <row r="13" spans="1:5" s="6" customFormat="1" ht="14.25">
      <c r="A13" s="48" t="s">
        <v>106</v>
      </c>
      <c r="B13" s="27">
        <v>9936396000</v>
      </c>
      <c r="C13" s="27">
        <v>9936396000</v>
      </c>
      <c r="D13" s="35">
        <f t="shared" si="0"/>
        <v>0</v>
      </c>
      <c r="E13" s="49">
        <f t="shared" si="1"/>
        <v>0</v>
      </c>
    </row>
    <row r="14" spans="1:5" s="6" customFormat="1" ht="17.25" customHeight="1">
      <c r="A14" s="48" t="s">
        <v>107</v>
      </c>
      <c r="B14" s="27">
        <v>193076083</v>
      </c>
      <c r="C14" s="27">
        <v>63217000</v>
      </c>
      <c r="D14" s="35">
        <f t="shared" si="0"/>
        <v>129859083</v>
      </c>
      <c r="E14" s="49">
        <f t="shared" si="1"/>
        <v>205.41797775914708</v>
      </c>
    </row>
    <row r="15" spans="1:5" s="19" customFormat="1" ht="27" customHeight="1">
      <c r="A15" s="22" t="s">
        <v>108</v>
      </c>
      <c r="B15" s="24">
        <f>SUM(B16:B45)</f>
        <v>8702652013</v>
      </c>
      <c r="C15" s="24">
        <f>SUM(C16:C45)</f>
        <v>8805553000</v>
      </c>
      <c r="D15" s="25">
        <f t="shared" si="0"/>
        <v>-102900987</v>
      </c>
      <c r="E15" s="26">
        <f t="shared" si="1"/>
        <v>-1.1685919896229118</v>
      </c>
    </row>
    <row r="16" spans="1:5" s="6" customFormat="1" ht="17.25" customHeight="1">
      <c r="A16" s="48" t="s">
        <v>114</v>
      </c>
      <c r="B16" s="27">
        <v>20994811</v>
      </c>
      <c r="C16" s="27">
        <v>26117000</v>
      </c>
      <c r="D16" s="35">
        <f t="shared" si="0"/>
        <v>-5122189</v>
      </c>
      <c r="E16" s="49">
        <f t="shared" si="1"/>
        <v>-19.612470804456866</v>
      </c>
    </row>
    <row r="17" spans="1:5" s="6" customFormat="1" ht="14.25">
      <c r="A17" s="48" t="s">
        <v>115</v>
      </c>
      <c r="B17" s="27"/>
      <c r="C17" s="27"/>
      <c r="D17" s="35">
        <f t="shared" si="0"/>
        <v>0</v>
      </c>
      <c r="E17" s="49">
        <f t="shared" si="1"/>
        <v>0</v>
      </c>
    </row>
    <row r="18" spans="1:11" s="6" customFormat="1" ht="8.25" customHeight="1">
      <c r="A18" s="50"/>
      <c r="B18" s="27"/>
      <c r="C18" s="27"/>
      <c r="D18" s="35">
        <f t="shared" si="0"/>
        <v>0</v>
      </c>
      <c r="E18" s="49">
        <f t="shared" si="1"/>
        <v>0</v>
      </c>
      <c r="K18" s="6">
        <f>SUM('學產'!B48)</f>
        <v>2249938894.79</v>
      </c>
    </row>
    <row r="19" spans="1:5" s="6" customFormat="1" ht="14.25">
      <c r="A19" s="52" t="s">
        <v>116</v>
      </c>
      <c r="B19" s="27">
        <v>7959168114</v>
      </c>
      <c r="C19" s="27">
        <v>7760500000</v>
      </c>
      <c r="D19" s="35">
        <f t="shared" si="0"/>
        <v>198668114</v>
      </c>
      <c r="E19" s="49">
        <f t="shared" si="1"/>
        <v>2.5599911603633787</v>
      </c>
    </row>
    <row r="20" spans="1:5" s="6" customFormat="1" ht="19.5" customHeight="1">
      <c r="A20" s="52" t="s">
        <v>117</v>
      </c>
      <c r="B20" s="27">
        <v>50616529</v>
      </c>
      <c r="C20" s="27">
        <v>383916000</v>
      </c>
      <c r="D20" s="35">
        <f t="shared" si="0"/>
        <v>-333299471</v>
      </c>
      <c r="E20" s="49">
        <f t="shared" si="1"/>
        <v>-86.81572818012273</v>
      </c>
    </row>
    <row r="21" spans="1:5" s="6" customFormat="1" ht="19.5" customHeight="1">
      <c r="A21" s="52" t="s">
        <v>118</v>
      </c>
      <c r="B21" s="27">
        <v>671872559</v>
      </c>
      <c r="C21" s="27">
        <v>635020000</v>
      </c>
      <c r="D21" s="35">
        <f t="shared" si="0"/>
        <v>36852559</v>
      </c>
      <c r="E21" s="49">
        <f t="shared" si="1"/>
        <v>5.803369815123933</v>
      </c>
    </row>
    <row r="22" spans="1:5" s="6" customFormat="1" ht="14.25">
      <c r="A22" s="51"/>
      <c r="B22" s="27"/>
      <c r="C22" s="27"/>
      <c r="D22" s="35">
        <f t="shared" si="0"/>
        <v>0</v>
      </c>
      <c r="E22" s="49">
        <f t="shared" si="1"/>
        <v>0</v>
      </c>
    </row>
    <row r="23" spans="1:5" s="6" customFormat="1" ht="18.75" customHeight="1">
      <c r="A23" s="51"/>
      <c r="B23" s="27"/>
      <c r="C23" s="27"/>
      <c r="D23" s="35">
        <f t="shared" si="0"/>
        <v>0</v>
      </c>
      <c r="E23" s="49">
        <f t="shared" si="1"/>
        <v>0</v>
      </c>
    </row>
    <row r="24" spans="1:12" s="6" customFormat="1" ht="14.25">
      <c r="A24" s="51"/>
      <c r="B24" s="100"/>
      <c r="C24" s="100"/>
      <c r="D24" s="99">
        <f t="shared" si="0"/>
        <v>0</v>
      </c>
      <c r="E24" s="101">
        <f t="shared" si="1"/>
        <v>0</v>
      </c>
      <c r="F24" s="102"/>
      <c r="G24" s="102"/>
      <c r="H24" s="102"/>
      <c r="I24" s="102"/>
      <c r="J24" s="102"/>
      <c r="K24" s="102"/>
      <c r="L24" s="102"/>
    </row>
    <row r="25" spans="1:12" s="6" customFormat="1" ht="19.5" customHeight="1">
      <c r="A25" s="51"/>
      <c r="B25" s="100"/>
      <c r="C25" s="100"/>
      <c r="D25" s="99">
        <f t="shared" si="0"/>
        <v>0</v>
      </c>
      <c r="E25" s="101">
        <f t="shared" si="1"/>
        <v>0</v>
      </c>
      <c r="F25" s="102"/>
      <c r="G25" s="102"/>
      <c r="H25" s="102"/>
      <c r="I25" s="102"/>
      <c r="J25" s="102"/>
      <c r="K25" s="102"/>
      <c r="L25" s="102"/>
    </row>
    <row r="26" spans="1:12" s="6" customFormat="1" ht="14.25">
      <c r="A26" s="51"/>
      <c r="B26" s="100"/>
      <c r="C26" s="100"/>
      <c r="D26" s="99">
        <f t="shared" si="0"/>
        <v>0</v>
      </c>
      <c r="E26" s="101">
        <f t="shared" si="1"/>
        <v>0</v>
      </c>
      <c r="F26" s="102"/>
      <c r="G26" s="102"/>
      <c r="H26" s="102"/>
      <c r="I26" s="102"/>
      <c r="J26" s="102"/>
      <c r="K26" s="102"/>
      <c r="L26" s="102"/>
    </row>
    <row r="27" spans="1:12" s="6" customFormat="1" ht="14.25">
      <c r="A27" s="51"/>
      <c r="B27" s="100"/>
      <c r="C27" s="100"/>
      <c r="D27" s="99">
        <f t="shared" si="0"/>
        <v>0</v>
      </c>
      <c r="E27" s="101">
        <f t="shared" si="1"/>
        <v>0</v>
      </c>
      <c r="F27" s="102"/>
      <c r="G27" s="102"/>
      <c r="H27" s="102"/>
      <c r="I27" s="102"/>
      <c r="J27" s="102"/>
      <c r="K27" s="102"/>
      <c r="L27" s="102"/>
    </row>
    <row r="28" spans="1:12" s="6" customFormat="1" ht="14.25">
      <c r="A28" s="51"/>
      <c r="B28" s="100"/>
      <c r="C28" s="100"/>
      <c r="D28" s="99">
        <f t="shared" si="0"/>
        <v>0</v>
      </c>
      <c r="E28" s="101">
        <f t="shared" si="1"/>
        <v>0</v>
      </c>
      <c r="F28" s="102"/>
      <c r="G28" s="102"/>
      <c r="H28" s="102"/>
      <c r="I28" s="102"/>
      <c r="J28" s="102"/>
      <c r="K28" s="102"/>
      <c r="L28" s="102"/>
    </row>
    <row r="29" spans="1:12" s="6" customFormat="1" ht="18.75" customHeight="1">
      <c r="A29" s="51"/>
      <c r="B29" s="100"/>
      <c r="C29" s="100"/>
      <c r="D29" s="99">
        <f t="shared" si="0"/>
        <v>0</v>
      </c>
      <c r="E29" s="101">
        <f t="shared" si="1"/>
        <v>0</v>
      </c>
      <c r="F29" s="102"/>
      <c r="G29" s="102"/>
      <c r="H29" s="102"/>
      <c r="I29" s="102"/>
      <c r="J29" s="102"/>
      <c r="K29" s="102"/>
      <c r="L29" s="102"/>
    </row>
    <row r="30" spans="1:12" s="6" customFormat="1" ht="14.25">
      <c r="A30" s="51"/>
      <c r="B30" s="100"/>
      <c r="C30" s="100"/>
      <c r="D30" s="99">
        <f t="shared" si="0"/>
        <v>0</v>
      </c>
      <c r="E30" s="101">
        <f t="shared" si="1"/>
        <v>0</v>
      </c>
      <c r="F30" s="102"/>
      <c r="G30" s="102"/>
      <c r="H30" s="102"/>
      <c r="I30" s="102"/>
      <c r="J30" s="102"/>
      <c r="K30" s="102"/>
      <c r="L30" s="102"/>
    </row>
    <row r="31" spans="1:12" s="6" customFormat="1" ht="17.25" customHeight="1">
      <c r="A31" s="51"/>
      <c r="B31" s="100"/>
      <c r="C31" s="100"/>
      <c r="D31" s="99">
        <f t="shared" si="0"/>
        <v>0</v>
      </c>
      <c r="E31" s="101">
        <f t="shared" si="1"/>
        <v>0</v>
      </c>
      <c r="F31" s="102"/>
      <c r="G31" s="102"/>
      <c r="H31" s="102"/>
      <c r="I31" s="102"/>
      <c r="J31" s="102"/>
      <c r="K31" s="102"/>
      <c r="L31" s="102"/>
    </row>
    <row r="32" spans="1:12" s="6" customFormat="1" ht="14.25">
      <c r="A32" s="51"/>
      <c r="B32" s="100"/>
      <c r="C32" s="100"/>
      <c r="D32" s="99">
        <f t="shared" si="0"/>
        <v>0</v>
      </c>
      <c r="E32" s="101">
        <f t="shared" si="1"/>
        <v>0</v>
      </c>
      <c r="F32" s="102"/>
      <c r="G32" s="102"/>
      <c r="H32" s="102"/>
      <c r="I32" s="102"/>
      <c r="J32" s="102"/>
      <c r="K32" s="102"/>
      <c r="L32" s="102"/>
    </row>
    <row r="33" spans="1:12" s="6" customFormat="1" ht="10.5" customHeight="1">
      <c r="A33" s="51"/>
      <c r="B33" s="100"/>
      <c r="C33" s="100"/>
      <c r="D33" s="99">
        <f t="shared" si="0"/>
        <v>0</v>
      </c>
      <c r="E33" s="101">
        <f t="shared" si="1"/>
        <v>0</v>
      </c>
      <c r="F33" s="102"/>
      <c r="G33" s="102"/>
      <c r="H33" s="102"/>
      <c r="I33" s="102"/>
      <c r="J33" s="102"/>
      <c r="K33" s="102"/>
      <c r="L33" s="102"/>
    </row>
    <row r="34" spans="1:12" s="6" customFormat="1" ht="8.25" customHeight="1">
      <c r="A34" s="51"/>
      <c r="B34" s="100"/>
      <c r="C34" s="100"/>
      <c r="D34" s="99">
        <f t="shared" si="0"/>
        <v>0</v>
      </c>
      <c r="E34" s="101">
        <f t="shared" si="1"/>
        <v>0</v>
      </c>
      <c r="F34" s="102"/>
      <c r="G34" s="102"/>
      <c r="H34" s="102"/>
      <c r="I34" s="102"/>
      <c r="J34" s="102"/>
      <c r="K34" s="102"/>
      <c r="L34" s="102"/>
    </row>
    <row r="35" spans="1:12" s="6" customFormat="1" ht="8.25" customHeight="1">
      <c r="A35" s="51"/>
      <c r="B35" s="100"/>
      <c r="C35" s="100"/>
      <c r="D35" s="99">
        <f t="shared" si="0"/>
        <v>0</v>
      </c>
      <c r="E35" s="101">
        <f t="shared" si="1"/>
        <v>0</v>
      </c>
      <c r="F35" s="102"/>
      <c r="G35" s="102"/>
      <c r="H35" s="102"/>
      <c r="I35" s="102"/>
      <c r="J35" s="102"/>
      <c r="K35" s="102"/>
      <c r="L35" s="102"/>
    </row>
    <row r="36" spans="1:12" s="6" customFormat="1" ht="8.25" customHeight="1">
      <c r="A36" s="51"/>
      <c r="B36" s="100"/>
      <c r="C36" s="100"/>
      <c r="D36" s="99">
        <f t="shared" si="0"/>
        <v>0</v>
      </c>
      <c r="E36" s="101">
        <f t="shared" si="1"/>
        <v>0</v>
      </c>
      <c r="F36" s="102"/>
      <c r="G36" s="102"/>
      <c r="H36" s="102"/>
      <c r="I36" s="102"/>
      <c r="J36" s="102"/>
      <c r="K36" s="102"/>
      <c r="L36" s="102"/>
    </row>
    <row r="37" spans="1:12" s="6" customFormat="1" ht="8.25" customHeight="1">
      <c r="A37" s="51"/>
      <c r="B37" s="100"/>
      <c r="C37" s="100"/>
      <c r="D37" s="99">
        <f t="shared" si="0"/>
        <v>0</v>
      </c>
      <c r="E37" s="101">
        <f t="shared" si="1"/>
        <v>0</v>
      </c>
      <c r="F37" s="102"/>
      <c r="G37" s="102"/>
      <c r="H37" s="102"/>
      <c r="I37" s="102"/>
      <c r="J37" s="102"/>
      <c r="K37" s="102"/>
      <c r="L37" s="102"/>
    </row>
    <row r="38" spans="1:5" s="6" customFormat="1" ht="9" customHeight="1">
      <c r="A38" s="51"/>
      <c r="B38" s="27"/>
      <c r="C38" s="27"/>
      <c r="D38" s="35">
        <f t="shared" si="0"/>
        <v>0</v>
      </c>
      <c r="E38" s="49">
        <f t="shared" si="1"/>
        <v>0</v>
      </c>
    </row>
    <row r="39" spans="1:5" s="6" customFormat="1" ht="14.25">
      <c r="A39" s="51"/>
      <c r="B39" s="27"/>
      <c r="C39" s="27"/>
      <c r="D39" s="35">
        <f t="shared" si="0"/>
        <v>0</v>
      </c>
      <c r="E39" s="49">
        <f t="shared" si="1"/>
        <v>0</v>
      </c>
    </row>
    <row r="40" spans="1:5" s="6" customFormat="1" ht="9.75" customHeight="1">
      <c r="A40" s="51"/>
      <c r="B40" s="27"/>
      <c r="C40" s="27"/>
      <c r="D40" s="35">
        <f t="shared" si="0"/>
        <v>0</v>
      </c>
      <c r="E40" s="49">
        <f t="shared" si="1"/>
        <v>0</v>
      </c>
    </row>
    <row r="41" spans="1:5" s="6" customFormat="1" ht="6" customHeight="1">
      <c r="A41" s="51"/>
      <c r="B41" s="27"/>
      <c r="C41" s="27"/>
      <c r="D41" s="35">
        <f t="shared" si="0"/>
        <v>0</v>
      </c>
      <c r="E41" s="49">
        <f t="shared" si="1"/>
        <v>0</v>
      </c>
    </row>
    <row r="42" spans="1:5" s="6" customFormat="1" ht="14.25">
      <c r="A42" s="51"/>
      <c r="B42" s="27"/>
      <c r="C42" s="27"/>
      <c r="D42" s="35">
        <f t="shared" si="0"/>
        <v>0</v>
      </c>
      <c r="E42" s="49">
        <f t="shared" si="1"/>
        <v>0</v>
      </c>
    </row>
    <row r="43" spans="1:5" s="6" customFormat="1" ht="4.5" customHeight="1">
      <c r="A43" s="51"/>
      <c r="B43" s="27"/>
      <c r="C43" s="27"/>
      <c r="D43" s="35">
        <f t="shared" si="0"/>
        <v>0</v>
      </c>
      <c r="E43" s="49">
        <f t="shared" si="1"/>
        <v>0</v>
      </c>
    </row>
    <row r="44" spans="1:5" s="6" customFormat="1" ht="14.25">
      <c r="A44" s="51"/>
      <c r="B44" s="27"/>
      <c r="C44" s="27"/>
      <c r="D44" s="35">
        <f t="shared" si="0"/>
        <v>0</v>
      </c>
      <c r="E44" s="49">
        <f t="shared" si="1"/>
        <v>0</v>
      </c>
    </row>
    <row r="45" spans="1:5" s="6" customFormat="1" ht="14.25">
      <c r="A45" s="51"/>
      <c r="B45" s="27"/>
      <c r="C45" s="27"/>
      <c r="D45" s="35">
        <f>B45-C45</f>
        <v>0</v>
      </c>
      <c r="E45" s="49">
        <f>IF(C45=0,0,(D45/C45)*100)</f>
        <v>0</v>
      </c>
    </row>
    <row r="46" spans="1:5" s="6" customFormat="1" ht="7.5" customHeight="1">
      <c r="A46" s="51"/>
      <c r="B46" s="27"/>
      <c r="C46" s="27"/>
      <c r="D46" s="35">
        <f>B46-C46</f>
        <v>0</v>
      </c>
      <c r="E46" s="49">
        <f>IF(C46=0,0,(D46/C46)*100)</f>
        <v>0</v>
      </c>
    </row>
    <row r="47" spans="1:5" s="19" customFormat="1" ht="24.75" customHeight="1">
      <c r="A47" s="22" t="s">
        <v>109</v>
      </c>
      <c r="B47" s="24">
        <f>B7-B15</f>
        <v>1454789068</v>
      </c>
      <c r="C47" s="24">
        <f>C7-C15</f>
        <v>1483285000</v>
      </c>
      <c r="D47" s="25">
        <f>B47-C47</f>
        <v>-28495932</v>
      </c>
      <c r="E47" s="26">
        <f>IF(C47=0,0,(D47/C47)*100)</f>
        <v>-1.9211366662509228</v>
      </c>
    </row>
    <row r="48" spans="1:5" s="19" customFormat="1" ht="25.5" customHeight="1">
      <c r="A48" s="22" t="s">
        <v>110</v>
      </c>
      <c r="B48" s="28">
        <v>4142349345.08</v>
      </c>
      <c r="C48" s="28">
        <v>2290307000</v>
      </c>
      <c r="D48" s="25">
        <f>B48-C48</f>
        <v>1852042345.08</v>
      </c>
      <c r="E48" s="26">
        <f>IF(C48=0,0,(D48/C48)*100)</f>
        <v>80.8643708061845</v>
      </c>
    </row>
    <row r="49" spans="1:5" s="19" customFormat="1" ht="30" customHeight="1" thickBot="1">
      <c r="A49" s="23" t="s">
        <v>111</v>
      </c>
      <c r="B49" s="29">
        <f>B47+B48</f>
        <v>5597138413.08</v>
      </c>
      <c r="C49" s="29">
        <f>C47+C48</f>
        <v>3773592000</v>
      </c>
      <c r="D49" s="30">
        <f>B49-C49</f>
        <v>1823546413.08</v>
      </c>
      <c r="E49" s="31">
        <f>IF(C49=0,0,(D49/C49)*100)</f>
        <v>48.323889097708495</v>
      </c>
    </row>
    <row r="50" spans="1:5" ht="16.5">
      <c r="A50" s="1" t="s">
        <v>119</v>
      </c>
      <c r="B50" s="1"/>
      <c r="C50" s="1"/>
      <c r="D50" s="1"/>
      <c r="E50" s="1"/>
    </row>
    <row r="51" spans="1:5" ht="16.5">
      <c r="A51" s="1"/>
      <c r="B51" s="1"/>
      <c r="C51" s="1"/>
      <c r="D51" s="1"/>
      <c r="E51" s="1"/>
    </row>
    <row r="52" spans="1:5" ht="16.5">
      <c r="A52" s="1"/>
      <c r="B52" s="1"/>
      <c r="C52" s="1"/>
      <c r="D52" s="1"/>
      <c r="E52" s="1"/>
    </row>
    <row r="53" spans="1:5" ht="16.5">
      <c r="A53"/>
      <c r="B53"/>
      <c r="C53"/>
      <c r="D53"/>
      <c r="E53"/>
    </row>
    <row r="54" spans="1:5" ht="16.5">
      <c r="A54"/>
      <c r="B54"/>
      <c r="C54"/>
      <c r="D54"/>
      <c r="E54"/>
    </row>
    <row r="55" spans="1:5" ht="16.5">
      <c r="A55"/>
      <c r="B55"/>
      <c r="C55"/>
      <c r="D55"/>
      <c r="E55"/>
    </row>
    <row r="56" spans="1:5" ht="16.5">
      <c r="A56"/>
      <c r="B56"/>
      <c r="C56"/>
      <c r="D56"/>
      <c r="E56"/>
    </row>
    <row r="57" spans="1:5" ht="16.5">
      <c r="A57"/>
      <c r="B57"/>
      <c r="C57"/>
      <c r="D57"/>
      <c r="E57"/>
    </row>
    <row r="58" spans="1:5" ht="16.5">
      <c r="A58"/>
      <c r="B58"/>
      <c r="C58"/>
      <c r="D58"/>
      <c r="E58"/>
    </row>
    <row r="59" spans="1:5" ht="16.5">
      <c r="A59"/>
      <c r="B59"/>
      <c r="C59"/>
      <c r="D59"/>
      <c r="E59"/>
    </row>
    <row r="60" spans="1:5" ht="16.5">
      <c r="A60"/>
      <c r="B60"/>
      <c r="C60"/>
      <c r="D60"/>
      <c r="E60"/>
    </row>
    <row r="61" spans="1:5" ht="16.5">
      <c r="A61"/>
      <c r="B61"/>
      <c r="C61"/>
      <c r="D61"/>
      <c r="E61"/>
    </row>
    <row r="62" spans="1:5" ht="16.5">
      <c r="A62"/>
      <c r="B62"/>
      <c r="C62"/>
      <c r="D62"/>
      <c r="E62"/>
    </row>
    <row r="63" spans="1:5" ht="16.5">
      <c r="A63"/>
      <c r="B63"/>
      <c r="C63"/>
      <c r="D63"/>
      <c r="E63"/>
    </row>
    <row r="64" spans="1:5" ht="16.5">
      <c r="A64"/>
      <c r="B64"/>
      <c r="C64"/>
      <c r="D64"/>
      <c r="E64"/>
    </row>
    <row r="65" spans="1:5" ht="16.5">
      <c r="A65"/>
      <c r="B65"/>
      <c r="C65"/>
      <c r="D65"/>
      <c r="E65"/>
    </row>
    <row r="66" spans="1:5" ht="16.5">
      <c r="A66"/>
      <c r="B66"/>
      <c r="C66"/>
      <c r="D66"/>
      <c r="E66"/>
    </row>
    <row r="67" spans="1:5" ht="16.5">
      <c r="A67"/>
      <c r="B67"/>
      <c r="C67"/>
      <c r="D67"/>
      <c r="E67"/>
    </row>
    <row r="68" spans="1:5" ht="16.5">
      <c r="A68"/>
      <c r="B68"/>
      <c r="C68"/>
      <c r="D68"/>
      <c r="E68"/>
    </row>
    <row r="69" spans="1:5" ht="16.5">
      <c r="A69"/>
      <c r="B69"/>
      <c r="C69"/>
      <c r="D69"/>
      <c r="E69"/>
    </row>
    <row r="70" spans="1:5" ht="16.5">
      <c r="A70"/>
      <c r="B70"/>
      <c r="C70"/>
      <c r="D70"/>
      <c r="E70"/>
    </row>
    <row r="71" spans="1:5" ht="16.5">
      <c r="A71"/>
      <c r="B71"/>
      <c r="C71"/>
      <c r="D71"/>
      <c r="E71"/>
    </row>
    <row r="72" spans="1:5" ht="16.5">
      <c r="A72"/>
      <c r="B72"/>
      <c r="C72"/>
      <c r="D72"/>
      <c r="E72"/>
    </row>
    <row r="73" spans="1:5" ht="16.5">
      <c r="A73"/>
      <c r="B73"/>
      <c r="C73"/>
      <c r="D73"/>
      <c r="E73"/>
    </row>
    <row r="74" spans="1:5" ht="16.5">
      <c r="A74"/>
      <c r="B74"/>
      <c r="C74"/>
      <c r="D74"/>
      <c r="E74"/>
    </row>
    <row r="75" spans="1:5" ht="16.5">
      <c r="A75"/>
      <c r="B75"/>
      <c r="C75"/>
      <c r="D75"/>
      <c r="E75"/>
    </row>
    <row r="76" spans="1:5" ht="16.5">
      <c r="A76"/>
      <c r="B76"/>
      <c r="C76"/>
      <c r="D76"/>
      <c r="E76"/>
    </row>
    <row r="77" spans="1:5" ht="16.5">
      <c r="A77"/>
      <c r="B77"/>
      <c r="C77"/>
      <c r="D77"/>
      <c r="E77"/>
    </row>
    <row r="78" spans="1:5" ht="16.5">
      <c r="A78"/>
      <c r="B78"/>
      <c r="C78"/>
      <c r="D78"/>
      <c r="E78"/>
    </row>
    <row r="79" spans="1:5" ht="16.5">
      <c r="A79"/>
      <c r="B79"/>
      <c r="C79"/>
      <c r="D79"/>
      <c r="E79"/>
    </row>
    <row r="80" spans="1:5" ht="16.5">
      <c r="A80"/>
      <c r="B80"/>
      <c r="C80"/>
      <c r="D80"/>
      <c r="E80"/>
    </row>
    <row r="81" spans="1:5" ht="16.5">
      <c r="A81"/>
      <c r="B81"/>
      <c r="C81"/>
      <c r="D81"/>
      <c r="E81"/>
    </row>
    <row r="82" spans="1:5" ht="16.5">
      <c r="A82"/>
      <c r="B82"/>
      <c r="C82"/>
      <c r="D82"/>
      <c r="E82"/>
    </row>
    <row r="83" spans="1:5" ht="16.5">
      <c r="A83"/>
      <c r="B83"/>
      <c r="C83"/>
      <c r="D83"/>
      <c r="E83"/>
    </row>
    <row r="84" spans="1:5" ht="16.5">
      <c r="A84"/>
      <c r="B84"/>
      <c r="C84"/>
      <c r="D84"/>
      <c r="E84"/>
    </row>
    <row r="85" spans="1:5" ht="16.5">
      <c r="A85"/>
      <c r="B85"/>
      <c r="C85"/>
      <c r="D85"/>
      <c r="E85"/>
    </row>
    <row r="86" spans="1:5" ht="16.5">
      <c r="A86"/>
      <c r="B86"/>
      <c r="C86"/>
      <c r="D86"/>
      <c r="E86"/>
    </row>
    <row r="87" spans="1:5" ht="16.5">
      <c r="A87"/>
      <c r="B87"/>
      <c r="C87"/>
      <c r="D87"/>
      <c r="E87"/>
    </row>
    <row r="88" spans="1:5" ht="16.5">
      <c r="A88"/>
      <c r="B88"/>
      <c r="C88"/>
      <c r="D88"/>
      <c r="E88"/>
    </row>
    <row r="89" spans="1:5" ht="16.5">
      <c r="A89"/>
      <c r="B89"/>
      <c r="C89"/>
      <c r="D89"/>
      <c r="E89"/>
    </row>
    <row r="90" spans="1:5" ht="16.5">
      <c r="A90"/>
      <c r="B90"/>
      <c r="C90"/>
      <c r="D90"/>
      <c r="E90"/>
    </row>
    <row r="91" spans="1:5" ht="16.5">
      <c r="A91"/>
      <c r="B91"/>
      <c r="C91"/>
      <c r="D91"/>
      <c r="E91"/>
    </row>
    <row r="92" spans="1:5" ht="16.5">
      <c r="A92"/>
      <c r="B92"/>
      <c r="C92"/>
      <c r="D92"/>
      <c r="E92"/>
    </row>
    <row r="93" spans="1:5" ht="16.5">
      <c r="A93"/>
      <c r="B93"/>
      <c r="C93"/>
      <c r="D93"/>
      <c r="E93"/>
    </row>
    <row r="94" spans="1:5" ht="16.5">
      <c r="A94"/>
      <c r="B94"/>
      <c r="C94"/>
      <c r="D94"/>
      <c r="E94"/>
    </row>
    <row r="95" spans="1:5" ht="16.5">
      <c r="A95"/>
      <c r="B95"/>
      <c r="C95"/>
      <c r="D95"/>
      <c r="E95"/>
    </row>
    <row r="96" spans="1:5" ht="16.5">
      <c r="A96"/>
      <c r="B96"/>
      <c r="C96"/>
      <c r="D96"/>
      <c r="E96"/>
    </row>
    <row r="97" spans="1:5" ht="16.5">
      <c r="A97"/>
      <c r="B97"/>
      <c r="C97"/>
      <c r="D97"/>
      <c r="E97"/>
    </row>
    <row r="98" spans="1:5" ht="16.5">
      <c r="A98"/>
      <c r="B98"/>
      <c r="C98"/>
      <c r="D98"/>
      <c r="E98"/>
    </row>
    <row r="99" spans="1:5" ht="16.5">
      <c r="A99"/>
      <c r="B99"/>
      <c r="C99"/>
      <c r="D99"/>
      <c r="E99"/>
    </row>
    <row r="100" spans="1:5" ht="16.5">
      <c r="A100"/>
      <c r="B100"/>
      <c r="C100"/>
      <c r="D100"/>
      <c r="E100"/>
    </row>
    <row r="101" spans="1:5" ht="16.5">
      <c r="A101"/>
      <c r="B101"/>
      <c r="C101"/>
      <c r="D101"/>
      <c r="E101"/>
    </row>
    <row r="102" spans="1:5" ht="16.5">
      <c r="A102"/>
      <c r="B102"/>
      <c r="C102"/>
      <c r="D102"/>
      <c r="E102"/>
    </row>
    <row r="103" spans="1:5" ht="16.5">
      <c r="A103"/>
      <c r="B103"/>
      <c r="C103"/>
      <c r="D103"/>
      <c r="E103"/>
    </row>
    <row r="104" spans="1:5" ht="16.5">
      <c r="A104"/>
      <c r="B104"/>
      <c r="C104"/>
      <c r="D104"/>
      <c r="E104"/>
    </row>
    <row r="105" spans="1:5" ht="16.5">
      <c r="A105"/>
      <c r="B105"/>
      <c r="C105"/>
      <c r="D105"/>
      <c r="E105"/>
    </row>
    <row r="106" spans="1:5" ht="16.5">
      <c r="A106"/>
      <c r="B106"/>
      <c r="C106"/>
      <c r="D106"/>
      <c r="E106"/>
    </row>
    <row r="107" spans="1:5" ht="16.5">
      <c r="A107"/>
      <c r="B107"/>
      <c r="C107"/>
      <c r="D107"/>
      <c r="E107"/>
    </row>
    <row r="108" spans="1:5" ht="16.5">
      <c r="A108"/>
      <c r="B108"/>
      <c r="C108"/>
      <c r="D108"/>
      <c r="E108"/>
    </row>
    <row r="109" spans="1:5" ht="16.5">
      <c r="A109"/>
      <c r="B109"/>
      <c r="C109"/>
      <c r="D109"/>
      <c r="E109"/>
    </row>
    <row r="110" spans="1:5" ht="16.5">
      <c r="A110"/>
      <c r="B110"/>
      <c r="C110"/>
      <c r="D110"/>
      <c r="E110"/>
    </row>
    <row r="111" spans="1:5" ht="16.5">
      <c r="A111"/>
      <c r="B111"/>
      <c r="C111"/>
      <c r="D111"/>
      <c r="E111"/>
    </row>
    <row r="112" spans="1:5" ht="16.5">
      <c r="A112"/>
      <c r="B112"/>
      <c r="C112"/>
      <c r="D112"/>
      <c r="E112"/>
    </row>
    <row r="113" spans="1:5" ht="16.5">
      <c r="A113"/>
      <c r="B113"/>
      <c r="C113"/>
      <c r="D113"/>
      <c r="E113"/>
    </row>
    <row r="114" spans="1:5" ht="16.5">
      <c r="A114"/>
      <c r="B114"/>
      <c r="C114"/>
      <c r="D114"/>
      <c r="E114"/>
    </row>
    <row r="115" spans="1:5" ht="16.5">
      <c r="A115"/>
      <c r="B115"/>
      <c r="C115"/>
      <c r="D115"/>
      <c r="E115"/>
    </row>
    <row r="116" spans="1:5" ht="16.5">
      <c r="A116"/>
      <c r="B116"/>
      <c r="C116"/>
      <c r="D116"/>
      <c r="E116"/>
    </row>
    <row r="117" spans="1:5" ht="16.5">
      <c r="A117"/>
      <c r="B117"/>
      <c r="C117"/>
      <c r="D117"/>
      <c r="E117"/>
    </row>
    <row r="118" spans="1:5" ht="16.5">
      <c r="A118"/>
      <c r="B118"/>
      <c r="C118"/>
      <c r="D118"/>
      <c r="E118"/>
    </row>
    <row r="119" spans="1:5" ht="16.5">
      <c r="A119"/>
      <c r="B119"/>
      <c r="C119"/>
      <c r="D119"/>
      <c r="E119"/>
    </row>
    <row r="120" spans="1:5" ht="16.5">
      <c r="A120"/>
      <c r="B120"/>
      <c r="C120"/>
      <c r="D120"/>
      <c r="E120"/>
    </row>
    <row r="121" spans="1:5" ht="16.5">
      <c r="A121"/>
      <c r="B121"/>
      <c r="C121"/>
      <c r="D121"/>
      <c r="E121"/>
    </row>
    <row r="122" spans="1:5" ht="16.5">
      <c r="A122"/>
      <c r="B122"/>
      <c r="C122"/>
      <c r="D122"/>
      <c r="E122"/>
    </row>
    <row r="123" spans="1:5" ht="16.5">
      <c r="A123"/>
      <c r="B123"/>
      <c r="C123"/>
      <c r="D123"/>
      <c r="E123"/>
    </row>
    <row r="124" spans="1:5" ht="16.5">
      <c r="A124"/>
      <c r="B124"/>
      <c r="C124"/>
      <c r="D124"/>
      <c r="E124"/>
    </row>
    <row r="125" spans="1:5" ht="16.5">
      <c r="A125"/>
      <c r="B125"/>
      <c r="C125"/>
      <c r="D125"/>
      <c r="E125"/>
    </row>
    <row r="126" spans="1:5" ht="16.5">
      <c r="A126"/>
      <c r="B126"/>
      <c r="C126"/>
      <c r="D126"/>
      <c r="E126"/>
    </row>
    <row r="127" spans="1:5" ht="16.5">
      <c r="A127"/>
      <c r="B127"/>
      <c r="C127"/>
      <c r="D127"/>
      <c r="E127"/>
    </row>
    <row r="128" spans="1:5" ht="16.5">
      <c r="A128"/>
      <c r="B128"/>
      <c r="C128"/>
      <c r="D128"/>
      <c r="E128"/>
    </row>
    <row r="129" spans="1:5" ht="16.5">
      <c r="A129"/>
      <c r="B129"/>
      <c r="C129"/>
      <c r="D129"/>
      <c r="E129"/>
    </row>
    <row r="130" spans="1:5" ht="16.5">
      <c r="A130"/>
      <c r="B130"/>
      <c r="C130"/>
      <c r="D130"/>
      <c r="E130"/>
    </row>
    <row r="131" spans="1:5" ht="16.5">
      <c r="A131"/>
      <c r="B131"/>
      <c r="C131"/>
      <c r="D131"/>
      <c r="E131"/>
    </row>
    <row r="132" spans="1:5" ht="16.5">
      <c r="A132"/>
      <c r="B132"/>
      <c r="C132"/>
      <c r="D132"/>
      <c r="E132"/>
    </row>
    <row r="133" spans="1:5" ht="16.5">
      <c r="A133"/>
      <c r="B133"/>
      <c r="C133"/>
      <c r="D133"/>
      <c r="E133"/>
    </row>
    <row r="134" spans="1:5" ht="16.5">
      <c r="A134"/>
      <c r="B134"/>
      <c r="C134"/>
      <c r="D134"/>
      <c r="E134"/>
    </row>
    <row r="135" spans="1:5" ht="16.5">
      <c r="A135"/>
      <c r="B135"/>
      <c r="C135"/>
      <c r="D135"/>
      <c r="E135"/>
    </row>
    <row r="136" spans="1:5" ht="16.5">
      <c r="A136"/>
      <c r="B136"/>
      <c r="C136"/>
      <c r="D136"/>
      <c r="E136"/>
    </row>
    <row r="137" spans="1:5" ht="16.5">
      <c r="A137"/>
      <c r="B137"/>
      <c r="C137"/>
      <c r="D137"/>
      <c r="E137"/>
    </row>
    <row r="138" spans="1:5" ht="16.5">
      <c r="A138"/>
      <c r="B138"/>
      <c r="C138"/>
      <c r="D138"/>
      <c r="E138"/>
    </row>
    <row r="139" spans="1:5" ht="16.5">
      <c r="A139"/>
      <c r="B139"/>
      <c r="C139"/>
      <c r="D139"/>
      <c r="E139"/>
    </row>
    <row r="140" spans="1:5" ht="16.5">
      <c r="A140"/>
      <c r="B140"/>
      <c r="C140"/>
      <c r="D140"/>
      <c r="E140"/>
    </row>
    <row r="141" spans="1:5" ht="16.5">
      <c r="A141"/>
      <c r="B141"/>
      <c r="C141"/>
      <c r="D141"/>
      <c r="E141"/>
    </row>
    <row r="142" spans="1:5" ht="16.5">
      <c r="A142"/>
      <c r="B142"/>
      <c r="C142"/>
      <c r="D142"/>
      <c r="E142"/>
    </row>
    <row r="143" spans="1:5" ht="16.5">
      <c r="A143"/>
      <c r="B143"/>
      <c r="C143"/>
      <c r="D143"/>
      <c r="E143"/>
    </row>
    <row r="144" spans="1:5" ht="16.5">
      <c r="A144"/>
      <c r="B144"/>
      <c r="C144"/>
      <c r="D144"/>
      <c r="E144"/>
    </row>
    <row r="145" spans="1:5" ht="16.5">
      <c r="A145"/>
      <c r="B145"/>
      <c r="C145"/>
      <c r="D145"/>
      <c r="E145"/>
    </row>
    <row r="146" spans="1:5" ht="16.5">
      <c r="A146"/>
      <c r="B146"/>
      <c r="C146"/>
      <c r="D146"/>
      <c r="E146"/>
    </row>
    <row r="147" spans="1:5" ht="16.5">
      <c r="A147"/>
      <c r="B147"/>
      <c r="C147"/>
      <c r="D147"/>
      <c r="E147"/>
    </row>
    <row r="148" spans="1:5" ht="16.5">
      <c r="A148"/>
      <c r="B148"/>
      <c r="C148"/>
      <c r="D148"/>
      <c r="E148"/>
    </row>
    <row r="149" spans="1:5" ht="16.5">
      <c r="A149"/>
      <c r="B149"/>
      <c r="C149"/>
      <c r="D149"/>
      <c r="E149"/>
    </row>
    <row r="150" spans="1:5" ht="16.5">
      <c r="A150"/>
      <c r="B150"/>
      <c r="C150"/>
      <c r="D150"/>
      <c r="E150"/>
    </row>
    <row r="151" spans="1:5" ht="16.5">
      <c r="A151"/>
      <c r="B151"/>
      <c r="C151"/>
      <c r="D151"/>
      <c r="E151"/>
    </row>
    <row r="152" spans="1:5" ht="16.5">
      <c r="A152"/>
      <c r="B152"/>
      <c r="C152"/>
      <c r="D152"/>
      <c r="E152"/>
    </row>
    <row r="153" spans="1:5" ht="16.5">
      <c r="A153"/>
      <c r="B153"/>
      <c r="C153"/>
      <c r="D153"/>
      <c r="E153"/>
    </row>
    <row r="154" spans="1:5" ht="16.5">
      <c r="A154"/>
      <c r="B154"/>
      <c r="C154"/>
      <c r="D154"/>
      <c r="E154"/>
    </row>
    <row r="155" spans="1:5" ht="16.5">
      <c r="A155"/>
      <c r="B155"/>
      <c r="C155"/>
      <c r="D155"/>
      <c r="E155"/>
    </row>
    <row r="156" spans="1:5" ht="16.5">
      <c r="A156"/>
      <c r="B156"/>
      <c r="C156"/>
      <c r="D156"/>
      <c r="E156"/>
    </row>
    <row r="157" spans="1:5" ht="16.5">
      <c r="A157"/>
      <c r="B157"/>
      <c r="C157"/>
      <c r="D157"/>
      <c r="E157"/>
    </row>
    <row r="158" spans="1:5" ht="16.5">
      <c r="A158"/>
      <c r="B158"/>
      <c r="C158"/>
      <c r="D158"/>
      <c r="E158"/>
    </row>
    <row r="159" spans="1:5" ht="16.5">
      <c r="A159"/>
      <c r="B159"/>
      <c r="C159"/>
      <c r="D159"/>
      <c r="E159"/>
    </row>
    <row r="160" spans="1:5" ht="16.5">
      <c r="A160"/>
      <c r="B160"/>
      <c r="C160"/>
      <c r="D160"/>
      <c r="E160"/>
    </row>
    <row r="161" spans="1:5" ht="16.5">
      <c r="A161"/>
      <c r="B161"/>
      <c r="C161"/>
      <c r="D161"/>
      <c r="E161"/>
    </row>
    <row r="162" spans="1:5" ht="16.5">
      <c r="A162"/>
      <c r="B162"/>
      <c r="C162"/>
      <c r="D162"/>
      <c r="E162"/>
    </row>
    <row r="163" spans="1:5" ht="16.5">
      <c r="A163"/>
      <c r="B163"/>
      <c r="C163"/>
      <c r="D163"/>
      <c r="E163"/>
    </row>
    <row r="164" spans="1:5" ht="16.5">
      <c r="A164"/>
      <c r="B164"/>
      <c r="C164"/>
      <c r="D164"/>
      <c r="E164"/>
    </row>
    <row r="165" spans="1:5" ht="16.5">
      <c r="A165"/>
      <c r="B165"/>
      <c r="C165"/>
      <c r="D165"/>
      <c r="E165"/>
    </row>
    <row r="166" spans="1:5" ht="16.5">
      <c r="A166"/>
      <c r="B166"/>
      <c r="C166"/>
      <c r="D166"/>
      <c r="E166"/>
    </row>
    <row r="167" spans="1:5" ht="16.5">
      <c r="A167"/>
      <c r="B167"/>
      <c r="C167"/>
      <c r="D167"/>
      <c r="E167"/>
    </row>
    <row r="168" spans="1:5" ht="16.5">
      <c r="A168"/>
      <c r="B168"/>
      <c r="C168"/>
      <c r="D168"/>
      <c r="E168"/>
    </row>
    <row r="169" spans="1:5" ht="16.5">
      <c r="A169"/>
      <c r="B169"/>
      <c r="C169"/>
      <c r="D169"/>
      <c r="E169"/>
    </row>
    <row r="170" spans="1:5" ht="16.5">
      <c r="A170"/>
      <c r="B170"/>
      <c r="C170"/>
      <c r="D170"/>
      <c r="E170"/>
    </row>
    <row r="171" spans="1:5" ht="16.5">
      <c r="A171"/>
      <c r="B171"/>
      <c r="C171"/>
      <c r="D171"/>
      <c r="E171"/>
    </row>
    <row r="172" spans="1:5" ht="16.5">
      <c r="A172"/>
      <c r="B172"/>
      <c r="C172"/>
      <c r="D172"/>
      <c r="E172"/>
    </row>
    <row r="173" spans="1:5" ht="16.5">
      <c r="A173"/>
      <c r="B173"/>
      <c r="C173"/>
      <c r="D173"/>
      <c r="E173"/>
    </row>
    <row r="174" spans="1:5" ht="16.5">
      <c r="A174"/>
      <c r="B174"/>
      <c r="C174"/>
      <c r="D174"/>
      <c r="E174"/>
    </row>
    <row r="175" spans="1:5" ht="16.5">
      <c r="A175"/>
      <c r="B175"/>
      <c r="C175"/>
      <c r="D175"/>
      <c r="E175"/>
    </row>
    <row r="176" spans="1:5" ht="16.5">
      <c r="A176"/>
      <c r="B176"/>
      <c r="C176"/>
      <c r="D176"/>
      <c r="E176"/>
    </row>
    <row r="177" spans="1:5" ht="16.5">
      <c r="A177"/>
      <c r="B177"/>
      <c r="C177"/>
      <c r="D177"/>
      <c r="E177"/>
    </row>
    <row r="178" spans="1:5" ht="16.5">
      <c r="A178"/>
      <c r="B178"/>
      <c r="C178"/>
      <c r="D178"/>
      <c r="E178"/>
    </row>
    <row r="179" spans="1:5" ht="16.5">
      <c r="A179"/>
      <c r="B179"/>
      <c r="C179"/>
      <c r="D179"/>
      <c r="E179"/>
    </row>
    <row r="180" spans="1:5" ht="16.5">
      <c r="A180"/>
      <c r="B180"/>
      <c r="C180"/>
      <c r="D180"/>
      <c r="E180"/>
    </row>
    <row r="181" spans="1:5" ht="16.5">
      <c r="A181"/>
      <c r="B181"/>
      <c r="C181"/>
      <c r="D181"/>
      <c r="E181"/>
    </row>
    <row r="182" spans="1:5" ht="16.5">
      <c r="A182"/>
      <c r="B182"/>
      <c r="C182"/>
      <c r="D182"/>
      <c r="E182"/>
    </row>
    <row r="183" spans="1:5" ht="16.5">
      <c r="A183"/>
      <c r="B183"/>
      <c r="C183"/>
      <c r="D183"/>
      <c r="E183"/>
    </row>
    <row r="184" spans="1:5" ht="16.5">
      <c r="A184"/>
      <c r="B184"/>
      <c r="C184"/>
      <c r="D184"/>
      <c r="E184"/>
    </row>
    <row r="185" spans="1:5" ht="16.5">
      <c r="A185"/>
      <c r="B185"/>
      <c r="C185"/>
      <c r="D185"/>
      <c r="E185"/>
    </row>
    <row r="186" spans="1:5" ht="16.5">
      <c r="A186"/>
      <c r="B186"/>
      <c r="C186"/>
      <c r="D186"/>
      <c r="E186"/>
    </row>
    <row r="187" spans="1:5" ht="16.5">
      <c r="A187"/>
      <c r="B187"/>
      <c r="C187"/>
      <c r="D187"/>
      <c r="E187"/>
    </row>
    <row r="188" spans="1:5" ht="16.5">
      <c r="A188"/>
      <c r="B188"/>
      <c r="C188"/>
      <c r="D188"/>
      <c r="E188"/>
    </row>
  </sheetData>
  <mergeCells count="8">
    <mergeCell ref="A1:E1"/>
    <mergeCell ref="A2:E2"/>
    <mergeCell ref="D5:E5"/>
    <mergeCell ref="A5:A6"/>
    <mergeCell ref="B5:B6"/>
    <mergeCell ref="C5:C6"/>
    <mergeCell ref="A3:E3"/>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L717"/>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A58" sqref="A58"/>
    </sheetView>
  </sheetViews>
  <sheetFormatPr defaultColWidth="9.00390625" defaultRowHeight="16.5"/>
  <cols>
    <col min="1" max="1" width="30.625" style="1" customWidth="1"/>
    <col min="2" max="2" width="15.50390625" style="1" customWidth="1"/>
    <col min="3" max="3" width="15.125" style="1" customWidth="1"/>
    <col min="4" max="4" width="17.125" style="1" customWidth="1"/>
    <col min="5" max="5" width="8.375" style="1" customWidth="1"/>
    <col min="6" max="6" width="9.00390625" style="1" customWidth="1"/>
    <col min="7" max="7" width="16.50390625" style="1" customWidth="1"/>
    <col min="8" max="8" width="17.625" style="1" customWidth="1"/>
    <col min="9" max="16384" width="9.00390625" style="1" customWidth="1"/>
  </cols>
  <sheetData>
    <row r="1" spans="1:5" s="2" customFormat="1" ht="27.75">
      <c r="A1" s="144" t="s">
        <v>219</v>
      </c>
      <c r="B1" s="145"/>
      <c r="C1" s="145"/>
      <c r="D1" s="145"/>
      <c r="E1" s="145"/>
    </row>
    <row r="2" spans="1:5" s="2" customFormat="1" ht="21">
      <c r="A2" s="136" t="s">
        <v>112</v>
      </c>
      <c r="B2" s="136"/>
      <c r="C2" s="136"/>
      <c r="D2" s="136"/>
      <c r="E2" s="136"/>
    </row>
    <row r="3" spans="1:5" s="2" customFormat="1" ht="16.5">
      <c r="A3" s="140"/>
      <c r="B3" s="140"/>
      <c r="C3" s="140"/>
      <c r="D3" s="140"/>
      <c r="E3" s="140"/>
    </row>
    <row r="4" spans="1:5" s="2" customFormat="1" ht="17.25" thickBot="1">
      <c r="A4" s="141" t="s">
        <v>232</v>
      </c>
      <c r="B4" s="141"/>
      <c r="C4" s="141"/>
      <c r="D4" s="141"/>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14.25">
      <c r="A7" s="59" t="s">
        <v>100</v>
      </c>
      <c r="B7" s="60">
        <f>SUM(B8:B14)</f>
        <v>268669253</v>
      </c>
      <c r="C7" s="60">
        <f>SUM(C8:C14)</f>
        <v>2861153000</v>
      </c>
      <c r="D7" s="61">
        <f aca="true" t="shared" si="0" ref="D7:D70">B7-C7</f>
        <v>-2592483747</v>
      </c>
      <c r="E7" s="62">
        <f aca="true" t="shared" si="1" ref="E7:E70">IF(C7=0,0,(D7/C7)*100)</f>
        <v>-90.60975582221573</v>
      </c>
    </row>
    <row r="8" spans="1:5" s="67" customFormat="1" ht="18.75" customHeight="1">
      <c r="A8" s="63" t="s">
        <v>101</v>
      </c>
      <c r="B8" s="64"/>
      <c r="C8" s="64"/>
      <c r="D8" s="65">
        <f t="shared" si="0"/>
        <v>0</v>
      </c>
      <c r="E8" s="66">
        <f t="shared" si="1"/>
        <v>0</v>
      </c>
    </row>
    <row r="9" spans="1:5" s="67" customFormat="1" ht="18" customHeight="1">
      <c r="A9" s="63" t="s">
        <v>102</v>
      </c>
      <c r="B9" s="64"/>
      <c r="C9" s="64"/>
      <c r="D9" s="65">
        <f t="shared" si="0"/>
        <v>0</v>
      </c>
      <c r="E9" s="66">
        <f t="shared" si="1"/>
        <v>0</v>
      </c>
    </row>
    <row r="10" spans="1:5" s="67" customFormat="1" ht="17.25" customHeight="1">
      <c r="A10" s="63" t="s">
        <v>103</v>
      </c>
      <c r="B10" s="64"/>
      <c r="C10" s="64"/>
      <c r="D10" s="65">
        <f t="shared" si="0"/>
        <v>0</v>
      </c>
      <c r="E10" s="66">
        <f t="shared" si="1"/>
        <v>0</v>
      </c>
    </row>
    <row r="11" spans="1:5" s="67" customFormat="1" ht="21" customHeight="1">
      <c r="A11" s="63" t="s">
        <v>104</v>
      </c>
      <c r="B11" s="64"/>
      <c r="C11" s="64"/>
      <c r="D11" s="65">
        <f t="shared" si="0"/>
        <v>0</v>
      </c>
      <c r="E11" s="66">
        <f t="shared" si="1"/>
        <v>0</v>
      </c>
    </row>
    <row r="12" spans="1:5" s="67" customFormat="1" ht="17.25" customHeight="1">
      <c r="A12" s="63" t="s">
        <v>105</v>
      </c>
      <c r="B12" s="64">
        <v>2710346</v>
      </c>
      <c r="C12" s="64"/>
      <c r="D12" s="65">
        <f t="shared" si="0"/>
        <v>2710346</v>
      </c>
      <c r="E12" s="66">
        <f t="shared" si="1"/>
        <v>0</v>
      </c>
    </row>
    <row r="13" spans="1:5" s="67" customFormat="1" ht="14.25">
      <c r="A13" s="63" t="s">
        <v>106</v>
      </c>
      <c r="B13" s="64">
        <v>255120722</v>
      </c>
      <c r="C13" s="64">
        <v>2860651000</v>
      </c>
      <c r="D13" s="65">
        <f t="shared" si="0"/>
        <v>-2605530278</v>
      </c>
      <c r="E13" s="66">
        <f t="shared" si="1"/>
        <v>-91.08172503391711</v>
      </c>
    </row>
    <row r="14" spans="1:5" s="67" customFormat="1" ht="25.5" customHeight="1">
      <c r="A14" s="63" t="s">
        <v>107</v>
      </c>
      <c r="B14" s="64">
        <v>10838185</v>
      </c>
      <c r="C14" s="64">
        <v>502000</v>
      </c>
      <c r="D14" s="65">
        <f t="shared" si="0"/>
        <v>10336185</v>
      </c>
      <c r="E14" s="66">
        <f t="shared" si="1"/>
        <v>2059.0009960159364</v>
      </c>
    </row>
    <row r="15" spans="1:5" s="67" customFormat="1" ht="20.25" customHeight="1">
      <c r="A15" s="55" t="s">
        <v>108</v>
      </c>
      <c r="B15" s="56">
        <f>+B16+B26+B29+B33+B35+B39+B43+B52+B55+B57+B62+B66+B70</f>
        <v>1483864122</v>
      </c>
      <c r="C15" s="56">
        <f>+C16+C26+C29+C33+C35+C39+C43+C52+C55+C57+C62+C66+C70</f>
        <v>2870246000</v>
      </c>
      <c r="D15" s="65">
        <f t="shared" si="0"/>
        <v>-1386381878</v>
      </c>
      <c r="E15" s="66">
        <f t="shared" si="1"/>
        <v>-48.30184862203449</v>
      </c>
    </row>
    <row r="16" spans="1:5" s="67" customFormat="1" ht="17.25" customHeight="1">
      <c r="A16" s="57" t="s">
        <v>150</v>
      </c>
      <c r="B16" s="58">
        <f>SUM(B17:B25)</f>
        <v>212922580</v>
      </c>
      <c r="C16" s="58">
        <f>SUM(C17:C25)</f>
        <v>120344000</v>
      </c>
      <c r="D16" s="65">
        <f t="shared" si="0"/>
        <v>92578580</v>
      </c>
      <c r="E16" s="66">
        <f t="shared" si="1"/>
        <v>76.9282889051386</v>
      </c>
    </row>
    <row r="17" spans="1:5" s="67" customFormat="1" ht="17.25" customHeight="1">
      <c r="A17" s="68" t="s">
        <v>297</v>
      </c>
      <c r="B17" s="58">
        <v>1825000</v>
      </c>
      <c r="C17" s="58">
        <v>455000</v>
      </c>
      <c r="D17" s="65">
        <f t="shared" si="0"/>
        <v>1370000</v>
      </c>
      <c r="E17" s="66">
        <f t="shared" si="1"/>
        <v>301.0989010989011</v>
      </c>
    </row>
    <row r="18" spans="1:5" s="67" customFormat="1" ht="17.25" customHeight="1">
      <c r="A18" s="68" t="s">
        <v>127</v>
      </c>
      <c r="B18" s="58">
        <v>211097580</v>
      </c>
      <c r="C18" s="58">
        <v>48399000</v>
      </c>
      <c r="D18" s="65">
        <f t="shared" si="0"/>
        <v>162698580</v>
      </c>
      <c r="E18" s="66">
        <f t="shared" si="1"/>
        <v>336.1610363850493</v>
      </c>
    </row>
    <row r="19" spans="1:5" s="67" customFormat="1" ht="21.75" customHeight="1">
      <c r="A19" s="68" t="s">
        <v>165</v>
      </c>
      <c r="B19" s="58">
        <v>0</v>
      </c>
      <c r="C19" s="58">
        <v>3100000</v>
      </c>
      <c r="D19" s="65">
        <f t="shared" si="0"/>
        <v>-3100000</v>
      </c>
      <c r="E19" s="66">
        <f t="shared" si="1"/>
        <v>-100</v>
      </c>
    </row>
    <row r="20" spans="1:5" s="67" customFormat="1" ht="22.5" customHeight="1">
      <c r="A20" s="68" t="s">
        <v>166</v>
      </c>
      <c r="B20" s="58">
        <v>0</v>
      </c>
      <c r="C20" s="58">
        <v>13450000</v>
      </c>
      <c r="D20" s="65">
        <f t="shared" si="0"/>
        <v>-13450000</v>
      </c>
      <c r="E20" s="66">
        <f t="shared" si="1"/>
        <v>-100</v>
      </c>
    </row>
    <row r="21" spans="1:5" s="67" customFormat="1" ht="21" customHeight="1">
      <c r="A21" s="68" t="s">
        <v>262</v>
      </c>
      <c r="B21" s="58">
        <v>0</v>
      </c>
      <c r="C21" s="58">
        <v>18100000</v>
      </c>
      <c r="D21" s="65">
        <f t="shared" si="0"/>
        <v>-18100000</v>
      </c>
      <c r="E21" s="66">
        <f t="shared" si="1"/>
        <v>-100</v>
      </c>
    </row>
    <row r="22" spans="1:5" s="67" customFormat="1" ht="21" customHeight="1">
      <c r="A22" s="68" t="s">
        <v>167</v>
      </c>
      <c r="B22" s="58">
        <v>0</v>
      </c>
      <c r="C22" s="58">
        <v>20500000</v>
      </c>
      <c r="D22" s="65">
        <f t="shared" si="0"/>
        <v>-20500000</v>
      </c>
      <c r="E22" s="66">
        <f t="shared" si="1"/>
        <v>-100</v>
      </c>
    </row>
    <row r="23" spans="1:5" s="67" customFormat="1" ht="35.25" customHeight="1">
      <c r="A23" s="68" t="s">
        <v>168</v>
      </c>
      <c r="B23" s="58">
        <v>0</v>
      </c>
      <c r="C23" s="58">
        <v>2000000</v>
      </c>
      <c r="D23" s="65">
        <f t="shared" si="0"/>
        <v>-2000000</v>
      </c>
      <c r="E23" s="66">
        <f t="shared" si="1"/>
        <v>-100</v>
      </c>
    </row>
    <row r="24" spans="1:12" s="67" customFormat="1" ht="29.25" customHeight="1">
      <c r="A24" s="68" t="s">
        <v>169</v>
      </c>
      <c r="B24" s="103">
        <v>0</v>
      </c>
      <c r="C24" s="103">
        <v>12000000</v>
      </c>
      <c r="D24" s="104">
        <f t="shared" si="0"/>
        <v>-12000000</v>
      </c>
      <c r="E24" s="105">
        <f t="shared" si="1"/>
        <v>-100</v>
      </c>
      <c r="F24" s="106"/>
      <c r="G24" s="106"/>
      <c r="H24" s="106"/>
      <c r="I24" s="106"/>
      <c r="J24" s="106"/>
      <c r="K24" s="106"/>
      <c r="L24" s="106"/>
    </row>
    <row r="25" spans="1:12" s="67" customFormat="1" ht="22.5" customHeight="1">
      <c r="A25" s="68" t="s">
        <v>170</v>
      </c>
      <c r="B25" s="103">
        <v>0</v>
      </c>
      <c r="C25" s="103">
        <v>2340000</v>
      </c>
      <c r="D25" s="104">
        <f t="shared" si="0"/>
        <v>-2340000</v>
      </c>
      <c r="E25" s="105">
        <f t="shared" si="1"/>
        <v>-100</v>
      </c>
      <c r="F25" s="106"/>
      <c r="G25" s="106"/>
      <c r="H25" s="106"/>
      <c r="I25" s="106"/>
      <c r="J25" s="106"/>
      <c r="K25" s="106"/>
      <c r="L25" s="106"/>
    </row>
    <row r="26" spans="1:12" s="67" customFormat="1" ht="31.5" customHeight="1">
      <c r="A26" s="69" t="s">
        <v>171</v>
      </c>
      <c r="B26" s="103">
        <f>SUM(B27,B28)</f>
        <v>1843896</v>
      </c>
      <c r="C26" s="103">
        <f>SUM(C27,C28)</f>
        <v>0</v>
      </c>
      <c r="D26" s="104">
        <f t="shared" si="0"/>
        <v>1843896</v>
      </c>
      <c r="E26" s="105">
        <f t="shared" si="1"/>
        <v>0</v>
      </c>
      <c r="F26" s="106"/>
      <c r="G26" s="106"/>
      <c r="H26" s="106"/>
      <c r="I26" s="106"/>
      <c r="J26" s="106"/>
      <c r="K26" s="106"/>
      <c r="L26" s="106"/>
    </row>
    <row r="27" spans="1:12" s="67" customFormat="1" ht="18.75" customHeight="1">
      <c r="A27" s="68" t="s">
        <v>172</v>
      </c>
      <c r="B27" s="103">
        <v>1119000</v>
      </c>
      <c r="C27" s="103">
        <v>0</v>
      </c>
      <c r="D27" s="104">
        <f t="shared" si="0"/>
        <v>1119000</v>
      </c>
      <c r="E27" s="105">
        <f t="shared" si="1"/>
        <v>0</v>
      </c>
      <c r="F27" s="106"/>
      <c r="G27" s="106"/>
      <c r="H27" s="106"/>
      <c r="I27" s="106"/>
      <c r="J27" s="106"/>
      <c r="K27" s="106"/>
      <c r="L27" s="106"/>
    </row>
    <row r="28" spans="1:12" s="67" customFormat="1" ht="25.5" customHeight="1">
      <c r="A28" s="68" t="s">
        <v>173</v>
      </c>
      <c r="B28" s="103">
        <v>724896</v>
      </c>
      <c r="C28" s="103">
        <v>0</v>
      </c>
      <c r="D28" s="104">
        <f t="shared" si="0"/>
        <v>724896</v>
      </c>
      <c r="E28" s="105">
        <f t="shared" si="1"/>
        <v>0</v>
      </c>
      <c r="F28" s="106"/>
      <c r="G28" s="106"/>
      <c r="H28" s="106"/>
      <c r="I28" s="106"/>
      <c r="J28" s="106"/>
      <c r="K28" s="106"/>
      <c r="L28" s="106"/>
    </row>
    <row r="29" spans="1:12" s="67" customFormat="1" ht="33.75" customHeight="1">
      <c r="A29" s="57" t="s">
        <v>174</v>
      </c>
      <c r="B29" s="103">
        <f>SUM(B30,B31,B32)</f>
        <v>84664798</v>
      </c>
      <c r="C29" s="103">
        <f>SUM(C30,C31,C32)</f>
        <v>0</v>
      </c>
      <c r="D29" s="104">
        <f t="shared" si="0"/>
        <v>84664798</v>
      </c>
      <c r="E29" s="105">
        <f t="shared" si="1"/>
        <v>0</v>
      </c>
      <c r="F29" s="106"/>
      <c r="G29" s="106"/>
      <c r="H29" s="106"/>
      <c r="I29" s="106"/>
      <c r="J29" s="106"/>
      <c r="K29" s="106"/>
      <c r="L29" s="106"/>
    </row>
    <row r="30" spans="1:12" s="67" customFormat="1" ht="20.25" customHeight="1">
      <c r="A30" s="68" t="s">
        <v>175</v>
      </c>
      <c r="B30" s="103">
        <v>33913212</v>
      </c>
      <c r="C30" s="103">
        <v>0</v>
      </c>
      <c r="D30" s="104">
        <f t="shared" si="0"/>
        <v>33913212</v>
      </c>
      <c r="E30" s="105">
        <f t="shared" si="1"/>
        <v>0</v>
      </c>
      <c r="F30" s="106"/>
      <c r="G30" s="106"/>
      <c r="H30" s="106"/>
      <c r="I30" s="106"/>
      <c r="J30" s="106"/>
      <c r="K30" s="106"/>
      <c r="L30" s="106"/>
    </row>
    <row r="31" spans="1:12" s="67" customFormat="1" ht="31.5" customHeight="1">
      <c r="A31" s="68" t="s">
        <v>176</v>
      </c>
      <c r="B31" s="103">
        <v>26314</v>
      </c>
      <c r="C31" s="103">
        <v>0</v>
      </c>
      <c r="D31" s="104">
        <f t="shared" si="0"/>
        <v>26314</v>
      </c>
      <c r="E31" s="105">
        <f t="shared" si="1"/>
        <v>0</v>
      </c>
      <c r="F31" s="106"/>
      <c r="G31" s="106"/>
      <c r="H31" s="106"/>
      <c r="I31" s="106"/>
      <c r="J31" s="106"/>
      <c r="K31" s="106"/>
      <c r="L31" s="106"/>
    </row>
    <row r="32" spans="1:12" s="67" customFormat="1" ht="54.75" customHeight="1">
      <c r="A32" s="68" t="s">
        <v>177</v>
      </c>
      <c r="B32" s="103">
        <v>50725272</v>
      </c>
      <c r="C32" s="103">
        <v>0</v>
      </c>
      <c r="D32" s="104">
        <f t="shared" si="0"/>
        <v>50725272</v>
      </c>
      <c r="E32" s="105">
        <f t="shared" si="1"/>
        <v>0</v>
      </c>
      <c r="F32" s="106"/>
      <c r="G32" s="106"/>
      <c r="H32" s="106"/>
      <c r="I32" s="106"/>
      <c r="J32" s="106"/>
      <c r="K32" s="106"/>
      <c r="L32" s="106"/>
    </row>
    <row r="33" spans="1:12" s="67" customFormat="1" ht="34.5" customHeight="1">
      <c r="A33" s="57" t="s">
        <v>178</v>
      </c>
      <c r="B33" s="103">
        <f>B34</f>
        <v>731790</v>
      </c>
      <c r="C33" s="103">
        <f>C34</f>
        <v>0</v>
      </c>
      <c r="D33" s="104">
        <f t="shared" si="0"/>
        <v>731790</v>
      </c>
      <c r="E33" s="105">
        <f t="shared" si="1"/>
        <v>0</v>
      </c>
      <c r="F33" s="106"/>
      <c r="G33" s="106"/>
      <c r="H33" s="106"/>
      <c r="I33" s="106"/>
      <c r="J33" s="106"/>
      <c r="K33" s="106"/>
      <c r="L33" s="106"/>
    </row>
    <row r="34" spans="1:12" s="67" customFormat="1" ht="34.5" customHeight="1" thickBot="1">
      <c r="A34" s="70" t="s">
        <v>179</v>
      </c>
      <c r="B34" s="107">
        <v>731790</v>
      </c>
      <c r="C34" s="107">
        <v>0</v>
      </c>
      <c r="D34" s="108">
        <f t="shared" si="0"/>
        <v>731790</v>
      </c>
      <c r="E34" s="109">
        <f t="shared" si="1"/>
        <v>0</v>
      </c>
      <c r="F34" s="106"/>
      <c r="G34" s="106"/>
      <c r="H34" s="106"/>
      <c r="I34" s="106"/>
      <c r="J34" s="106"/>
      <c r="K34" s="106"/>
      <c r="L34" s="106"/>
    </row>
    <row r="35" spans="1:12" s="67" customFormat="1" ht="33" customHeight="1">
      <c r="A35" s="57" t="s">
        <v>180</v>
      </c>
      <c r="B35" s="103">
        <f>SUM(B36,B37,B38)</f>
        <v>853454</v>
      </c>
      <c r="C35" s="103">
        <f>SUM(C36,C37,C38)</f>
        <v>96600000</v>
      </c>
      <c r="D35" s="104">
        <f t="shared" si="0"/>
        <v>-95746546</v>
      </c>
      <c r="E35" s="105">
        <f t="shared" si="1"/>
        <v>-99.11650724637681</v>
      </c>
      <c r="F35" s="106"/>
      <c r="G35" s="106"/>
      <c r="H35" s="106"/>
      <c r="I35" s="106"/>
      <c r="J35" s="106"/>
      <c r="K35" s="106"/>
      <c r="L35" s="106"/>
    </row>
    <row r="36" spans="1:12" s="67" customFormat="1" ht="33" customHeight="1">
      <c r="A36" s="68" t="s">
        <v>181</v>
      </c>
      <c r="B36" s="103">
        <v>146454</v>
      </c>
      <c r="C36" s="103">
        <v>0</v>
      </c>
      <c r="D36" s="104">
        <f t="shared" si="0"/>
        <v>146454</v>
      </c>
      <c r="E36" s="105">
        <f t="shared" si="1"/>
        <v>0</v>
      </c>
      <c r="F36" s="106"/>
      <c r="G36" s="106"/>
      <c r="H36" s="106"/>
      <c r="I36" s="106"/>
      <c r="J36" s="106"/>
      <c r="K36" s="106"/>
      <c r="L36" s="106"/>
    </row>
    <row r="37" spans="1:12" s="67" customFormat="1" ht="22.5" customHeight="1">
      <c r="A37" s="68" t="s">
        <v>182</v>
      </c>
      <c r="B37" s="103">
        <v>707000</v>
      </c>
      <c r="C37" s="103">
        <v>0</v>
      </c>
      <c r="D37" s="104">
        <f t="shared" si="0"/>
        <v>707000</v>
      </c>
      <c r="E37" s="105">
        <f t="shared" si="1"/>
        <v>0</v>
      </c>
      <c r="F37" s="106"/>
      <c r="G37" s="106"/>
      <c r="H37" s="106"/>
      <c r="I37" s="106"/>
      <c r="J37" s="106"/>
      <c r="K37" s="106"/>
      <c r="L37" s="106"/>
    </row>
    <row r="38" spans="1:5" s="67" customFormat="1" ht="36.75" customHeight="1">
      <c r="A38" s="68" t="s">
        <v>183</v>
      </c>
      <c r="B38" s="58">
        <v>0</v>
      </c>
      <c r="C38" s="58">
        <v>96600000</v>
      </c>
      <c r="D38" s="65">
        <f t="shared" si="0"/>
        <v>-96600000</v>
      </c>
      <c r="E38" s="66">
        <f t="shared" si="1"/>
        <v>-100</v>
      </c>
    </row>
    <row r="39" spans="1:5" s="67" customFormat="1" ht="33" customHeight="1">
      <c r="A39" s="57" t="s">
        <v>184</v>
      </c>
      <c r="B39" s="58">
        <f>SUM(B40,B41,B42)</f>
        <v>72246662</v>
      </c>
      <c r="C39" s="58">
        <f>SUM(C40,C41,C42)</f>
        <v>0</v>
      </c>
      <c r="D39" s="65">
        <f t="shared" si="0"/>
        <v>72246662</v>
      </c>
      <c r="E39" s="66">
        <f t="shared" si="1"/>
        <v>0</v>
      </c>
    </row>
    <row r="40" spans="1:5" s="67" customFormat="1" ht="30.75" customHeight="1">
      <c r="A40" s="68" t="s">
        <v>185</v>
      </c>
      <c r="B40" s="58">
        <v>31004152</v>
      </c>
      <c r="C40" s="58">
        <v>0</v>
      </c>
      <c r="D40" s="65">
        <f t="shared" si="0"/>
        <v>31004152</v>
      </c>
      <c r="E40" s="66">
        <f t="shared" si="1"/>
        <v>0</v>
      </c>
    </row>
    <row r="41" spans="1:5" s="67" customFormat="1" ht="33.75" customHeight="1">
      <c r="A41" s="68" t="s">
        <v>186</v>
      </c>
      <c r="B41" s="58">
        <v>1694903</v>
      </c>
      <c r="C41" s="58">
        <v>0</v>
      </c>
      <c r="D41" s="65">
        <f t="shared" si="0"/>
        <v>1694903</v>
      </c>
      <c r="E41" s="66">
        <f t="shared" si="1"/>
        <v>0</v>
      </c>
    </row>
    <row r="42" spans="1:5" s="67" customFormat="1" ht="36" customHeight="1">
      <c r="A42" s="68" t="s">
        <v>187</v>
      </c>
      <c r="B42" s="58">
        <v>39547607</v>
      </c>
      <c r="C42" s="58">
        <v>0</v>
      </c>
      <c r="D42" s="65">
        <f t="shared" si="0"/>
        <v>39547607</v>
      </c>
      <c r="E42" s="66">
        <f t="shared" si="1"/>
        <v>0</v>
      </c>
    </row>
    <row r="43" spans="1:5" s="67" customFormat="1" ht="32.25" customHeight="1">
      <c r="A43" s="57" t="s">
        <v>188</v>
      </c>
      <c r="B43" s="58">
        <f>SUM(B44:B51)</f>
        <v>110286365</v>
      </c>
      <c r="C43" s="58">
        <f>SUM(C44:C51)</f>
        <v>0</v>
      </c>
      <c r="D43" s="65">
        <f t="shared" si="0"/>
        <v>110286365</v>
      </c>
      <c r="E43" s="66">
        <f t="shared" si="1"/>
        <v>0</v>
      </c>
    </row>
    <row r="44" spans="1:5" s="67" customFormat="1" ht="23.25" customHeight="1">
      <c r="A44" s="68" t="s">
        <v>189</v>
      </c>
      <c r="B44" s="58">
        <v>166087</v>
      </c>
      <c r="C44" s="58">
        <v>0</v>
      </c>
      <c r="D44" s="65">
        <f t="shared" si="0"/>
        <v>166087</v>
      </c>
      <c r="E44" s="66">
        <f t="shared" si="1"/>
        <v>0</v>
      </c>
    </row>
    <row r="45" spans="1:5" s="67" customFormat="1" ht="80.25" customHeight="1">
      <c r="A45" s="68" t="s">
        <v>190</v>
      </c>
      <c r="B45" s="58">
        <v>15489457</v>
      </c>
      <c r="C45" s="58">
        <v>0</v>
      </c>
      <c r="D45" s="65">
        <f t="shared" si="0"/>
        <v>15489457</v>
      </c>
      <c r="E45" s="66">
        <f t="shared" si="1"/>
        <v>0</v>
      </c>
    </row>
    <row r="46" spans="1:5" s="67" customFormat="1" ht="36.75" customHeight="1">
      <c r="A46" s="68" t="s">
        <v>191</v>
      </c>
      <c r="B46" s="58">
        <v>606938</v>
      </c>
      <c r="C46" s="58">
        <v>0</v>
      </c>
      <c r="D46" s="65">
        <f t="shared" si="0"/>
        <v>606938</v>
      </c>
      <c r="E46" s="66">
        <f t="shared" si="1"/>
        <v>0</v>
      </c>
    </row>
    <row r="47" spans="1:5" s="67" customFormat="1" ht="14.25">
      <c r="A47" s="68" t="s">
        <v>192</v>
      </c>
      <c r="B47" s="58">
        <v>1191010</v>
      </c>
      <c r="C47" s="58">
        <v>0</v>
      </c>
      <c r="D47" s="65">
        <f t="shared" si="0"/>
        <v>1191010</v>
      </c>
      <c r="E47" s="66">
        <f t="shared" si="1"/>
        <v>0</v>
      </c>
    </row>
    <row r="48" spans="1:5" s="67" customFormat="1" ht="37.5" customHeight="1">
      <c r="A48" s="68" t="s">
        <v>193</v>
      </c>
      <c r="B48" s="58">
        <v>9508401</v>
      </c>
      <c r="C48" s="58">
        <v>0</v>
      </c>
      <c r="D48" s="65">
        <f t="shared" si="0"/>
        <v>9508401</v>
      </c>
      <c r="E48" s="66">
        <f t="shared" si="1"/>
        <v>0</v>
      </c>
    </row>
    <row r="49" spans="1:5" s="67" customFormat="1" ht="48.75" customHeight="1">
      <c r="A49" s="68" t="s">
        <v>194</v>
      </c>
      <c r="B49" s="58">
        <v>50000</v>
      </c>
      <c r="C49" s="58">
        <v>0</v>
      </c>
      <c r="D49" s="65">
        <f t="shared" si="0"/>
        <v>50000</v>
      </c>
      <c r="E49" s="66">
        <f t="shared" si="1"/>
        <v>0</v>
      </c>
    </row>
    <row r="50" spans="1:5" s="67" customFormat="1" ht="28.5">
      <c r="A50" s="68" t="s">
        <v>195</v>
      </c>
      <c r="B50" s="58">
        <v>83043895</v>
      </c>
      <c r="C50" s="58">
        <v>0</v>
      </c>
      <c r="D50" s="65">
        <f t="shared" si="0"/>
        <v>83043895</v>
      </c>
      <c r="E50" s="66">
        <f t="shared" si="1"/>
        <v>0</v>
      </c>
    </row>
    <row r="51" spans="1:5" s="67" customFormat="1" ht="21" customHeight="1">
      <c r="A51" s="68" t="s">
        <v>196</v>
      </c>
      <c r="B51" s="58">
        <v>230577</v>
      </c>
      <c r="C51" s="58">
        <v>0</v>
      </c>
      <c r="D51" s="65">
        <f t="shared" si="0"/>
        <v>230577</v>
      </c>
      <c r="E51" s="66">
        <f t="shared" si="1"/>
        <v>0</v>
      </c>
    </row>
    <row r="52" spans="1:5" s="67" customFormat="1" ht="33.75" customHeight="1">
      <c r="A52" s="57" t="s">
        <v>197</v>
      </c>
      <c r="B52" s="58">
        <f>SUM(B53,B54)</f>
        <v>11605288</v>
      </c>
      <c r="C52" s="58">
        <f>SUM(C53,C54)</f>
        <v>2617000</v>
      </c>
      <c r="D52" s="65">
        <f t="shared" si="0"/>
        <v>8988288</v>
      </c>
      <c r="E52" s="66">
        <f t="shared" si="1"/>
        <v>343.4576996560948</v>
      </c>
    </row>
    <row r="53" spans="1:5" s="67" customFormat="1" ht="29.25" thickBot="1">
      <c r="A53" s="70" t="s">
        <v>198</v>
      </c>
      <c r="B53" s="71">
        <v>0</v>
      </c>
      <c r="C53" s="71">
        <v>2617000</v>
      </c>
      <c r="D53" s="72">
        <f t="shared" si="0"/>
        <v>-2617000</v>
      </c>
      <c r="E53" s="73">
        <f t="shared" si="1"/>
        <v>-100</v>
      </c>
    </row>
    <row r="54" spans="1:5" s="67" customFormat="1" ht="77.25" customHeight="1">
      <c r="A54" s="68" t="s">
        <v>199</v>
      </c>
      <c r="B54" s="58">
        <v>11605288</v>
      </c>
      <c r="C54" s="58">
        <v>0</v>
      </c>
      <c r="D54" s="65">
        <f t="shared" si="0"/>
        <v>11605288</v>
      </c>
      <c r="E54" s="66">
        <f t="shared" si="1"/>
        <v>0</v>
      </c>
    </row>
    <row r="55" spans="1:5" s="67" customFormat="1" ht="30" customHeight="1">
      <c r="A55" s="57" t="s">
        <v>200</v>
      </c>
      <c r="B55" s="58">
        <f>B56</f>
        <v>865426284</v>
      </c>
      <c r="C55" s="58">
        <f>C56</f>
        <v>1349500000</v>
      </c>
      <c r="D55" s="65">
        <f t="shared" si="0"/>
        <v>-484073716</v>
      </c>
      <c r="E55" s="66">
        <f t="shared" si="1"/>
        <v>-35.870597702852905</v>
      </c>
    </row>
    <row r="56" spans="1:5" s="67" customFormat="1" ht="22.5" customHeight="1">
      <c r="A56" s="68" t="s">
        <v>201</v>
      </c>
      <c r="B56" s="58">
        <v>865426284</v>
      </c>
      <c r="C56" s="58">
        <v>1349500000</v>
      </c>
      <c r="D56" s="65">
        <f t="shared" si="0"/>
        <v>-484073716</v>
      </c>
      <c r="E56" s="66">
        <f t="shared" si="1"/>
        <v>-35.870597702852905</v>
      </c>
    </row>
    <row r="57" spans="1:5" s="67" customFormat="1" ht="26.25" customHeight="1">
      <c r="A57" s="57" t="s">
        <v>202</v>
      </c>
      <c r="B57" s="58">
        <f>SUM(B58,B59,B60,B61)</f>
        <v>0</v>
      </c>
      <c r="C57" s="58">
        <f>SUM(C58,C59,C60,C61)</f>
        <v>282900000</v>
      </c>
      <c r="D57" s="65">
        <f t="shared" si="0"/>
        <v>-282900000</v>
      </c>
      <c r="E57" s="66">
        <f t="shared" si="1"/>
        <v>-100</v>
      </c>
    </row>
    <row r="58" spans="1:5" s="67" customFormat="1" ht="34.5" customHeight="1">
      <c r="A58" s="68" t="s">
        <v>298</v>
      </c>
      <c r="B58" s="58">
        <v>0</v>
      </c>
      <c r="C58" s="58">
        <v>232000000</v>
      </c>
      <c r="D58" s="65">
        <f t="shared" si="0"/>
        <v>-232000000</v>
      </c>
      <c r="E58" s="66">
        <f t="shared" si="1"/>
        <v>-100</v>
      </c>
    </row>
    <row r="59" spans="1:5" s="67" customFormat="1" ht="19.5" customHeight="1">
      <c r="A59" s="68" t="s">
        <v>203</v>
      </c>
      <c r="B59" s="58">
        <v>0</v>
      </c>
      <c r="C59" s="58">
        <v>0</v>
      </c>
      <c r="D59" s="65">
        <f t="shared" si="0"/>
        <v>0</v>
      </c>
      <c r="E59" s="66">
        <f t="shared" si="1"/>
        <v>0</v>
      </c>
    </row>
    <row r="60" spans="1:5" s="67" customFormat="1" ht="20.25" customHeight="1">
      <c r="A60" s="68" t="s">
        <v>204</v>
      </c>
      <c r="B60" s="58">
        <v>0</v>
      </c>
      <c r="C60" s="58">
        <v>5000000</v>
      </c>
      <c r="D60" s="65">
        <f t="shared" si="0"/>
        <v>-5000000</v>
      </c>
      <c r="E60" s="66">
        <f t="shared" si="1"/>
        <v>-100</v>
      </c>
    </row>
    <row r="61" spans="1:5" s="67" customFormat="1" ht="20.25" customHeight="1">
      <c r="A61" s="68" t="s">
        <v>205</v>
      </c>
      <c r="B61" s="58">
        <v>0</v>
      </c>
      <c r="C61" s="58">
        <v>45900000</v>
      </c>
      <c r="D61" s="65">
        <f t="shared" si="0"/>
        <v>-45900000</v>
      </c>
      <c r="E61" s="66">
        <f t="shared" si="1"/>
        <v>-100</v>
      </c>
    </row>
    <row r="62" spans="1:5" s="67" customFormat="1" ht="19.5" customHeight="1">
      <c r="A62" s="57" t="s">
        <v>206</v>
      </c>
      <c r="B62" s="58">
        <f>SUM(B63,B64,B65)</f>
        <v>0</v>
      </c>
      <c r="C62" s="58">
        <f>SUM(C63,C64,C65)</f>
        <v>1011485000</v>
      </c>
      <c r="D62" s="65">
        <f t="shared" si="0"/>
        <v>-1011485000</v>
      </c>
      <c r="E62" s="66">
        <f t="shared" si="1"/>
        <v>-100</v>
      </c>
    </row>
    <row r="63" spans="1:5" s="67" customFormat="1" ht="24" customHeight="1">
      <c r="A63" s="68" t="s">
        <v>201</v>
      </c>
      <c r="B63" s="58">
        <v>0</v>
      </c>
      <c r="C63" s="58">
        <v>693485000</v>
      </c>
      <c r="D63" s="65">
        <f t="shared" si="0"/>
        <v>-693485000</v>
      </c>
      <c r="E63" s="66">
        <f t="shared" si="1"/>
        <v>-100</v>
      </c>
    </row>
    <row r="64" spans="1:5" s="67" customFormat="1" ht="21" customHeight="1">
      <c r="A64" s="68" t="s">
        <v>207</v>
      </c>
      <c r="B64" s="58">
        <v>0</v>
      </c>
      <c r="C64" s="58">
        <v>78000000</v>
      </c>
      <c r="D64" s="65">
        <f t="shared" si="0"/>
        <v>-78000000</v>
      </c>
      <c r="E64" s="66">
        <f t="shared" si="1"/>
        <v>-100</v>
      </c>
    </row>
    <row r="65" spans="1:5" s="67" customFormat="1" ht="33" customHeight="1">
      <c r="A65" s="68" t="s">
        <v>208</v>
      </c>
      <c r="B65" s="58">
        <v>0</v>
      </c>
      <c r="C65" s="58">
        <v>240000000</v>
      </c>
      <c r="D65" s="65">
        <f t="shared" si="0"/>
        <v>-240000000</v>
      </c>
      <c r="E65" s="66">
        <f t="shared" si="1"/>
        <v>-100</v>
      </c>
    </row>
    <row r="66" spans="1:5" s="67" customFormat="1" ht="27" customHeight="1">
      <c r="A66" s="57" t="s">
        <v>209</v>
      </c>
      <c r="B66" s="58">
        <f>SUM(B67,B68,B69)</f>
        <v>61656565</v>
      </c>
      <c r="C66" s="58">
        <f>SUM(C67,C68,C69)</f>
        <v>6800000</v>
      </c>
      <c r="D66" s="65">
        <f t="shared" si="0"/>
        <v>54856565</v>
      </c>
      <c r="E66" s="66">
        <f t="shared" si="1"/>
        <v>806.7141911764705</v>
      </c>
    </row>
    <row r="67" spans="1:5" s="67" customFormat="1" ht="21" customHeight="1">
      <c r="A67" s="68" t="s">
        <v>210</v>
      </c>
      <c r="B67" s="58">
        <v>15783320</v>
      </c>
      <c r="C67" s="58">
        <v>0</v>
      </c>
      <c r="D67" s="65">
        <f t="shared" si="0"/>
        <v>15783320</v>
      </c>
      <c r="E67" s="66">
        <f t="shared" si="1"/>
        <v>0</v>
      </c>
    </row>
    <row r="68" spans="1:5" s="67" customFormat="1" ht="27.75" customHeight="1">
      <c r="A68" s="68" t="s">
        <v>211</v>
      </c>
      <c r="B68" s="58">
        <v>45329684</v>
      </c>
      <c r="C68" s="58">
        <v>6800000</v>
      </c>
      <c r="D68" s="65">
        <f t="shared" si="0"/>
        <v>38529684</v>
      </c>
      <c r="E68" s="66">
        <f t="shared" si="1"/>
        <v>566.6129999999999</v>
      </c>
    </row>
    <row r="69" spans="1:5" s="67" customFormat="1" ht="33.75" customHeight="1">
      <c r="A69" s="68" t="s">
        <v>212</v>
      </c>
      <c r="B69" s="58">
        <v>543561</v>
      </c>
      <c r="C69" s="58">
        <v>0</v>
      </c>
      <c r="D69" s="65">
        <f t="shared" si="0"/>
        <v>543561</v>
      </c>
      <c r="E69" s="66">
        <f t="shared" si="1"/>
        <v>0</v>
      </c>
    </row>
    <row r="70" spans="1:5" s="67" customFormat="1" ht="33" customHeight="1">
      <c r="A70" s="57" t="s">
        <v>213</v>
      </c>
      <c r="B70" s="58">
        <f>SUM(B71,B72)</f>
        <v>61626440</v>
      </c>
      <c r="C70" s="58">
        <f>SUM(C71,C72)</f>
        <v>0</v>
      </c>
      <c r="D70" s="65">
        <f t="shared" si="0"/>
        <v>61626440</v>
      </c>
      <c r="E70" s="66">
        <f t="shared" si="1"/>
        <v>0</v>
      </c>
    </row>
    <row r="71" spans="1:5" s="67" customFormat="1" ht="34.5" customHeight="1">
      <c r="A71" s="68" t="s">
        <v>214</v>
      </c>
      <c r="B71" s="58">
        <v>61046540</v>
      </c>
      <c r="C71" s="58">
        <v>0</v>
      </c>
      <c r="D71" s="65">
        <f>B71-C71</f>
        <v>61046540</v>
      </c>
      <c r="E71" s="66">
        <f>IF(C71=0,0,(D71/C71)*100)</f>
        <v>0</v>
      </c>
    </row>
    <row r="72" spans="1:5" s="67" customFormat="1" ht="23.25" customHeight="1">
      <c r="A72" s="68" t="s">
        <v>215</v>
      </c>
      <c r="B72" s="58">
        <v>579900</v>
      </c>
      <c r="C72" s="58">
        <v>0</v>
      </c>
      <c r="D72" s="65">
        <f>B72-C72</f>
        <v>579900</v>
      </c>
      <c r="E72" s="66">
        <f>IF(C72=0,0,(D72/C72)*100)</f>
        <v>0</v>
      </c>
    </row>
    <row r="73" spans="1:5" s="67" customFormat="1" ht="14.25">
      <c r="A73" s="74"/>
      <c r="B73" s="58"/>
      <c r="C73" s="58"/>
      <c r="D73" s="75"/>
      <c r="E73" s="76"/>
    </row>
    <row r="74" spans="1:5" ht="33" customHeight="1">
      <c r="A74" s="77" t="s">
        <v>109</v>
      </c>
      <c r="B74" s="78">
        <f>B7-B15</f>
        <v>-1215194869</v>
      </c>
      <c r="C74" s="78">
        <f>C7-C15</f>
        <v>-9093000</v>
      </c>
      <c r="D74" s="79">
        <f>B74-C74</f>
        <v>-1206101869</v>
      </c>
      <c r="E74" s="80">
        <f>IF(C74=0,0,(D74/C74)*100)</f>
        <v>13264.069822940724</v>
      </c>
    </row>
    <row r="75" spans="1:5" ht="31.5" customHeight="1">
      <c r="A75" s="77" t="s">
        <v>110</v>
      </c>
      <c r="B75" s="81">
        <v>8419525985</v>
      </c>
      <c r="C75" s="81">
        <v>28183552000</v>
      </c>
      <c r="D75" s="79">
        <f>B75-C75</f>
        <v>-19764026015</v>
      </c>
      <c r="E75" s="80">
        <f>IF(C75=0,0,(D75/C75)*100)</f>
        <v>-70.12610055325887</v>
      </c>
    </row>
    <row r="76" spans="1:5" ht="28.5" customHeight="1" thickBot="1">
      <c r="A76" s="82" t="s">
        <v>111</v>
      </c>
      <c r="B76" s="83">
        <f>B74+B75</f>
        <v>7204331116</v>
      </c>
      <c r="C76" s="83">
        <f>C74+C75</f>
        <v>28174459000</v>
      </c>
      <c r="D76" s="84">
        <f>B76-C76</f>
        <v>-20970127884</v>
      </c>
      <c r="E76" s="85">
        <f>IF(C76=0,0,(D76/C76)*100)</f>
        <v>-74.42956716223016</v>
      </c>
    </row>
    <row r="77" spans="1:5" ht="16.5">
      <c r="A77" s="86"/>
      <c r="B77" s="86"/>
      <c r="C77" s="86"/>
      <c r="D77" s="86"/>
      <c r="E77" s="86"/>
    </row>
    <row r="78" spans="1:5" ht="16.5">
      <c r="A78" s="86"/>
      <c r="B78" s="86"/>
      <c r="C78" s="86"/>
      <c r="D78" s="86"/>
      <c r="E78" s="86"/>
    </row>
    <row r="79" spans="1:5" ht="16.5">
      <c r="A79" s="86"/>
      <c r="B79" s="86"/>
      <c r="C79" s="86"/>
      <c r="D79" s="86"/>
      <c r="E79" s="86"/>
    </row>
    <row r="80" spans="1:5" ht="16.5">
      <c r="A80" s="86"/>
      <c r="B80" s="86"/>
      <c r="C80" s="86"/>
      <c r="D80" s="86"/>
      <c r="E80" s="86"/>
    </row>
    <row r="81" spans="1:5" ht="16.5">
      <c r="A81" s="86"/>
      <c r="B81" s="86"/>
      <c r="C81" s="86"/>
      <c r="D81" s="86"/>
      <c r="E81" s="86"/>
    </row>
    <row r="82" spans="1:5" ht="16.5">
      <c r="A82" s="86"/>
      <c r="B82" s="86"/>
      <c r="C82" s="86"/>
      <c r="D82" s="86"/>
      <c r="E82" s="86"/>
    </row>
    <row r="83" spans="1:5" ht="16.5">
      <c r="A83" s="86"/>
      <c r="B83" s="86"/>
      <c r="C83" s="86"/>
      <c r="D83" s="86"/>
      <c r="E83" s="86"/>
    </row>
    <row r="84" spans="1:5" ht="16.5">
      <c r="A84" s="86"/>
      <c r="B84" s="86"/>
      <c r="C84" s="86"/>
      <c r="D84" s="86"/>
      <c r="E84" s="86"/>
    </row>
    <row r="85" spans="1:5" ht="16.5">
      <c r="A85" s="86"/>
      <c r="B85" s="86"/>
      <c r="C85" s="86"/>
      <c r="D85" s="86"/>
      <c r="E85" s="86"/>
    </row>
    <row r="86" spans="1:5" ht="16.5">
      <c r="A86" s="86"/>
      <c r="B86" s="86"/>
      <c r="C86" s="86"/>
      <c r="D86" s="86"/>
      <c r="E86" s="86"/>
    </row>
    <row r="87" spans="1:5" ht="16.5">
      <c r="A87" s="86"/>
      <c r="B87" s="86"/>
      <c r="C87" s="86"/>
      <c r="D87" s="86"/>
      <c r="E87" s="86"/>
    </row>
    <row r="88" spans="1:5" ht="16.5">
      <c r="A88" s="86"/>
      <c r="B88" s="86"/>
      <c r="C88" s="86"/>
      <c r="D88" s="86"/>
      <c r="E88" s="86"/>
    </row>
    <row r="89" spans="1:5" ht="16.5">
      <c r="A89" s="86"/>
      <c r="B89" s="86"/>
      <c r="C89" s="86"/>
      <c r="D89" s="86"/>
      <c r="E89" s="86"/>
    </row>
    <row r="90" spans="1:5" ht="16.5">
      <c r="A90" s="86"/>
      <c r="B90" s="86"/>
      <c r="C90" s="86"/>
      <c r="D90" s="86"/>
      <c r="E90" s="86"/>
    </row>
    <row r="91" spans="1:5" ht="16.5">
      <c r="A91" s="86"/>
      <c r="B91" s="86"/>
      <c r="C91" s="86"/>
      <c r="D91" s="86"/>
      <c r="E91" s="86"/>
    </row>
    <row r="92" spans="1:5" ht="16.5">
      <c r="A92" s="86"/>
      <c r="B92" s="86"/>
      <c r="C92" s="86"/>
      <c r="D92" s="86"/>
      <c r="E92" s="86"/>
    </row>
    <row r="93" spans="1:5" ht="16.5">
      <c r="A93" s="86"/>
      <c r="B93" s="86"/>
      <c r="C93" s="86"/>
      <c r="D93" s="86"/>
      <c r="E93" s="86"/>
    </row>
    <row r="94" spans="1:5" ht="16.5">
      <c r="A94" s="86"/>
      <c r="B94" s="86"/>
      <c r="C94" s="86"/>
      <c r="D94" s="86"/>
      <c r="E94" s="86"/>
    </row>
    <row r="95" spans="1:5" ht="16.5">
      <c r="A95" s="86"/>
      <c r="B95" s="86"/>
      <c r="C95" s="86"/>
      <c r="D95" s="86"/>
      <c r="E95" s="86"/>
    </row>
    <row r="96" spans="1:5" ht="16.5">
      <c r="A96" s="86"/>
      <c r="B96" s="86"/>
      <c r="C96" s="86"/>
      <c r="D96" s="86"/>
      <c r="E96" s="86"/>
    </row>
    <row r="97" spans="1:5" ht="16.5">
      <c r="A97" s="86"/>
      <c r="B97" s="86"/>
      <c r="C97" s="86"/>
      <c r="D97" s="86"/>
      <c r="E97" s="86"/>
    </row>
    <row r="98" spans="1:5" ht="16.5">
      <c r="A98" s="86"/>
      <c r="B98" s="86"/>
      <c r="C98" s="86"/>
      <c r="D98" s="86"/>
      <c r="E98" s="86"/>
    </row>
    <row r="99" spans="1:5" ht="16.5">
      <c r="A99" s="86"/>
      <c r="B99" s="86"/>
      <c r="C99" s="86"/>
      <c r="D99" s="86"/>
      <c r="E99" s="86"/>
    </row>
    <row r="100" spans="1:5" ht="16.5">
      <c r="A100" s="86"/>
      <c r="B100" s="86"/>
      <c r="C100" s="86"/>
      <c r="D100" s="86"/>
      <c r="E100" s="86"/>
    </row>
    <row r="101" spans="1:5" ht="16.5">
      <c r="A101" s="86"/>
      <c r="B101" s="86"/>
      <c r="C101" s="86"/>
      <c r="D101" s="86"/>
      <c r="E101" s="86"/>
    </row>
    <row r="102" spans="1:5" ht="16.5">
      <c r="A102" s="86"/>
      <c r="B102" s="86"/>
      <c r="C102" s="86"/>
      <c r="D102" s="86"/>
      <c r="E102" s="86"/>
    </row>
    <row r="103" spans="1:5" ht="16.5">
      <c r="A103" s="86"/>
      <c r="B103" s="86"/>
      <c r="C103" s="86"/>
      <c r="D103" s="86"/>
      <c r="E103" s="86"/>
    </row>
    <row r="104" spans="1:5" ht="16.5">
      <c r="A104" s="86"/>
      <c r="B104" s="86"/>
      <c r="C104" s="86"/>
      <c r="D104" s="86"/>
      <c r="E104" s="86"/>
    </row>
    <row r="105" spans="1:5" ht="16.5">
      <c r="A105" s="86"/>
      <c r="B105" s="86"/>
      <c r="C105" s="86"/>
      <c r="D105" s="86"/>
      <c r="E105" s="86"/>
    </row>
    <row r="106" spans="1:5" ht="16.5">
      <c r="A106" s="86"/>
      <c r="B106" s="86"/>
      <c r="C106" s="86"/>
      <c r="D106" s="86"/>
      <c r="E106" s="86"/>
    </row>
    <row r="107" spans="1:5" ht="16.5">
      <c r="A107" s="86"/>
      <c r="B107" s="86"/>
      <c r="C107" s="86"/>
      <c r="D107" s="86"/>
      <c r="E107" s="86"/>
    </row>
    <row r="108" spans="1:5" ht="16.5">
      <c r="A108" s="86"/>
      <c r="B108" s="86"/>
      <c r="C108" s="86"/>
      <c r="D108" s="86"/>
      <c r="E108" s="86"/>
    </row>
    <row r="109" spans="1:5" ht="16.5">
      <c r="A109" s="86"/>
      <c r="B109" s="86"/>
      <c r="C109" s="86"/>
      <c r="D109" s="86"/>
      <c r="E109" s="86"/>
    </row>
    <row r="110" spans="1:5" ht="16.5">
      <c r="A110" s="86"/>
      <c r="B110" s="86"/>
      <c r="C110" s="86"/>
      <c r="D110" s="86"/>
      <c r="E110" s="86"/>
    </row>
    <row r="111" spans="1:5" ht="16.5">
      <c r="A111" s="86"/>
      <c r="B111" s="86"/>
      <c r="C111" s="86"/>
      <c r="D111" s="86"/>
      <c r="E111" s="86"/>
    </row>
    <row r="112" spans="1:5" ht="16.5">
      <c r="A112" s="86"/>
      <c r="B112" s="86"/>
      <c r="C112" s="86"/>
      <c r="D112" s="86"/>
      <c r="E112" s="86"/>
    </row>
    <row r="113" spans="1:5" ht="16.5">
      <c r="A113" s="86"/>
      <c r="B113" s="86"/>
      <c r="C113" s="86"/>
      <c r="D113" s="86"/>
      <c r="E113" s="86"/>
    </row>
    <row r="114" spans="1:5" ht="16.5">
      <c r="A114" s="86"/>
      <c r="B114" s="86"/>
      <c r="C114" s="86"/>
      <c r="D114" s="86"/>
      <c r="E114" s="86"/>
    </row>
    <row r="115" spans="1:5" ht="16.5">
      <c r="A115" s="86"/>
      <c r="B115" s="86"/>
      <c r="C115" s="86"/>
      <c r="D115" s="86"/>
      <c r="E115" s="86"/>
    </row>
    <row r="116" spans="1:5" ht="16.5">
      <c r="A116" s="86"/>
      <c r="B116" s="86"/>
      <c r="C116" s="86"/>
      <c r="D116" s="86"/>
      <c r="E116" s="86"/>
    </row>
    <row r="117" spans="1:5" ht="16.5">
      <c r="A117" s="86"/>
      <c r="B117" s="86"/>
      <c r="C117" s="86"/>
      <c r="D117" s="86"/>
      <c r="E117" s="86"/>
    </row>
    <row r="118" spans="1:5" ht="16.5">
      <c r="A118" s="86"/>
      <c r="B118" s="86"/>
      <c r="C118" s="86"/>
      <c r="D118" s="86"/>
      <c r="E118" s="86"/>
    </row>
    <row r="119" spans="1:5" ht="16.5">
      <c r="A119" s="86"/>
      <c r="B119" s="86"/>
      <c r="C119" s="86"/>
      <c r="D119" s="86"/>
      <c r="E119" s="86"/>
    </row>
    <row r="120" spans="1:5" ht="16.5">
      <c r="A120" s="86"/>
      <c r="B120" s="86"/>
      <c r="C120" s="86"/>
      <c r="D120" s="86"/>
      <c r="E120" s="86"/>
    </row>
    <row r="121" spans="1:5" ht="16.5">
      <c r="A121" s="86"/>
      <c r="B121" s="86"/>
      <c r="C121" s="86"/>
      <c r="D121" s="86"/>
      <c r="E121" s="86"/>
    </row>
    <row r="122" spans="1:5" ht="16.5">
      <c r="A122" s="86"/>
      <c r="B122" s="86"/>
      <c r="C122" s="86"/>
      <c r="D122" s="86"/>
      <c r="E122" s="86"/>
    </row>
    <row r="123" spans="1:5" ht="16.5">
      <c r="A123" s="86"/>
      <c r="B123" s="86"/>
      <c r="C123" s="86"/>
      <c r="D123" s="86"/>
      <c r="E123" s="86"/>
    </row>
    <row r="124" spans="1:5" ht="16.5">
      <c r="A124" s="86"/>
      <c r="B124" s="86"/>
      <c r="C124" s="86"/>
      <c r="D124" s="86"/>
      <c r="E124" s="86"/>
    </row>
    <row r="125" spans="1:5" ht="16.5">
      <c r="A125" s="86"/>
      <c r="B125" s="86"/>
      <c r="C125" s="86"/>
      <c r="D125" s="86"/>
      <c r="E125" s="86"/>
    </row>
    <row r="126" spans="1:5" ht="16.5">
      <c r="A126" s="86"/>
      <c r="B126" s="86"/>
      <c r="C126" s="86"/>
      <c r="D126" s="86"/>
      <c r="E126" s="86"/>
    </row>
    <row r="127" spans="1:5" ht="16.5">
      <c r="A127" s="86"/>
      <c r="B127" s="86"/>
      <c r="C127" s="86"/>
      <c r="D127" s="86"/>
      <c r="E127" s="86"/>
    </row>
    <row r="128" spans="1:5" ht="16.5">
      <c r="A128" s="86"/>
      <c r="B128" s="86"/>
      <c r="C128" s="86"/>
      <c r="D128" s="86"/>
      <c r="E128" s="86"/>
    </row>
    <row r="129" spans="1:5" ht="16.5">
      <c r="A129" s="86"/>
      <c r="B129" s="86"/>
      <c r="C129" s="86"/>
      <c r="D129" s="86"/>
      <c r="E129" s="86"/>
    </row>
    <row r="130" spans="1:5" ht="16.5">
      <c r="A130" s="86"/>
      <c r="B130" s="86"/>
      <c r="C130" s="86"/>
      <c r="D130" s="86"/>
      <c r="E130" s="86"/>
    </row>
    <row r="131" spans="1:5" ht="16.5">
      <c r="A131" s="86"/>
      <c r="B131" s="86"/>
      <c r="C131" s="86"/>
      <c r="D131" s="86"/>
      <c r="E131" s="86"/>
    </row>
    <row r="132" spans="1:5" ht="16.5">
      <c r="A132" s="86"/>
      <c r="B132" s="86"/>
      <c r="C132" s="86"/>
      <c r="D132" s="86"/>
      <c r="E132" s="86"/>
    </row>
    <row r="133" spans="1:5" ht="16.5">
      <c r="A133" s="86"/>
      <c r="B133" s="86"/>
      <c r="C133" s="86"/>
      <c r="D133" s="86"/>
      <c r="E133" s="86"/>
    </row>
    <row r="134" spans="1:5" ht="16.5">
      <c r="A134" s="86"/>
      <c r="B134" s="86"/>
      <c r="C134" s="86"/>
      <c r="D134" s="86"/>
      <c r="E134" s="86"/>
    </row>
    <row r="135" spans="1:5" ht="16.5">
      <c r="A135" s="86"/>
      <c r="B135" s="86"/>
      <c r="C135" s="86"/>
      <c r="D135" s="86"/>
      <c r="E135" s="86"/>
    </row>
    <row r="136" spans="1:5" ht="16.5">
      <c r="A136" s="86"/>
      <c r="B136" s="86"/>
      <c r="C136" s="86"/>
      <c r="D136" s="86"/>
      <c r="E136" s="86"/>
    </row>
    <row r="137" spans="1:5" ht="16.5">
      <c r="A137" s="86"/>
      <c r="B137" s="86"/>
      <c r="C137" s="86"/>
      <c r="D137" s="86"/>
      <c r="E137" s="86"/>
    </row>
    <row r="138" spans="1:5" ht="16.5">
      <c r="A138" s="86"/>
      <c r="B138" s="86"/>
      <c r="C138" s="86"/>
      <c r="D138" s="86"/>
      <c r="E138" s="86"/>
    </row>
    <row r="139" spans="1:5" ht="16.5">
      <c r="A139" s="86"/>
      <c r="B139" s="86"/>
      <c r="C139" s="86"/>
      <c r="D139" s="86"/>
      <c r="E139" s="86"/>
    </row>
    <row r="140" spans="1:5" ht="16.5">
      <c r="A140" s="86"/>
      <c r="B140" s="86"/>
      <c r="C140" s="86"/>
      <c r="D140" s="86"/>
      <c r="E140" s="86"/>
    </row>
    <row r="141" spans="1:5" ht="16.5">
      <c r="A141" s="86"/>
      <c r="B141" s="86"/>
      <c r="C141" s="86"/>
      <c r="D141" s="86"/>
      <c r="E141" s="86"/>
    </row>
    <row r="142" spans="1:5" ht="16.5">
      <c r="A142" s="86"/>
      <c r="B142" s="86"/>
      <c r="C142" s="86"/>
      <c r="D142" s="86"/>
      <c r="E142" s="86"/>
    </row>
    <row r="143" spans="1:5" ht="16.5">
      <c r="A143" s="86"/>
      <c r="B143" s="86"/>
      <c r="C143" s="86"/>
      <c r="D143" s="86"/>
      <c r="E143" s="86"/>
    </row>
    <row r="144" spans="1:5" ht="16.5">
      <c r="A144" s="86"/>
      <c r="B144" s="86"/>
      <c r="C144" s="86"/>
      <c r="D144" s="86"/>
      <c r="E144" s="86"/>
    </row>
    <row r="145" spans="1:5" ht="16.5">
      <c r="A145" s="86"/>
      <c r="B145" s="86"/>
      <c r="C145" s="86"/>
      <c r="D145" s="86"/>
      <c r="E145" s="86"/>
    </row>
    <row r="146" spans="1:5" ht="16.5">
      <c r="A146" s="86"/>
      <c r="B146" s="86"/>
      <c r="C146" s="86"/>
      <c r="D146" s="86"/>
      <c r="E146" s="86"/>
    </row>
    <row r="147" spans="1:5" ht="16.5">
      <c r="A147" s="86"/>
      <c r="B147" s="86"/>
      <c r="C147" s="86"/>
      <c r="D147" s="86"/>
      <c r="E147" s="86"/>
    </row>
    <row r="148" spans="1:5" ht="16.5">
      <c r="A148" s="86"/>
      <c r="B148" s="86"/>
      <c r="C148" s="86"/>
      <c r="D148" s="86"/>
      <c r="E148" s="86"/>
    </row>
    <row r="149" spans="1:5" ht="16.5">
      <c r="A149" s="86"/>
      <c r="B149" s="86"/>
      <c r="C149" s="86"/>
      <c r="D149" s="86"/>
      <c r="E149" s="86"/>
    </row>
    <row r="150" spans="1:5" ht="16.5">
      <c r="A150" s="86"/>
      <c r="B150" s="86"/>
      <c r="C150" s="86"/>
      <c r="D150" s="86"/>
      <c r="E150" s="86"/>
    </row>
    <row r="151" spans="1:5" ht="16.5">
      <c r="A151" s="86"/>
      <c r="B151" s="86"/>
      <c r="C151" s="86"/>
      <c r="D151" s="86"/>
      <c r="E151" s="86"/>
    </row>
    <row r="152" spans="1:5" ht="16.5">
      <c r="A152" s="86"/>
      <c r="B152" s="86"/>
      <c r="C152" s="86"/>
      <c r="D152" s="86"/>
      <c r="E152" s="86"/>
    </row>
    <row r="153" spans="1:5" ht="16.5">
      <c r="A153" s="86"/>
      <c r="B153" s="86"/>
      <c r="C153" s="86"/>
      <c r="D153" s="86"/>
      <c r="E153" s="86"/>
    </row>
    <row r="154" spans="1:5" ht="16.5">
      <c r="A154" s="86"/>
      <c r="B154" s="86"/>
      <c r="C154" s="86"/>
      <c r="D154" s="86"/>
      <c r="E154" s="86"/>
    </row>
    <row r="155" spans="1:5" ht="16.5">
      <c r="A155" s="86"/>
      <c r="B155" s="86"/>
      <c r="C155" s="86"/>
      <c r="D155" s="86"/>
      <c r="E155" s="86"/>
    </row>
    <row r="156" spans="1:5" ht="16.5">
      <c r="A156" s="86"/>
      <c r="B156" s="86"/>
      <c r="C156" s="86"/>
      <c r="D156" s="86"/>
      <c r="E156" s="86"/>
    </row>
    <row r="157" spans="1:5" ht="16.5">
      <c r="A157" s="86"/>
      <c r="B157" s="86"/>
      <c r="C157" s="86"/>
      <c r="D157" s="86"/>
      <c r="E157" s="86"/>
    </row>
    <row r="158" spans="1:5" ht="16.5">
      <c r="A158" s="86"/>
      <c r="B158" s="86"/>
      <c r="C158" s="86"/>
      <c r="D158" s="86"/>
      <c r="E158" s="86"/>
    </row>
    <row r="159" spans="1:5" ht="16.5">
      <c r="A159" s="86"/>
      <c r="B159" s="86"/>
      <c r="C159" s="86"/>
      <c r="D159" s="86"/>
      <c r="E159" s="86"/>
    </row>
    <row r="160" spans="1:5" ht="16.5">
      <c r="A160" s="86"/>
      <c r="B160" s="86"/>
      <c r="C160" s="86"/>
      <c r="D160" s="86"/>
      <c r="E160" s="86"/>
    </row>
    <row r="161" spans="1:5" ht="16.5">
      <c r="A161" s="86"/>
      <c r="B161" s="86"/>
      <c r="C161" s="86"/>
      <c r="D161" s="86"/>
      <c r="E161" s="86"/>
    </row>
    <row r="162" spans="1:5" ht="16.5">
      <c r="A162" s="86"/>
      <c r="B162" s="86"/>
      <c r="C162" s="86"/>
      <c r="D162" s="86"/>
      <c r="E162" s="86"/>
    </row>
    <row r="163" spans="1:5" ht="16.5">
      <c r="A163" s="86"/>
      <c r="B163" s="86"/>
      <c r="C163" s="86"/>
      <c r="D163" s="86"/>
      <c r="E163" s="86"/>
    </row>
    <row r="164" spans="1:5" ht="16.5">
      <c r="A164" s="86"/>
      <c r="B164" s="86"/>
      <c r="C164" s="86"/>
      <c r="D164" s="86"/>
      <c r="E164" s="86"/>
    </row>
    <row r="165" spans="1:5" ht="16.5">
      <c r="A165" s="86"/>
      <c r="B165" s="86"/>
      <c r="C165" s="86"/>
      <c r="D165" s="86"/>
      <c r="E165" s="86"/>
    </row>
    <row r="166" spans="1:5" ht="16.5">
      <c r="A166" s="86"/>
      <c r="B166" s="86"/>
      <c r="C166" s="86"/>
      <c r="D166" s="86"/>
      <c r="E166" s="86"/>
    </row>
    <row r="167" spans="1:5" ht="16.5">
      <c r="A167" s="86"/>
      <c r="B167" s="86"/>
      <c r="C167" s="86"/>
      <c r="D167" s="86"/>
      <c r="E167" s="86"/>
    </row>
    <row r="168" spans="1:5" ht="16.5">
      <c r="A168" s="86"/>
      <c r="B168" s="86"/>
      <c r="C168" s="86"/>
      <c r="D168" s="86"/>
      <c r="E168" s="86"/>
    </row>
    <row r="169" spans="1:5" ht="16.5">
      <c r="A169" s="86"/>
      <c r="B169" s="86"/>
      <c r="C169" s="86"/>
      <c r="D169" s="86"/>
      <c r="E169" s="86"/>
    </row>
    <row r="170" spans="1:5" ht="16.5">
      <c r="A170" s="86"/>
      <c r="B170" s="86"/>
      <c r="C170" s="86"/>
      <c r="D170" s="86"/>
      <c r="E170" s="86"/>
    </row>
    <row r="171" spans="1:5" ht="16.5">
      <c r="A171" s="86"/>
      <c r="B171" s="86"/>
      <c r="C171" s="86"/>
      <c r="D171" s="86"/>
      <c r="E171" s="86"/>
    </row>
    <row r="172" spans="1:5" ht="16.5">
      <c r="A172" s="86"/>
      <c r="B172" s="86"/>
      <c r="C172" s="86"/>
      <c r="D172" s="86"/>
      <c r="E172" s="86"/>
    </row>
    <row r="173" spans="1:5" ht="16.5">
      <c r="A173" s="86"/>
      <c r="B173" s="86"/>
      <c r="C173" s="86"/>
      <c r="D173" s="86"/>
      <c r="E173" s="86"/>
    </row>
    <row r="174" spans="1:5" ht="16.5">
      <c r="A174" s="86"/>
      <c r="B174" s="86"/>
      <c r="C174" s="86"/>
      <c r="D174" s="86"/>
      <c r="E174" s="86"/>
    </row>
    <row r="175" spans="1:5" ht="16.5">
      <c r="A175" s="86"/>
      <c r="B175" s="86"/>
      <c r="C175" s="86"/>
      <c r="D175" s="86"/>
      <c r="E175" s="86"/>
    </row>
    <row r="176" spans="1:5" ht="16.5">
      <c r="A176" s="86"/>
      <c r="B176" s="86"/>
      <c r="C176" s="86"/>
      <c r="D176" s="86"/>
      <c r="E176" s="86"/>
    </row>
    <row r="177" spans="1:5" ht="16.5">
      <c r="A177" s="86"/>
      <c r="B177" s="86"/>
      <c r="C177" s="86"/>
      <c r="D177" s="86"/>
      <c r="E177" s="86"/>
    </row>
    <row r="178" spans="1:5" ht="16.5">
      <c r="A178" s="86"/>
      <c r="B178" s="86"/>
      <c r="C178" s="86"/>
      <c r="D178" s="86"/>
      <c r="E178" s="86"/>
    </row>
    <row r="179" spans="1:5" ht="16.5">
      <c r="A179" s="86"/>
      <c r="B179" s="86"/>
      <c r="C179" s="86"/>
      <c r="D179" s="86"/>
      <c r="E179" s="86"/>
    </row>
    <row r="180" spans="1:5" ht="16.5">
      <c r="A180" s="86"/>
      <c r="B180" s="86"/>
      <c r="C180" s="86"/>
      <c r="D180" s="86"/>
      <c r="E180" s="86"/>
    </row>
    <row r="181" spans="1:5" ht="16.5">
      <c r="A181" s="86"/>
      <c r="B181" s="86"/>
      <c r="C181" s="86"/>
      <c r="D181" s="86"/>
      <c r="E181" s="86"/>
    </row>
    <row r="182" spans="1:5" ht="16.5">
      <c r="A182" s="86"/>
      <c r="B182" s="86"/>
      <c r="C182" s="86"/>
      <c r="D182" s="86"/>
      <c r="E182" s="86"/>
    </row>
    <row r="183" spans="1:5" ht="16.5">
      <c r="A183" s="86"/>
      <c r="B183" s="86"/>
      <c r="C183" s="86"/>
      <c r="D183" s="86"/>
      <c r="E183" s="86"/>
    </row>
    <row r="184" spans="1:5" ht="16.5">
      <c r="A184" s="86"/>
      <c r="B184" s="86"/>
      <c r="C184" s="86"/>
      <c r="D184" s="86"/>
      <c r="E184" s="86"/>
    </row>
    <row r="185" spans="1:5" ht="16.5">
      <c r="A185" s="86"/>
      <c r="B185" s="86"/>
      <c r="C185" s="86"/>
      <c r="D185" s="86"/>
      <c r="E185" s="86"/>
    </row>
    <row r="186" spans="1:5" ht="16.5">
      <c r="A186" s="86"/>
      <c r="B186" s="86"/>
      <c r="C186" s="86"/>
      <c r="D186" s="86"/>
      <c r="E186" s="86"/>
    </row>
    <row r="187" spans="1:5" ht="16.5">
      <c r="A187" s="86"/>
      <c r="B187" s="86"/>
      <c r="C187" s="86"/>
      <c r="D187" s="86"/>
      <c r="E187" s="86"/>
    </row>
    <row r="188" spans="1:5" ht="16.5">
      <c r="A188" s="86"/>
      <c r="B188" s="86"/>
      <c r="C188" s="86"/>
      <c r="D188" s="86"/>
      <c r="E188" s="86"/>
    </row>
    <row r="189" spans="1:5" ht="16.5">
      <c r="A189" s="86"/>
      <c r="B189" s="86"/>
      <c r="C189" s="86"/>
      <c r="D189" s="86"/>
      <c r="E189" s="86"/>
    </row>
    <row r="190" spans="1:5" ht="16.5">
      <c r="A190" s="86"/>
      <c r="B190" s="86"/>
      <c r="C190" s="86"/>
      <c r="D190" s="86"/>
      <c r="E190" s="86"/>
    </row>
    <row r="191" spans="1:5" ht="16.5">
      <c r="A191" s="86"/>
      <c r="B191" s="86"/>
      <c r="C191" s="86"/>
      <c r="D191" s="86"/>
      <c r="E191" s="86"/>
    </row>
    <row r="192" spans="1:5" ht="16.5">
      <c r="A192" s="86"/>
      <c r="B192" s="86"/>
      <c r="C192" s="86"/>
      <c r="D192" s="86"/>
      <c r="E192" s="86"/>
    </row>
    <row r="193" spans="1:5" ht="16.5">
      <c r="A193" s="86"/>
      <c r="B193" s="86"/>
      <c r="C193" s="86"/>
      <c r="D193" s="86"/>
      <c r="E193" s="86"/>
    </row>
    <row r="194" spans="1:5" ht="16.5">
      <c r="A194" s="86"/>
      <c r="B194" s="86"/>
      <c r="C194" s="86"/>
      <c r="D194" s="86"/>
      <c r="E194" s="86"/>
    </row>
    <row r="195" spans="1:5" ht="16.5">
      <c r="A195" s="86"/>
      <c r="B195" s="86"/>
      <c r="C195" s="86"/>
      <c r="D195" s="86"/>
      <c r="E195" s="86"/>
    </row>
    <row r="196" spans="1:5" ht="16.5">
      <c r="A196" s="86"/>
      <c r="B196" s="86"/>
      <c r="C196" s="86"/>
      <c r="D196" s="86"/>
      <c r="E196" s="86"/>
    </row>
    <row r="197" spans="1:5" ht="16.5">
      <c r="A197" s="86"/>
      <c r="B197" s="86"/>
      <c r="C197" s="86"/>
      <c r="D197" s="86"/>
      <c r="E197" s="86"/>
    </row>
    <row r="198" spans="1:5" ht="16.5">
      <c r="A198" s="86"/>
      <c r="B198" s="86"/>
      <c r="C198" s="86"/>
      <c r="D198" s="86"/>
      <c r="E198" s="86"/>
    </row>
    <row r="199" spans="1:5" ht="16.5">
      <c r="A199" s="86"/>
      <c r="B199" s="86"/>
      <c r="C199" s="86"/>
      <c r="D199" s="86"/>
      <c r="E199" s="86"/>
    </row>
    <row r="200" spans="1:5" ht="16.5">
      <c r="A200" s="86"/>
      <c r="B200" s="86"/>
      <c r="C200" s="86"/>
      <c r="D200" s="86"/>
      <c r="E200" s="86"/>
    </row>
    <row r="201" spans="1:5" ht="16.5">
      <c r="A201" s="86"/>
      <c r="B201" s="86"/>
      <c r="C201" s="86"/>
      <c r="D201" s="86"/>
      <c r="E201" s="86"/>
    </row>
    <row r="202" spans="1:5" ht="16.5">
      <c r="A202" s="86"/>
      <c r="B202" s="86"/>
      <c r="C202" s="86"/>
      <c r="D202" s="86"/>
      <c r="E202" s="86"/>
    </row>
    <row r="203" spans="1:5" ht="16.5">
      <c r="A203" s="86"/>
      <c r="B203" s="86"/>
      <c r="C203" s="86"/>
      <c r="D203" s="86"/>
      <c r="E203" s="86"/>
    </row>
    <row r="204" spans="1:5" ht="16.5">
      <c r="A204" s="86"/>
      <c r="B204" s="86"/>
      <c r="C204" s="86"/>
      <c r="D204" s="86"/>
      <c r="E204" s="86"/>
    </row>
    <row r="205" spans="1:5" ht="16.5">
      <c r="A205" s="86"/>
      <c r="B205" s="86"/>
      <c r="C205" s="86"/>
      <c r="D205" s="86"/>
      <c r="E205" s="86"/>
    </row>
    <row r="206" spans="1:5" ht="16.5">
      <c r="A206" s="86"/>
      <c r="B206" s="86"/>
      <c r="C206" s="86"/>
      <c r="D206" s="86"/>
      <c r="E206" s="86"/>
    </row>
    <row r="207" spans="1:5" ht="16.5">
      <c r="A207" s="86"/>
      <c r="B207" s="86"/>
      <c r="C207" s="86"/>
      <c r="D207" s="86"/>
      <c r="E207" s="86"/>
    </row>
    <row r="208" spans="1:5" ht="16.5">
      <c r="A208" s="86"/>
      <c r="B208" s="86"/>
      <c r="C208" s="86"/>
      <c r="D208" s="86"/>
      <c r="E208" s="86"/>
    </row>
    <row r="209" spans="1:5" ht="16.5">
      <c r="A209" s="86"/>
      <c r="B209" s="86"/>
      <c r="C209" s="86"/>
      <c r="D209" s="86"/>
      <c r="E209" s="86"/>
    </row>
    <row r="210" spans="1:5" ht="16.5">
      <c r="A210" s="86"/>
      <c r="B210" s="86"/>
      <c r="C210" s="86"/>
      <c r="D210" s="86"/>
      <c r="E210" s="86"/>
    </row>
    <row r="211" spans="1:5" ht="16.5">
      <c r="A211" s="86"/>
      <c r="B211" s="86"/>
      <c r="C211" s="86"/>
      <c r="D211" s="86"/>
      <c r="E211" s="86"/>
    </row>
    <row r="212" spans="1:5" ht="16.5">
      <c r="A212" s="86"/>
      <c r="B212" s="86"/>
      <c r="C212" s="86"/>
      <c r="D212" s="86"/>
      <c r="E212" s="86"/>
    </row>
    <row r="213" spans="1:5" ht="16.5">
      <c r="A213" s="86"/>
      <c r="B213" s="86"/>
      <c r="C213" s="86"/>
      <c r="D213" s="86"/>
      <c r="E213" s="86"/>
    </row>
    <row r="214" spans="1:5" ht="16.5">
      <c r="A214" s="86"/>
      <c r="B214" s="86"/>
      <c r="C214" s="86"/>
      <c r="D214" s="86"/>
      <c r="E214" s="86"/>
    </row>
    <row r="215" spans="1:5" ht="16.5">
      <c r="A215" s="86"/>
      <c r="B215" s="86"/>
      <c r="C215" s="86"/>
      <c r="D215" s="86"/>
      <c r="E215" s="86"/>
    </row>
    <row r="216" spans="1:5" ht="16.5">
      <c r="A216" s="86"/>
      <c r="B216" s="86"/>
      <c r="C216" s="86"/>
      <c r="D216" s="86"/>
      <c r="E216" s="86"/>
    </row>
    <row r="217" spans="1:5" ht="16.5">
      <c r="A217" s="86"/>
      <c r="B217" s="86"/>
      <c r="C217" s="86"/>
      <c r="D217" s="86"/>
      <c r="E217" s="86"/>
    </row>
    <row r="218" spans="1:5" ht="16.5">
      <c r="A218" s="86"/>
      <c r="B218" s="86"/>
      <c r="C218" s="86"/>
      <c r="D218" s="86"/>
      <c r="E218" s="86"/>
    </row>
    <row r="219" spans="1:5" ht="16.5">
      <c r="A219" s="86"/>
      <c r="B219" s="86"/>
      <c r="C219" s="86"/>
      <c r="D219" s="86"/>
      <c r="E219" s="86"/>
    </row>
    <row r="220" spans="1:5" ht="16.5">
      <c r="A220" s="86"/>
      <c r="B220" s="86"/>
      <c r="C220" s="86"/>
      <c r="D220" s="86"/>
      <c r="E220" s="86"/>
    </row>
    <row r="221" spans="1:5" ht="16.5">
      <c r="A221" s="86"/>
      <c r="B221" s="86"/>
      <c r="C221" s="86"/>
      <c r="D221" s="86"/>
      <c r="E221" s="86"/>
    </row>
    <row r="222" spans="1:5" ht="16.5">
      <c r="A222" s="86"/>
      <c r="B222" s="86"/>
      <c r="C222" s="86"/>
      <c r="D222" s="86"/>
      <c r="E222" s="86"/>
    </row>
    <row r="223" spans="1:5" ht="16.5">
      <c r="A223" s="86"/>
      <c r="B223" s="86"/>
      <c r="C223" s="86"/>
      <c r="D223" s="86"/>
      <c r="E223" s="86"/>
    </row>
    <row r="224" spans="1:5" ht="16.5">
      <c r="A224" s="86"/>
      <c r="B224" s="86"/>
      <c r="C224" s="86"/>
      <c r="D224" s="86"/>
      <c r="E224" s="86"/>
    </row>
    <row r="225" spans="1:5" ht="16.5">
      <c r="A225" s="86"/>
      <c r="B225" s="86"/>
      <c r="C225" s="86"/>
      <c r="D225" s="86"/>
      <c r="E225" s="86"/>
    </row>
    <row r="226" spans="1:5" ht="16.5">
      <c r="A226" s="86"/>
      <c r="B226" s="86"/>
      <c r="C226" s="86"/>
      <c r="D226" s="86"/>
      <c r="E226" s="86"/>
    </row>
    <row r="227" spans="1:5" ht="16.5">
      <c r="A227" s="86"/>
      <c r="B227" s="86"/>
      <c r="C227" s="86"/>
      <c r="D227" s="86"/>
      <c r="E227" s="86"/>
    </row>
    <row r="228" spans="1:5" ht="16.5">
      <c r="A228" s="86"/>
      <c r="B228" s="86"/>
      <c r="C228" s="86"/>
      <c r="D228" s="86"/>
      <c r="E228" s="86"/>
    </row>
    <row r="229" spans="1:5" ht="16.5">
      <c r="A229" s="86"/>
      <c r="B229" s="86"/>
      <c r="C229" s="86"/>
      <c r="D229" s="86"/>
      <c r="E229" s="86"/>
    </row>
    <row r="230" spans="1:5" ht="16.5">
      <c r="A230" s="86"/>
      <c r="B230" s="86"/>
      <c r="C230" s="86"/>
      <c r="D230" s="86"/>
      <c r="E230" s="86"/>
    </row>
    <row r="231" spans="1:5" ht="16.5">
      <c r="A231" s="86"/>
      <c r="B231" s="86"/>
      <c r="C231" s="86"/>
      <c r="D231" s="86"/>
      <c r="E231" s="86"/>
    </row>
    <row r="232" spans="1:5" ht="16.5">
      <c r="A232" s="86"/>
      <c r="B232" s="86"/>
      <c r="C232" s="86"/>
      <c r="D232" s="86"/>
      <c r="E232" s="86"/>
    </row>
    <row r="233" spans="1:5" ht="16.5">
      <c r="A233" s="86"/>
      <c r="B233" s="86"/>
      <c r="C233" s="86"/>
      <c r="D233" s="86"/>
      <c r="E233" s="86"/>
    </row>
    <row r="234" spans="1:5" ht="16.5">
      <c r="A234" s="86"/>
      <c r="B234" s="86"/>
      <c r="C234" s="86"/>
      <c r="D234" s="86"/>
      <c r="E234" s="86"/>
    </row>
    <row r="235" spans="1:5" ht="16.5">
      <c r="A235" s="86"/>
      <c r="B235" s="86"/>
      <c r="C235" s="86"/>
      <c r="D235" s="86"/>
      <c r="E235" s="86"/>
    </row>
    <row r="236" spans="1:5" ht="16.5">
      <c r="A236" s="86"/>
      <c r="B236" s="86"/>
      <c r="C236" s="86"/>
      <c r="D236" s="86"/>
      <c r="E236" s="86"/>
    </row>
    <row r="237" spans="1:5" ht="16.5">
      <c r="A237" s="86"/>
      <c r="B237" s="86"/>
      <c r="C237" s="86"/>
      <c r="D237" s="86"/>
      <c r="E237" s="86"/>
    </row>
    <row r="238" spans="1:5" ht="16.5">
      <c r="A238" s="86"/>
      <c r="B238" s="86"/>
      <c r="C238" s="86"/>
      <c r="D238" s="86"/>
      <c r="E238" s="86"/>
    </row>
    <row r="239" spans="1:5" ht="16.5">
      <c r="A239" s="86"/>
      <c r="B239" s="86"/>
      <c r="C239" s="86"/>
      <c r="D239" s="86"/>
      <c r="E239" s="86"/>
    </row>
    <row r="240" spans="1:5" ht="16.5">
      <c r="A240" s="86"/>
      <c r="B240" s="86"/>
      <c r="C240" s="86"/>
      <c r="D240" s="86"/>
      <c r="E240" s="86"/>
    </row>
    <row r="241" spans="1:5" ht="16.5">
      <c r="A241" s="86"/>
      <c r="B241" s="86"/>
      <c r="C241" s="86"/>
      <c r="D241" s="86"/>
      <c r="E241" s="86"/>
    </row>
    <row r="242" spans="1:5" ht="16.5">
      <c r="A242" s="86"/>
      <c r="B242" s="86"/>
      <c r="C242" s="86"/>
      <c r="D242" s="86"/>
      <c r="E242" s="86"/>
    </row>
    <row r="243" spans="1:5" ht="16.5">
      <c r="A243" s="86"/>
      <c r="B243" s="86"/>
      <c r="C243" s="86"/>
      <c r="D243" s="86"/>
      <c r="E243" s="86"/>
    </row>
    <row r="244" spans="1:5" ht="16.5">
      <c r="A244" s="86"/>
      <c r="B244" s="86"/>
      <c r="C244" s="86"/>
      <c r="D244" s="86"/>
      <c r="E244" s="86"/>
    </row>
    <row r="245" spans="1:5" ht="16.5">
      <c r="A245" s="86"/>
      <c r="B245" s="86"/>
      <c r="C245" s="86"/>
      <c r="D245" s="86"/>
      <c r="E245" s="86"/>
    </row>
    <row r="246" spans="1:5" ht="16.5">
      <c r="A246" s="86"/>
      <c r="B246" s="86"/>
      <c r="C246" s="86"/>
      <c r="D246" s="86"/>
      <c r="E246" s="86"/>
    </row>
    <row r="247" spans="1:5" ht="16.5">
      <c r="A247" s="86"/>
      <c r="B247" s="86"/>
      <c r="C247" s="86"/>
      <c r="D247" s="86"/>
      <c r="E247" s="86"/>
    </row>
    <row r="248" spans="1:5" ht="16.5">
      <c r="A248" s="86"/>
      <c r="B248" s="86"/>
      <c r="C248" s="86"/>
      <c r="D248" s="86"/>
      <c r="E248" s="86"/>
    </row>
    <row r="249" spans="1:5" ht="16.5">
      <c r="A249" s="86"/>
      <c r="B249" s="86"/>
      <c r="C249" s="86"/>
      <c r="D249" s="86"/>
      <c r="E249" s="86"/>
    </row>
    <row r="250" spans="1:5" ht="16.5">
      <c r="A250" s="86"/>
      <c r="B250" s="86"/>
      <c r="C250" s="86"/>
      <c r="D250" s="86"/>
      <c r="E250" s="86"/>
    </row>
    <row r="251" spans="1:5" ht="16.5">
      <c r="A251" s="86"/>
      <c r="B251" s="86"/>
      <c r="C251" s="86"/>
      <c r="D251" s="86"/>
      <c r="E251" s="86"/>
    </row>
    <row r="252" spans="1:5" ht="16.5">
      <c r="A252" s="86"/>
      <c r="B252" s="86"/>
      <c r="C252" s="86"/>
      <c r="D252" s="86"/>
      <c r="E252" s="86"/>
    </row>
    <row r="253" spans="1:5" ht="16.5">
      <c r="A253" s="86"/>
      <c r="B253" s="86"/>
      <c r="C253" s="86"/>
      <c r="D253" s="86"/>
      <c r="E253" s="86"/>
    </row>
    <row r="254" spans="1:5" ht="16.5">
      <c r="A254" s="86"/>
      <c r="B254" s="86"/>
      <c r="C254" s="86"/>
      <c r="D254" s="86"/>
      <c r="E254" s="86"/>
    </row>
    <row r="255" spans="1:5" ht="16.5">
      <c r="A255" s="86"/>
      <c r="B255" s="86"/>
      <c r="C255" s="86"/>
      <c r="D255" s="86"/>
      <c r="E255" s="86"/>
    </row>
    <row r="256" spans="1:5" ht="16.5">
      <c r="A256" s="86"/>
      <c r="B256" s="86"/>
      <c r="C256" s="86"/>
      <c r="D256" s="86"/>
      <c r="E256" s="86"/>
    </row>
    <row r="257" spans="1:5" ht="16.5">
      <c r="A257" s="86"/>
      <c r="B257" s="86"/>
      <c r="C257" s="86"/>
      <c r="D257" s="86"/>
      <c r="E257" s="86"/>
    </row>
    <row r="258" spans="1:5" ht="16.5">
      <c r="A258" s="86"/>
      <c r="B258" s="86"/>
      <c r="C258" s="86"/>
      <c r="D258" s="86"/>
      <c r="E258" s="86"/>
    </row>
    <row r="259" spans="1:5" ht="16.5">
      <c r="A259" s="86"/>
      <c r="B259" s="86"/>
      <c r="C259" s="86"/>
      <c r="D259" s="86"/>
      <c r="E259" s="86"/>
    </row>
    <row r="260" spans="1:5" ht="16.5">
      <c r="A260" s="86"/>
      <c r="B260" s="86"/>
      <c r="C260" s="86"/>
      <c r="D260" s="86"/>
      <c r="E260" s="86"/>
    </row>
    <row r="261" spans="1:5" ht="16.5">
      <c r="A261" s="86"/>
      <c r="B261" s="86"/>
      <c r="C261" s="86"/>
      <c r="D261" s="86"/>
      <c r="E261" s="86"/>
    </row>
    <row r="262" spans="1:5" ht="16.5">
      <c r="A262" s="86"/>
      <c r="B262" s="86"/>
      <c r="C262" s="86"/>
      <c r="D262" s="86"/>
      <c r="E262" s="86"/>
    </row>
    <row r="263" spans="1:5" ht="16.5">
      <c r="A263" s="86"/>
      <c r="B263" s="86"/>
      <c r="C263" s="86"/>
      <c r="D263" s="86"/>
      <c r="E263" s="86"/>
    </row>
    <row r="264" spans="1:5" ht="16.5">
      <c r="A264" s="86"/>
      <c r="B264" s="86"/>
      <c r="C264" s="86"/>
      <c r="D264" s="86"/>
      <c r="E264" s="86"/>
    </row>
    <row r="265" spans="1:5" ht="16.5">
      <c r="A265" s="86"/>
      <c r="B265" s="86"/>
      <c r="C265" s="86"/>
      <c r="D265" s="86"/>
      <c r="E265" s="86"/>
    </row>
    <row r="266" spans="1:5" ht="16.5">
      <c r="A266" s="86"/>
      <c r="B266" s="86"/>
      <c r="C266" s="86"/>
      <c r="D266" s="86"/>
      <c r="E266" s="86"/>
    </row>
    <row r="267" spans="1:5" ht="16.5">
      <c r="A267" s="86"/>
      <c r="B267" s="86"/>
      <c r="C267" s="86"/>
      <c r="D267" s="86"/>
      <c r="E267" s="86"/>
    </row>
    <row r="268" spans="1:5" ht="16.5">
      <c r="A268" s="86"/>
      <c r="B268" s="86"/>
      <c r="C268" s="86"/>
      <c r="D268" s="86"/>
      <c r="E268" s="86"/>
    </row>
    <row r="269" spans="1:5" ht="16.5">
      <c r="A269" s="86"/>
      <c r="B269" s="86"/>
      <c r="C269" s="86"/>
      <c r="D269" s="86"/>
      <c r="E269" s="86"/>
    </row>
    <row r="270" spans="1:5" ht="16.5">
      <c r="A270" s="86"/>
      <c r="B270" s="86"/>
      <c r="C270" s="86"/>
      <c r="D270" s="86"/>
      <c r="E270" s="86"/>
    </row>
    <row r="271" spans="1:5" ht="16.5">
      <c r="A271" s="86"/>
      <c r="B271" s="86"/>
      <c r="C271" s="86"/>
      <c r="D271" s="86"/>
      <c r="E271" s="86"/>
    </row>
    <row r="272" spans="1:5" ht="16.5">
      <c r="A272" s="86"/>
      <c r="B272" s="86"/>
      <c r="C272" s="86"/>
      <c r="D272" s="86"/>
      <c r="E272" s="86"/>
    </row>
    <row r="273" spans="1:5" ht="16.5">
      <c r="A273" s="86"/>
      <c r="B273" s="86"/>
      <c r="C273" s="86"/>
      <c r="D273" s="86"/>
      <c r="E273" s="86"/>
    </row>
    <row r="274" spans="1:5" ht="16.5">
      <c r="A274" s="86"/>
      <c r="B274" s="86"/>
      <c r="C274" s="86"/>
      <c r="D274" s="86"/>
      <c r="E274" s="86"/>
    </row>
    <row r="275" spans="1:5" ht="16.5">
      <c r="A275" s="86"/>
      <c r="B275" s="86"/>
      <c r="C275" s="86"/>
      <c r="D275" s="86"/>
      <c r="E275" s="86"/>
    </row>
    <row r="276" spans="1:5" ht="16.5">
      <c r="A276" s="86"/>
      <c r="B276" s="86"/>
      <c r="C276" s="86"/>
      <c r="D276" s="86"/>
      <c r="E276" s="86"/>
    </row>
    <row r="277" spans="1:5" ht="16.5">
      <c r="A277" s="86"/>
      <c r="B277" s="86"/>
      <c r="C277" s="86"/>
      <c r="D277" s="86"/>
      <c r="E277" s="86"/>
    </row>
    <row r="278" spans="1:5" ht="16.5">
      <c r="A278" s="86"/>
      <c r="B278" s="86"/>
      <c r="C278" s="86"/>
      <c r="D278" s="86"/>
      <c r="E278" s="86"/>
    </row>
    <row r="279" spans="1:5" ht="16.5">
      <c r="A279" s="86"/>
      <c r="B279" s="86"/>
      <c r="C279" s="86"/>
      <c r="D279" s="86"/>
      <c r="E279" s="86"/>
    </row>
    <row r="280" spans="1:5" ht="16.5">
      <c r="A280" s="86"/>
      <c r="B280" s="86"/>
      <c r="C280" s="86"/>
      <c r="D280" s="86"/>
      <c r="E280" s="86"/>
    </row>
    <row r="281" spans="1:5" ht="16.5">
      <c r="A281" s="86"/>
      <c r="B281" s="86"/>
      <c r="C281" s="86"/>
      <c r="D281" s="86"/>
      <c r="E281" s="86"/>
    </row>
    <row r="282" spans="1:5" ht="16.5">
      <c r="A282" s="86"/>
      <c r="B282" s="86"/>
      <c r="C282" s="86"/>
      <c r="D282" s="86"/>
      <c r="E282" s="86"/>
    </row>
    <row r="283" spans="1:5" ht="16.5">
      <c r="A283" s="86"/>
      <c r="B283" s="86"/>
      <c r="C283" s="86"/>
      <c r="D283" s="86"/>
      <c r="E283" s="86"/>
    </row>
    <row r="284" spans="1:5" ht="16.5">
      <c r="A284" s="86"/>
      <c r="B284" s="86"/>
      <c r="C284" s="86"/>
      <c r="D284" s="86"/>
      <c r="E284" s="86"/>
    </row>
    <row r="285" spans="1:5" ht="16.5">
      <c r="A285" s="86"/>
      <c r="B285" s="86"/>
      <c r="C285" s="86"/>
      <c r="D285" s="86"/>
      <c r="E285" s="86"/>
    </row>
    <row r="286" spans="1:5" ht="16.5">
      <c r="A286" s="86"/>
      <c r="B286" s="86"/>
      <c r="C286" s="86"/>
      <c r="D286" s="86"/>
      <c r="E286" s="86"/>
    </row>
    <row r="287" spans="1:5" ht="16.5">
      <c r="A287" s="86"/>
      <c r="B287" s="86"/>
      <c r="C287" s="86"/>
      <c r="D287" s="86"/>
      <c r="E287" s="86"/>
    </row>
    <row r="288" spans="1:5" ht="16.5">
      <c r="A288" s="86"/>
      <c r="B288" s="86"/>
      <c r="C288" s="86"/>
      <c r="D288" s="86"/>
      <c r="E288" s="86"/>
    </row>
    <row r="289" spans="1:5" ht="16.5">
      <c r="A289" s="86"/>
      <c r="B289" s="86"/>
      <c r="C289" s="86"/>
      <c r="D289" s="86"/>
      <c r="E289" s="86"/>
    </row>
    <row r="290" spans="1:5" ht="16.5">
      <c r="A290" s="86"/>
      <c r="B290" s="86"/>
      <c r="C290" s="86"/>
      <c r="D290" s="86"/>
      <c r="E290" s="86"/>
    </row>
    <row r="291" spans="1:5" ht="16.5">
      <c r="A291" s="86"/>
      <c r="B291" s="86"/>
      <c r="C291" s="86"/>
      <c r="D291" s="86"/>
      <c r="E291" s="86"/>
    </row>
    <row r="292" spans="1:5" ht="16.5">
      <c r="A292" s="86"/>
      <c r="B292" s="86"/>
      <c r="C292" s="86"/>
      <c r="D292" s="86"/>
      <c r="E292" s="86"/>
    </row>
    <row r="293" spans="1:5" ht="16.5">
      <c r="A293" s="86"/>
      <c r="B293" s="86"/>
      <c r="C293" s="86"/>
      <c r="D293" s="86"/>
      <c r="E293" s="86"/>
    </row>
    <row r="294" spans="1:5" ht="16.5">
      <c r="A294" s="86"/>
      <c r="B294" s="86"/>
      <c r="C294" s="86"/>
      <c r="D294" s="86"/>
      <c r="E294" s="86"/>
    </row>
    <row r="295" spans="1:5" ht="16.5">
      <c r="A295" s="86"/>
      <c r="B295" s="86"/>
      <c r="C295" s="86"/>
      <c r="D295" s="86"/>
      <c r="E295" s="86"/>
    </row>
    <row r="296" spans="1:5" ht="16.5">
      <c r="A296" s="86"/>
      <c r="B296" s="86"/>
      <c r="C296" s="86"/>
      <c r="D296" s="86"/>
      <c r="E296" s="86"/>
    </row>
    <row r="297" spans="1:5" ht="16.5">
      <c r="A297" s="86"/>
      <c r="B297" s="86"/>
      <c r="C297" s="86"/>
      <c r="D297" s="86"/>
      <c r="E297" s="86"/>
    </row>
    <row r="298" spans="1:5" ht="16.5">
      <c r="A298" s="86"/>
      <c r="B298" s="86"/>
      <c r="C298" s="86"/>
      <c r="D298" s="86"/>
      <c r="E298" s="86"/>
    </row>
    <row r="299" spans="1:5" ht="16.5">
      <c r="A299" s="86"/>
      <c r="B299" s="86"/>
      <c r="C299" s="86"/>
      <c r="D299" s="86"/>
      <c r="E299" s="86"/>
    </row>
    <row r="300" spans="1:5" ht="16.5">
      <c r="A300" s="86"/>
      <c r="B300" s="86"/>
      <c r="C300" s="86"/>
      <c r="D300" s="86"/>
      <c r="E300" s="86"/>
    </row>
    <row r="301" spans="1:5" ht="16.5">
      <c r="A301" s="86"/>
      <c r="B301" s="86"/>
      <c r="C301" s="86"/>
      <c r="D301" s="86"/>
      <c r="E301" s="86"/>
    </row>
    <row r="302" spans="1:5" ht="16.5">
      <c r="A302" s="86"/>
      <c r="B302" s="86"/>
      <c r="C302" s="86"/>
      <c r="D302" s="86"/>
      <c r="E302" s="86"/>
    </row>
    <row r="303" spans="1:5" ht="16.5">
      <c r="A303" s="86"/>
      <c r="B303" s="86"/>
      <c r="C303" s="86"/>
      <c r="D303" s="86"/>
      <c r="E303" s="86"/>
    </row>
    <row r="304" spans="1:5" ht="16.5">
      <c r="A304" s="86"/>
      <c r="B304" s="86"/>
      <c r="C304" s="86"/>
      <c r="D304" s="86"/>
      <c r="E304" s="86"/>
    </row>
    <row r="305" spans="1:5" ht="16.5">
      <c r="A305" s="86"/>
      <c r="B305" s="86"/>
      <c r="C305" s="86"/>
      <c r="D305" s="86"/>
      <c r="E305" s="86"/>
    </row>
    <row r="306" spans="1:5" ht="16.5">
      <c r="A306" s="86"/>
      <c r="B306" s="86"/>
      <c r="C306" s="86"/>
      <c r="D306" s="86"/>
      <c r="E306" s="86"/>
    </row>
    <row r="307" spans="1:5" ht="16.5">
      <c r="A307" s="86"/>
      <c r="B307" s="86"/>
      <c r="C307" s="86"/>
      <c r="D307" s="86"/>
      <c r="E307" s="86"/>
    </row>
    <row r="308" spans="1:5" ht="16.5">
      <c r="A308" s="86"/>
      <c r="B308" s="86"/>
      <c r="C308" s="86"/>
      <c r="D308" s="86"/>
      <c r="E308" s="86"/>
    </row>
    <row r="309" spans="1:5" ht="16.5">
      <c r="A309" s="86"/>
      <c r="B309" s="86"/>
      <c r="C309" s="86"/>
      <c r="D309" s="86"/>
      <c r="E309" s="86"/>
    </row>
    <row r="310" spans="1:5" ht="16.5">
      <c r="A310" s="86"/>
      <c r="B310" s="86"/>
      <c r="C310" s="86"/>
      <c r="D310" s="86"/>
      <c r="E310" s="86"/>
    </row>
    <row r="311" spans="1:5" ht="16.5">
      <c r="A311" s="86"/>
      <c r="B311" s="86"/>
      <c r="C311" s="86"/>
      <c r="D311" s="86"/>
      <c r="E311" s="86"/>
    </row>
    <row r="312" spans="1:5" ht="16.5">
      <c r="A312" s="86"/>
      <c r="B312" s="86"/>
      <c r="C312" s="86"/>
      <c r="D312" s="86"/>
      <c r="E312" s="86"/>
    </row>
    <row r="313" spans="1:5" ht="16.5">
      <c r="A313" s="86"/>
      <c r="B313" s="86"/>
      <c r="C313" s="86"/>
      <c r="D313" s="86"/>
      <c r="E313" s="86"/>
    </row>
    <row r="314" spans="1:5" ht="16.5">
      <c r="A314" s="86"/>
      <c r="B314" s="86"/>
      <c r="C314" s="86"/>
      <c r="D314" s="86"/>
      <c r="E314" s="86"/>
    </row>
    <row r="315" spans="1:5" ht="16.5">
      <c r="A315" s="86"/>
      <c r="B315" s="86"/>
      <c r="C315" s="86"/>
      <c r="D315" s="86"/>
      <c r="E315" s="86"/>
    </row>
    <row r="316" spans="1:5" ht="16.5">
      <c r="A316" s="86"/>
      <c r="B316" s="86"/>
      <c r="C316" s="86"/>
      <c r="D316" s="86"/>
      <c r="E316" s="86"/>
    </row>
    <row r="317" spans="1:5" ht="16.5">
      <c r="A317" s="86"/>
      <c r="B317" s="86"/>
      <c r="C317" s="86"/>
      <c r="D317" s="86"/>
      <c r="E317" s="86"/>
    </row>
    <row r="318" spans="1:5" ht="16.5">
      <c r="A318" s="86"/>
      <c r="B318" s="86"/>
      <c r="C318" s="86"/>
      <c r="D318" s="86"/>
      <c r="E318" s="86"/>
    </row>
    <row r="319" spans="1:5" ht="16.5">
      <c r="A319" s="86"/>
      <c r="B319" s="86"/>
      <c r="C319" s="86"/>
      <c r="D319" s="86"/>
      <c r="E319" s="86"/>
    </row>
    <row r="320" spans="1:5" ht="16.5">
      <c r="A320" s="86"/>
      <c r="B320" s="86"/>
      <c r="C320" s="86"/>
      <c r="D320" s="86"/>
      <c r="E320" s="86"/>
    </row>
    <row r="321" spans="1:5" ht="16.5">
      <c r="A321" s="86"/>
      <c r="B321" s="86"/>
      <c r="C321" s="86"/>
      <c r="D321" s="86"/>
      <c r="E321" s="86"/>
    </row>
    <row r="322" spans="1:5" ht="16.5">
      <c r="A322" s="86"/>
      <c r="B322" s="86"/>
      <c r="C322" s="86"/>
      <c r="D322" s="86"/>
      <c r="E322" s="86"/>
    </row>
    <row r="323" spans="1:5" ht="16.5">
      <c r="A323" s="86"/>
      <c r="B323" s="86"/>
      <c r="C323" s="86"/>
      <c r="D323" s="86"/>
      <c r="E323" s="86"/>
    </row>
    <row r="324" spans="1:5" ht="16.5">
      <c r="A324" s="86"/>
      <c r="B324" s="86"/>
      <c r="C324" s="86"/>
      <c r="D324" s="86"/>
      <c r="E324" s="86"/>
    </row>
    <row r="325" spans="1:5" ht="16.5">
      <c r="A325" s="86"/>
      <c r="B325" s="86"/>
      <c r="C325" s="86"/>
      <c r="D325" s="86"/>
      <c r="E325" s="86"/>
    </row>
    <row r="326" spans="1:5" ht="16.5">
      <c r="A326" s="86"/>
      <c r="B326" s="86"/>
      <c r="C326" s="86"/>
      <c r="D326" s="86"/>
      <c r="E326" s="86"/>
    </row>
    <row r="327" spans="1:5" ht="16.5">
      <c r="A327" s="86"/>
      <c r="B327" s="86"/>
      <c r="C327" s="86"/>
      <c r="D327" s="86"/>
      <c r="E327" s="86"/>
    </row>
    <row r="328" spans="1:5" ht="16.5">
      <c r="A328" s="86"/>
      <c r="B328" s="86"/>
      <c r="C328" s="86"/>
      <c r="D328" s="86"/>
      <c r="E328" s="86"/>
    </row>
    <row r="329" spans="1:5" ht="16.5">
      <c r="A329" s="86"/>
      <c r="B329" s="86"/>
      <c r="C329" s="86"/>
      <c r="D329" s="86"/>
      <c r="E329" s="86"/>
    </row>
    <row r="330" spans="1:5" ht="16.5">
      <c r="A330" s="86"/>
      <c r="B330" s="86"/>
      <c r="C330" s="86"/>
      <c r="D330" s="86"/>
      <c r="E330" s="86"/>
    </row>
    <row r="331" spans="1:5" ht="16.5">
      <c r="A331" s="86"/>
      <c r="B331" s="86"/>
      <c r="C331" s="86"/>
      <c r="D331" s="86"/>
      <c r="E331" s="86"/>
    </row>
    <row r="332" spans="1:5" ht="16.5">
      <c r="A332" s="86"/>
      <c r="B332" s="86"/>
      <c r="C332" s="86"/>
      <c r="D332" s="86"/>
      <c r="E332" s="86"/>
    </row>
    <row r="333" spans="1:5" ht="16.5">
      <c r="A333" s="86"/>
      <c r="B333" s="86"/>
      <c r="C333" s="86"/>
      <c r="D333" s="86"/>
      <c r="E333" s="86"/>
    </row>
    <row r="334" spans="1:5" ht="16.5">
      <c r="A334" s="86"/>
      <c r="B334" s="86"/>
      <c r="C334" s="86"/>
      <c r="D334" s="86"/>
      <c r="E334" s="86"/>
    </row>
    <row r="335" spans="1:5" ht="16.5">
      <c r="A335" s="86"/>
      <c r="B335" s="86"/>
      <c r="C335" s="86"/>
      <c r="D335" s="86"/>
      <c r="E335" s="86"/>
    </row>
    <row r="336" spans="1:5" ht="16.5">
      <c r="A336" s="86"/>
      <c r="B336" s="86"/>
      <c r="C336" s="86"/>
      <c r="D336" s="86"/>
      <c r="E336" s="86"/>
    </row>
    <row r="337" spans="1:5" ht="16.5">
      <c r="A337" s="86"/>
      <c r="B337" s="86"/>
      <c r="C337" s="86"/>
      <c r="D337" s="86"/>
      <c r="E337" s="86"/>
    </row>
    <row r="338" spans="1:5" ht="16.5">
      <c r="A338" s="86"/>
      <c r="B338" s="86"/>
      <c r="C338" s="86"/>
      <c r="D338" s="86"/>
      <c r="E338" s="86"/>
    </row>
    <row r="339" spans="1:5" ht="16.5">
      <c r="A339" s="86"/>
      <c r="B339" s="86"/>
      <c r="C339" s="86"/>
      <c r="D339" s="86"/>
      <c r="E339" s="86"/>
    </row>
    <row r="340" spans="1:5" ht="16.5">
      <c r="A340" s="86"/>
      <c r="B340" s="86"/>
      <c r="C340" s="86"/>
      <c r="D340" s="86"/>
      <c r="E340" s="86"/>
    </row>
    <row r="341" spans="1:5" ht="16.5">
      <c r="A341" s="86"/>
      <c r="B341" s="86"/>
      <c r="C341" s="86"/>
      <c r="D341" s="86"/>
      <c r="E341" s="86"/>
    </row>
    <row r="342" spans="1:5" ht="16.5">
      <c r="A342" s="86"/>
      <c r="B342" s="86"/>
      <c r="C342" s="86"/>
      <c r="D342" s="86"/>
      <c r="E342" s="86"/>
    </row>
    <row r="343" spans="1:5" ht="16.5">
      <c r="A343" s="86"/>
      <c r="B343" s="86"/>
      <c r="C343" s="86"/>
      <c r="D343" s="86"/>
      <c r="E343" s="86"/>
    </row>
    <row r="344" spans="1:5" ht="16.5">
      <c r="A344" s="86"/>
      <c r="B344" s="86"/>
      <c r="C344" s="86"/>
      <c r="D344" s="86"/>
      <c r="E344" s="86"/>
    </row>
    <row r="345" spans="1:5" ht="16.5">
      <c r="A345" s="86"/>
      <c r="B345" s="86"/>
      <c r="C345" s="86"/>
      <c r="D345" s="86"/>
      <c r="E345" s="86"/>
    </row>
    <row r="346" spans="1:5" ht="16.5">
      <c r="A346" s="86"/>
      <c r="B346" s="86"/>
      <c r="C346" s="86"/>
      <c r="D346" s="86"/>
      <c r="E346" s="86"/>
    </row>
    <row r="347" spans="1:5" ht="16.5">
      <c r="A347" s="86"/>
      <c r="B347" s="86"/>
      <c r="C347" s="86"/>
      <c r="D347" s="86"/>
      <c r="E347" s="86"/>
    </row>
    <row r="348" spans="1:5" ht="16.5">
      <c r="A348" s="86"/>
      <c r="B348" s="86"/>
      <c r="C348" s="86"/>
      <c r="D348" s="86"/>
      <c r="E348" s="86"/>
    </row>
    <row r="349" spans="1:5" ht="16.5">
      <c r="A349" s="86"/>
      <c r="B349" s="86"/>
      <c r="C349" s="86"/>
      <c r="D349" s="86"/>
      <c r="E349" s="86"/>
    </row>
    <row r="350" spans="1:5" ht="16.5">
      <c r="A350" s="86"/>
      <c r="B350" s="86"/>
      <c r="C350" s="86"/>
      <c r="D350" s="86"/>
      <c r="E350" s="86"/>
    </row>
    <row r="351" spans="1:5" ht="16.5">
      <c r="A351" s="86"/>
      <c r="B351" s="86"/>
      <c r="C351" s="86"/>
      <c r="D351" s="86"/>
      <c r="E351" s="86"/>
    </row>
    <row r="352" spans="1:5" ht="16.5">
      <c r="A352" s="86"/>
      <c r="B352" s="86"/>
      <c r="C352" s="86"/>
      <c r="D352" s="86"/>
      <c r="E352" s="86"/>
    </row>
    <row r="353" spans="1:5" ht="16.5">
      <c r="A353" s="86"/>
      <c r="B353" s="86"/>
      <c r="C353" s="86"/>
      <c r="D353" s="86"/>
      <c r="E353" s="86"/>
    </row>
    <row r="354" spans="1:5" ht="16.5">
      <c r="A354" s="86"/>
      <c r="B354" s="86"/>
      <c r="C354" s="86"/>
      <c r="D354" s="86"/>
      <c r="E354" s="86"/>
    </row>
    <row r="355" spans="1:5" ht="16.5">
      <c r="A355" s="86"/>
      <c r="B355" s="86"/>
      <c r="C355" s="86"/>
      <c r="D355" s="86"/>
      <c r="E355" s="86"/>
    </row>
    <row r="356" spans="1:5" ht="16.5">
      <c r="A356" s="86"/>
      <c r="B356" s="86"/>
      <c r="C356" s="86"/>
      <c r="D356" s="86"/>
      <c r="E356" s="86"/>
    </row>
    <row r="357" spans="1:5" ht="16.5">
      <c r="A357" s="86"/>
      <c r="B357" s="86"/>
      <c r="C357" s="86"/>
      <c r="D357" s="86"/>
      <c r="E357" s="86"/>
    </row>
    <row r="358" spans="1:5" ht="16.5">
      <c r="A358" s="86"/>
      <c r="B358" s="86"/>
      <c r="C358" s="86"/>
      <c r="D358" s="86"/>
      <c r="E358" s="86"/>
    </row>
    <row r="359" spans="1:5" ht="16.5">
      <c r="A359" s="86"/>
      <c r="B359" s="86"/>
      <c r="C359" s="86"/>
      <c r="D359" s="86"/>
      <c r="E359" s="86"/>
    </row>
    <row r="360" spans="1:5" ht="16.5">
      <c r="A360" s="86"/>
      <c r="B360" s="86"/>
      <c r="C360" s="86"/>
      <c r="D360" s="86"/>
      <c r="E360" s="86"/>
    </row>
    <row r="361" spans="1:5" ht="16.5">
      <c r="A361" s="86"/>
      <c r="B361" s="86"/>
      <c r="C361" s="86"/>
      <c r="D361" s="86"/>
      <c r="E361" s="86"/>
    </row>
    <row r="362" spans="1:5" ht="16.5">
      <c r="A362" s="86"/>
      <c r="B362" s="86"/>
      <c r="C362" s="86"/>
      <c r="D362" s="86"/>
      <c r="E362" s="86"/>
    </row>
    <row r="363" spans="1:5" ht="16.5">
      <c r="A363" s="86"/>
      <c r="B363" s="86"/>
      <c r="C363" s="86"/>
      <c r="D363" s="86"/>
      <c r="E363" s="86"/>
    </row>
    <row r="364" spans="1:5" ht="16.5">
      <c r="A364" s="86"/>
      <c r="B364" s="86"/>
      <c r="C364" s="86"/>
      <c r="D364" s="86"/>
      <c r="E364" s="86"/>
    </row>
    <row r="365" spans="1:5" ht="16.5">
      <c r="A365" s="86"/>
      <c r="B365" s="86"/>
      <c r="C365" s="86"/>
      <c r="D365" s="86"/>
      <c r="E365" s="86"/>
    </row>
    <row r="366" spans="1:5" ht="16.5">
      <c r="A366" s="86"/>
      <c r="B366" s="86"/>
      <c r="C366" s="86"/>
      <c r="D366" s="86"/>
      <c r="E366" s="86"/>
    </row>
    <row r="367" spans="1:5" ht="16.5">
      <c r="A367" s="86"/>
      <c r="B367" s="86"/>
      <c r="C367" s="86"/>
      <c r="D367" s="86"/>
      <c r="E367" s="86"/>
    </row>
    <row r="368" spans="1:5" ht="16.5">
      <c r="A368" s="86"/>
      <c r="B368" s="86"/>
      <c r="C368" s="86"/>
      <c r="D368" s="86"/>
      <c r="E368" s="86"/>
    </row>
    <row r="369" spans="1:5" ht="16.5">
      <c r="A369" s="86"/>
      <c r="B369" s="86"/>
      <c r="C369" s="86"/>
      <c r="D369" s="86"/>
      <c r="E369" s="86"/>
    </row>
    <row r="370" spans="1:5" ht="16.5">
      <c r="A370" s="86"/>
      <c r="B370" s="86"/>
      <c r="C370" s="86"/>
      <c r="D370" s="86"/>
      <c r="E370" s="86"/>
    </row>
    <row r="371" spans="1:5" ht="16.5">
      <c r="A371" s="86"/>
      <c r="B371" s="86"/>
      <c r="C371" s="86"/>
      <c r="D371" s="86"/>
      <c r="E371" s="86"/>
    </row>
    <row r="372" spans="1:5" ht="16.5">
      <c r="A372" s="86"/>
      <c r="B372" s="86"/>
      <c r="C372" s="86"/>
      <c r="D372" s="86"/>
      <c r="E372" s="86"/>
    </row>
    <row r="373" spans="1:5" ht="16.5">
      <c r="A373" s="86"/>
      <c r="B373" s="86"/>
      <c r="C373" s="86"/>
      <c r="D373" s="86"/>
      <c r="E373" s="86"/>
    </row>
    <row r="374" spans="1:5" ht="16.5">
      <c r="A374" s="86"/>
      <c r="B374" s="86"/>
      <c r="C374" s="86"/>
      <c r="D374" s="86"/>
      <c r="E374" s="86"/>
    </row>
    <row r="375" spans="1:5" ht="16.5">
      <c r="A375" s="86"/>
      <c r="B375" s="86"/>
      <c r="C375" s="86"/>
      <c r="D375" s="86"/>
      <c r="E375" s="86"/>
    </row>
    <row r="376" spans="1:5" ht="16.5">
      <c r="A376" s="86"/>
      <c r="B376" s="86"/>
      <c r="C376" s="86"/>
      <c r="D376" s="86"/>
      <c r="E376" s="86"/>
    </row>
    <row r="377" spans="1:5" ht="16.5">
      <c r="A377" s="86"/>
      <c r="B377" s="86"/>
      <c r="C377" s="86"/>
      <c r="D377" s="86"/>
      <c r="E377" s="86"/>
    </row>
    <row r="378" spans="1:5" ht="16.5">
      <c r="A378" s="86"/>
      <c r="B378" s="86"/>
      <c r="C378" s="86"/>
      <c r="D378" s="86"/>
      <c r="E378" s="86"/>
    </row>
    <row r="379" spans="1:5" ht="16.5">
      <c r="A379" s="86"/>
      <c r="B379" s="86"/>
      <c r="C379" s="86"/>
      <c r="D379" s="86"/>
      <c r="E379" s="86"/>
    </row>
    <row r="380" spans="1:5" ht="16.5">
      <c r="A380" s="86"/>
      <c r="B380" s="86"/>
      <c r="C380" s="86"/>
      <c r="D380" s="86"/>
      <c r="E380" s="86"/>
    </row>
    <row r="381" spans="1:5" ht="16.5">
      <c r="A381" s="86"/>
      <c r="B381" s="86"/>
      <c r="C381" s="86"/>
      <c r="D381" s="86"/>
      <c r="E381" s="86"/>
    </row>
    <row r="382" spans="1:5" ht="16.5">
      <c r="A382" s="86"/>
      <c r="B382" s="86"/>
      <c r="C382" s="86"/>
      <c r="D382" s="86"/>
      <c r="E382" s="86"/>
    </row>
    <row r="383" spans="1:5" ht="16.5">
      <c r="A383" s="86"/>
      <c r="B383" s="86"/>
      <c r="C383" s="86"/>
      <c r="D383" s="86"/>
      <c r="E383" s="86"/>
    </row>
    <row r="384" spans="1:5" ht="16.5">
      <c r="A384" s="86"/>
      <c r="B384" s="86"/>
      <c r="C384" s="86"/>
      <c r="D384" s="86"/>
      <c r="E384" s="86"/>
    </row>
    <row r="385" spans="1:5" ht="16.5">
      <c r="A385" s="86"/>
      <c r="B385" s="86"/>
      <c r="C385" s="86"/>
      <c r="D385" s="86"/>
      <c r="E385" s="86"/>
    </row>
    <row r="386" spans="1:5" ht="16.5">
      <c r="A386" s="86"/>
      <c r="B386" s="86"/>
      <c r="C386" s="86"/>
      <c r="D386" s="86"/>
      <c r="E386" s="86"/>
    </row>
    <row r="387" spans="1:5" ht="16.5">
      <c r="A387" s="86"/>
      <c r="B387" s="86"/>
      <c r="C387" s="86"/>
      <c r="D387" s="86"/>
      <c r="E387" s="86"/>
    </row>
    <row r="388" spans="1:5" ht="16.5">
      <c r="A388" s="86"/>
      <c r="B388" s="86"/>
      <c r="C388" s="86"/>
      <c r="D388" s="86"/>
      <c r="E388" s="86"/>
    </row>
    <row r="389" spans="1:5" ht="16.5">
      <c r="A389" s="86"/>
      <c r="B389" s="86"/>
      <c r="C389" s="86"/>
      <c r="D389" s="86"/>
      <c r="E389" s="86"/>
    </row>
    <row r="390" spans="1:5" ht="16.5">
      <c r="A390" s="86"/>
      <c r="B390" s="86"/>
      <c r="C390" s="86"/>
      <c r="D390" s="86"/>
      <c r="E390" s="86"/>
    </row>
    <row r="391" spans="1:5" ht="16.5">
      <c r="A391" s="86"/>
      <c r="B391" s="86"/>
      <c r="C391" s="86"/>
      <c r="D391" s="86"/>
      <c r="E391" s="86"/>
    </row>
    <row r="392" spans="1:5" ht="16.5">
      <c r="A392" s="86"/>
      <c r="B392" s="86"/>
      <c r="C392" s="86"/>
      <c r="D392" s="86"/>
      <c r="E392" s="86"/>
    </row>
    <row r="393" spans="1:5" ht="16.5">
      <c r="A393" s="86"/>
      <c r="B393" s="86"/>
      <c r="C393" s="86"/>
      <c r="D393" s="86"/>
      <c r="E393" s="86"/>
    </row>
    <row r="394" spans="1:5" ht="16.5">
      <c r="A394" s="86"/>
      <c r="B394" s="86"/>
      <c r="C394" s="86"/>
      <c r="D394" s="86"/>
      <c r="E394" s="86"/>
    </row>
    <row r="395" spans="1:5" ht="16.5">
      <c r="A395" s="86"/>
      <c r="B395" s="86"/>
      <c r="C395" s="86"/>
      <c r="D395" s="86"/>
      <c r="E395" s="86"/>
    </row>
    <row r="396" spans="1:5" ht="16.5">
      <c r="A396" s="86"/>
      <c r="B396" s="86"/>
      <c r="C396" s="86"/>
      <c r="D396" s="86"/>
      <c r="E396" s="86"/>
    </row>
    <row r="397" spans="1:5" ht="16.5">
      <c r="A397" s="86"/>
      <c r="B397" s="86"/>
      <c r="C397" s="86"/>
      <c r="D397" s="86"/>
      <c r="E397" s="86"/>
    </row>
    <row r="398" spans="1:5" ht="16.5">
      <c r="A398" s="86"/>
      <c r="B398" s="86"/>
      <c r="C398" s="86"/>
      <c r="D398" s="86"/>
      <c r="E398" s="86"/>
    </row>
    <row r="399" spans="1:5" ht="16.5">
      <c r="A399" s="86"/>
      <c r="B399" s="86"/>
      <c r="C399" s="86"/>
      <c r="D399" s="86"/>
      <c r="E399" s="86"/>
    </row>
    <row r="400" spans="1:5" ht="16.5">
      <c r="A400" s="86"/>
      <c r="B400" s="86"/>
      <c r="C400" s="86"/>
      <c r="D400" s="86"/>
      <c r="E400" s="86"/>
    </row>
    <row r="401" spans="1:5" ht="16.5">
      <c r="A401" s="86"/>
      <c r="B401" s="86"/>
      <c r="C401" s="86"/>
      <c r="D401" s="86"/>
      <c r="E401" s="86"/>
    </row>
    <row r="402" spans="1:5" ht="16.5">
      <c r="A402" s="86"/>
      <c r="B402" s="86"/>
      <c r="C402" s="86"/>
      <c r="D402" s="86"/>
      <c r="E402" s="86"/>
    </row>
    <row r="403" spans="1:5" ht="16.5">
      <c r="A403" s="86"/>
      <c r="B403" s="86"/>
      <c r="C403" s="86"/>
      <c r="D403" s="86"/>
      <c r="E403" s="86"/>
    </row>
    <row r="404" spans="1:5" ht="16.5">
      <c r="A404" s="86"/>
      <c r="B404" s="86"/>
      <c r="C404" s="86"/>
      <c r="D404" s="86"/>
      <c r="E404" s="86"/>
    </row>
    <row r="405" spans="1:5" ht="16.5">
      <c r="A405" s="86"/>
      <c r="B405" s="86"/>
      <c r="C405" s="86"/>
      <c r="D405" s="86"/>
      <c r="E405" s="86"/>
    </row>
    <row r="406" spans="1:5" ht="16.5">
      <c r="A406" s="86"/>
      <c r="B406" s="86"/>
      <c r="C406" s="86"/>
      <c r="D406" s="86"/>
      <c r="E406" s="86"/>
    </row>
    <row r="407" spans="1:5" ht="16.5">
      <c r="A407" s="86"/>
      <c r="B407" s="86"/>
      <c r="C407" s="86"/>
      <c r="D407" s="86"/>
      <c r="E407" s="86"/>
    </row>
    <row r="408" spans="1:5" ht="16.5">
      <c r="A408" s="86"/>
      <c r="B408" s="86"/>
      <c r="C408" s="86"/>
      <c r="D408" s="86"/>
      <c r="E408" s="86"/>
    </row>
    <row r="409" spans="1:5" ht="16.5">
      <c r="A409" s="86"/>
      <c r="B409" s="86"/>
      <c r="C409" s="86"/>
      <c r="D409" s="86"/>
      <c r="E409" s="86"/>
    </row>
    <row r="410" spans="1:5" ht="16.5">
      <c r="A410" s="86"/>
      <c r="B410" s="86"/>
      <c r="C410" s="86"/>
      <c r="D410" s="86"/>
      <c r="E410" s="86"/>
    </row>
    <row r="411" spans="1:5" ht="16.5">
      <c r="A411" s="86"/>
      <c r="B411" s="86"/>
      <c r="C411" s="86"/>
      <c r="D411" s="86"/>
      <c r="E411" s="86"/>
    </row>
    <row r="412" spans="1:5" ht="16.5">
      <c r="A412" s="86"/>
      <c r="B412" s="86"/>
      <c r="C412" s="86"/>
      <c r="D412" s="86"/>
      <c r="E412" s="86"/>
    </row>
    <row r="413" spans="1:5" ht="16.5">
      <c r="A413" s="86"/>
      <c r="B413" s="86"/>
      <c r="C413" s="86"/>
      <c r="D413" s="86"/>
      <c r="E413" s="86"/>
    </row>
    <row r="414" spans="1:5" ht="16.5">
      <c r="A414" s="86"/>
      <c r="B414" s="86"/>
      <c r="C414" s="86"/>
      <c r="D414" s="86"/>
      <c r="E414" s="86"/>
    </row>
    <row r="415" spans="1:5" ht="16.5">
      <c r="A415" s="86"/>
      <c r="B415" s="86"/>
      <c r="C415" s="86"/>
      <c r="D415" s="86"/>
      <c r="E415" s="86"/>
    </row>
    <row r="416" spans="1:5" ht="16.5">
      <c r="A416" s="86"/>
      <c r="B416" s="86"/>
      <c r="C416" s="86"/>
      <c r="D416" s="86"/>
      <c r="E416" s="86"/>
    </row>
    <row r="417" spans="1:5" ht="16.5">
      <c r="A417" s="86"/>
      <c r="B417" s="86"/>
      <c r="C417" s="86"/>
      <c r="D417" s="86"/>
      <c r="E417" s="86"/>
    </row>
    <row r="418" spans="1:5" ht="16.5">
      <c r="A418" s="86"/>
      <c r="B418" s="86"/>
      <c r="C418" s="86"/>
      <c r="D418" s="86"/>
      <c r="E418" s="86"/>
    </row>
    <row r="419" spans="1:5" ht="16.5">
      <c r="A419" s="86"/>
      <c r="B419" s="86"/>
      <c r="C419" s="86"/>
      <c r="D419" s="86"/>
      <c r="E419" s="86"/>
    </row>
    <row r="420" spans="1:5" ht="16.5">
      <c r="A420" s="86"/>
      <c r="B420" s="86"/>
      <c r="C420" s="86"/>
      <c r="D420" s="86"/>
      <c r="E420" s="86"/>
    </row>
    <row r="421" spans="1:5" ht="16.5">
      <c r="A421" s="86"/>
      <c r="B421" s="86"/>
      <c r="C421" s="86"/>
      <c r="D421" s="86"/>
      <c r="E421" s="86"/>
    </row>
    <row r="422" spans="1:5" ht="16.5">
      <c r="A422" s="86"/>
      <c r="B422" s="86"/>
      <c r="C422" s="86"/>
      <c r="D422" s="86"/>
      <c r="E422" s="86"/>
    </row>
    <row r="423" spans="1:5" ht="16.5">
      <c r="A423" s="86"/>
      <c r="B423" s="86"/>
      <c r="C423" s="86"/>
      <c r="D423" s="86"/>
      <c r="E423" s="86"/>
    </row>
    <row r="424" spans="1:5" ht="16.5">
      <c r="A424" s="86"/>
      <c r="B424" s="86"/>
      <c r="C424" s="86"/>
      <c r="D424" s="86"/>
      <c r="E424" s="86"/>
    </row>
    <row r="425" spans="1:5" ht="16.5">
      <c r="A425" s="86"/>
      <c r="B425" s="86"/>
      <c r="C425" s="86"/>
      <c r="D425" s="86"/>
      <c r="E425" s="86"/>
    </row>
    <row r="426" spans="1:5" ht="16.5">
      <c r="A426" s="86"/>
      <c r="B426" s="86"/>
      <c r="C426" s="86"/>
      <c r="D426" s="86"/>
      <c r="E426" s="86"/>
    </row>
    <row r="427" spans="1:5" ht="16.5">
      <c r="A427" s="86"/>
      <c r="B427" s="86"/>
      <c r="C427" s="86"/>
      <c r="D427" s="86"/>
      <c r="E427" s="86"/>
    </row>
    <row r="428" spans="1:5" ht="16.5">
      <c r="A428" s="86"/>
      <c r="B428" s="86"/>
      <c r="C428" s="86"/>
      <c r="D428" s="86"/>
      <c r="E428" s="86"/>
    </row>
    <row r="429" spans="1:5" ht="16.5">
      <c r="A429" s="86"/>
      <c r="B429" s="86"/>
      <c r="C429" s="86"/>
      <c r="D429" s="86"/>
      <c r="E429" s="86"/>
    </row>
    <row r="430" spans="1:5" ht="16.5">
      <c r="A430" s="86"/>
      <c r="B430" s="86"/>
      <c r="C430" s="86"/>
      <c r="D430" s="86"/>
      <c r="E430" s="86"/>
    </row>
    <row r="431" spans="1:5" ht="16.5">
      <c r="A431" s="86"/>
      <c r="B431" s="86"/>
      <c r="C431" s="86"/>
      <c r="D431" s="86"/>
      <c r="E431" s="86"/>
    </row>
    <row r="432" spans="1:5" ht="16.5">
      <c r="A432" s="86"/>
      <c r="B432" s="86"/>
      <c r="C432" s="86"/>
      <c r="D432" s="86"/>
      <c r="E432" s="86"/>
    </row>
    <row r="433" spans="1:5" ht="16.5">
      <c r="A433" s="86"/>
      <c r="B433" s="86"/>
      <c r="C433" s="86"/>
      <c r="D433" s="86"/>
      <c r="E433" s="86"/>
    </row>
    <row r="434" spans="1:5" ht="16.5">
      <c r="A434" s="86"/>
      <c r="B434" s="86"/>
      <c r="C434" s="86"/>
      <c r="D434" s="86"/>
      <c r="E434" s="86"/>
    </row>
    <row r="435" spans="1:5" ht="16.5">
      <c r="A435" s="86"/>
      <c r="B435" s="86"/>
      <c r="C435" s="86"/>
      <c r="D435" s="86"/>
      <c r="E435" s="86"/>
    </row>
    <row r="436" spans="1:5" ht="16.5">
      <c r="A436" s="86"/>
      <c r="B436" s="86"/>
      <c r="C436" s="86"/>
      <c r="D436" s="86"/>
      <c r="E436" s="86"/>
    </row>
    <row r="437" spans="1:5" ht="16.5">
      <c r="A437" s="86"/>
      <c r="B437" s="86"/>
      <c r="C437" s="86"/>
      <c r="D437" s="86"/>
      <c r="E437" s="86"/>
    </row>
    <row r="438" spans="1:5" ht="16.5">
      <c r="A438" s="86"/>
      <c r="B438" s="86"/>
      <c r="C438" s="86"/>
      <c r="D438" s="86"/>
      <c r="E438" s="86"/>
    </row>
    <row r="439" spans="1:5" ht="16.5">
      <c r="A439" s="86"/>
      <c r="B439" s="86"/>
      <c r="C439" s="86"/>
      <c r="D439" s="86"/>
      <c r="E439" s="86"/>
    </row>
    <row r="440" spans="1:5" ht="16.5">
      <c r="A440" s="86"/>
      <c r="B440" s="86"/>
      <c r="C440" s="86"/>
      <c r="D440" s="86"/>
      <c r="E440" s="86"/>
    </row>
    <row r="441" spans="1:5" ht="16.5">
      <c r="A441" s="86"/>
      <c r="B441" s="86"/>
      <c r="C441" s="86"/>
      <c r="D441" s="86"/>
      <c r="E441" s="86"/>
    </row>
    <row r="442" spans="1:5" ht="16.5">
      <c r="A442" s="86"/>
      <c r="B442" s="86"/>
      <c r="C442" s="86"/>
      <c r="D442" s="86"/>
      <c r="E442" s="86"/>
    </row>
    <row r="443" spans="1:5" ht="16.5">
      <c r="A443" s="86"/>
      <c r="B443" s="86"/>
      <c r="C443" s="86"/>
      <c r="D443" s="86"/>
      <c r="E443" s="86"/>
    </row>
    <row r="444" spans="1:5" ht="16.5">
      <c r="A444" s="86"/>
      <c r="B444" s="86"/>
      <c r="C444" s="86"/>
      <c r="D444" s="86"/>
      <c r="E444" s="86"/>
    </row>
    <row r="445" spans="1:5" ht="16.5">
      <c r="A445" s="86"/>
      <c r="B445" s="86"/>
      <c r="C445" s="86"/>
      <c r="D445" s="86"/>
      <c r="E445" s="86"/>
    </row>
    <row r="446" spans="1:5" ht="16.5">
      <c r="A446" s="86"/>
      <c r="B446" s="86"/>
      <c r="C446" s="86"/>
      <c r="D446" s="86"/>
      <c r="E446" s="86"/>
    </row>
    <row r="447" spans="1:5" ht="16.5">
      <c r="A447" s="86"/>
      <c r="B447" s="86"/>
      <c r="C447" s="86"/>
      <c r="D447" s="86"/>
      <c r="E447" s="86"/>
    </row>
    <row r="448" spans="1:5" ht="16.5">
      <c r="A448" s="86"/>
      <c r="B448" s="86"/>
      <c r="C448" s="86"/>
      <c r="D448" s="86"/>
      <c r="E448" s="86"/>
    </row>
    <row r="449" spans="1:5" ht="16.5">
      <c r="A449" s="86"/>
      <c r="B449" s="86"/>
      <c r="C449" s="86"/>
      <c r="D449" s="86"/>
      <c r="E449" s="86"/>
    </row>
    <row r="450" spans="1:5" ht="16.5">
      <c r="A450" s="86"/>
      <c r="B450" s="86"/>
      <c r="C450" s="86"/>
      <c r="D450" s="86"/>
      <c r="E450" s="86"/>
    </row>
    <row r="451" spans="1:5" ht="16.5">
      <c r="A451" s="86"/>
      <c r="B451" s="86"/>
      <c r="C451" s="86"/>
      <c r="D451" s="86"/>
      <c r="E451" s="86"/>
    </row>
    <row r="452" spans="1:5" ht="16.5">
      <c r="A452" s="86"/>
      <c r="B452" s="86"/>
      <c r="C452" s="86"/>
      <c r="D452" s="86"/>
      <c r="E452" s="86"/>
    </row>
    <row r="453" spans="1:5" ht="16.5">
      <c r="A453" s="86"/>
      <c r="B453" s="86"/>
      <c r="C453" s="86"/>
      <c r="D453" s="86"/>
      <c r="E453" s="86"/>
    </row>
    <row r="454" spans="1:5" ht="16.5">
      <c r="A454" s="86"/>
      <c r="B454" s="86"/>
      <c r="C454" s="86"/>
      <c r="D454" s="86"/>
      <c r="E454" s="86"/>
    </row>
    <row r="455" spans="1:5" ht="16.5">
      <c r="A455" s="86"/>
      <c r="B455" s="86"/>
      <c r="C455" s="86"/>
      <c r="D455" s="86"/>
      <c r="E455" s="86"/>
    </row>
    <row r="456" spans="1:5" ht="16.5">
      <c r="A456" s="86"/>
      <c r="B456" s="86"/>
      <c r="C456" s="86"/>
      <c r="D456" s="86"/>
      <c r="E456" s="86"/>
    </row>
    <row r="457" spans="1:5" ht="16.5">
      <c r="A457" s="86"/>
      <c r="B457" s="86"/>
      <c r="C457" s="86"/>
      <c r="D457" s="86"/>
      <c r="E457" s="86"/>
    </row>
    <row r="458" spans="1:5" ht="16.5">
      <c r="A458" s="86"/>
      <c r="B458" s="86"/>
      <c r="C458" s="86"/>
      <c r="D458" s="86"/>
      <c r="E458" s="86"/>
    </row>
    <row r="459" spans="1:5" ht="16.5">
      <c r="A459" s="86"/>
      <c r="B459" s="86"/>
      <c r="C459" s="86"/>
      <c r="D459" s="86"/>
      <c r="E459" s="86"/>
    </row>
    <row r="460" spans="1:5" ht="16.5">
      <c r="A460" s="86"/>
      <c r="B460" s="86"/>
      <c r="C460" s="86"/>
      <c r="D460" s="86"/>
      <c r="E460" s="86"/>
    </row>
    <row r="461" spans="1:5" ht="16.5">
      <c r="A461" s="86"/>
      <c r="B461" s="86"/>
      <c r="C461" s="86"/>
      <c r="D461" s="86"/>
      <c r="E461" s="86"/>
    </row>
    <row r="462" spans="1:5" ht="16.5">
      <c r="A462" s="86"/>
      <c r="B462" s="86"/>
      <c r="C462" s="86"/>
      <c r="D462" s="86"/>
      <c r="E462" s="86"/>
    </row>
    <row r="463" spans="1:5" ht="16.5">
      <c r="A463" s="86"/>
      <c r="B463" s="86"/>
      <c r="C463" s="86"/>
      <c r="D463" s="86"/>
      <c r="E463" s="86"/>
    </row>
    <row r="464" spans="1:5" ht="16.5">
      <c r="A464" s="86"/>
      <c r="B464" s="86"/>
      <c r="C464" s="86"/>
      <c r="D464" s="86"/>
      <c r="E464" s="86"/>
    </row>
    <row r="465" spans="1:5" ht="16.5">
      <c r="A465" s="86"/>
      <c r="B465" s="86"/>
      <c r="C465" s="86"/>
      <c r="D465" s="86"/>
      <c r="E465" s="86"/>
    </row>
    <row r="466" spans="1:5" ht="16.5">
      <c r="A466" s="86"/>
      <c r="B466" s="86"/>
      <c r="C466" s="86"/>
      <c r="D466" s="86"/>
      <c r="E466" s="86"/>
    </row>
    <row r="467" spans="1:5" ht="16.5">
      <c r="A467" s="86"/>
      <c r="B467" s="86"/>
      <c r="C467" s="86"/>
      <c r="D467" s="86"/>
      <c r="E467" s="86"/>
    </row>
    <row r="468" spans="1:5" ht="16.5">
      <c r="A468" s="86"/>
      <c r="B468" s="86"/>
      <c r="C468" s="86"/>
      <c r="D468" s="86"/>
      <c r="E468" s="86"/>
    </row>
    <row r="469" spans="1:5" ht="16.5">
      <c r="A469" s="86"/>
      <c r="B469" s="86"/>
      <c r="C469" s="86"/>
      <c r="D469" s="86"/>
      <c r="E469" s="86"/>
    </row>
    <row r="470" spans="1:5" ht="16.5">
      <c r="A470" s="86"/>
      <c r="B470" s="86"/>
      <c r="C470" s="86"/>
      <c r="D470" s="86"/>
      <c r="E470" s="86"/>
    </row>
    <row r="471" spans="1:5" ht="16.5">
      <c r="A471" s="86"/>
      <c r="B471" s="86"/>
      <c r="C471" s="86"/>
      <c r="D471" s="86"/>
      <c r="E471" s="86"/>
    </row>
    <row r="472" spans="1:5" ht="16.5">
      <c r="A472" s="86"/>
      <c r="B472" s="86"/>
      <c r="C472" s="86"/>
      <c r="D472" s="86"/>
      <c r="E472" s="86"/>
    </row>
    <row r="473" spans="1:5" ht="16.5">
      <c r="A473" s="86"/>
      <c r="B473" s="86"/>
      <c r="C473" s="86"/>
      <c r="D473" s="86"/>
      <c r="E473" s="86"/>
    </row>
    <row r="474" spans="1:5" ht="16.5">
      <c r="A474" s="86"/>
      <c r="B474" s="86"/>
      <c r="C474" s="86"/>
      <c r="D474" s="86"/>
      <c r="E474" s="86"/>
    </row>
    <row r="475" spans="1:5" ht="16.5">
      <c r="A475" s="86"/>
      <c r="B475" s="86"/>
      <c r="C475" s="86"/>
      <c r="D475" s="86"/>
      <c r="E475" s="86"/>
    </row>
    <row r="476" spans="1:5" ht="16.5">
      <c r="A476" s="86"/>
      <c r="B476" s="86"/>
      <c r="C476" s="86"/>
      <c r="D476" s="86"/>
      <c r="E476" s="86"/>
    </row>
    <row r="477" spans="1:5" ht="16.5">
      <c r="A477" s="86"/>
      <c r="B477" s="86"/>
      <c r="C477" s="86"/>
      <c r="D477" s="86"/>
      <c r="E477" s="86"/>
    </row>
    <row r="478" spans="1:5" ht="16.5">
      <c r="A478" s="86"/>
      <c r="B478" s="86"/>
      <c r="C478" s="86"/>
      <c r="D478" s="86"/>
      <c r="E478" s="86"/>
    </row>
    <row r="479" spans="1:5" ht="16.5">
      <c r="A479" s="86"/>
      <c r="B479" s="86"/>
      <c r="C479" s="86"/>
      <c r="D479" s="86"/>
      <c r="E479" s="86"/>
    </row>
    <row r="480" spans="1:5" ht="16.5">
      <c r="A480" s="86"/>
      <c r="B480" s="86"/>
      <c r="C480" s="86"/>
      <c r="D480" s="86"/>
      <c r="E480" s="86"/>
    </row>
    <row r="481" spans="1:5" ht="16.5">
      <c r="A481" s="86"/>
      <c r="B481" s="86"/>
      <c r="C481" s="86"/>
      <c r="D481" s="86"/>
      <c r="E481" s="86"/>
    </row>
    <row r="482" spans="1:5" ht="16.5">
      <c r="A482" s="86"/>
      <c r="B482" s="86"/>
      <c r="C482" s="86"/>
      <c r="D482" s="86"/>
      <c r="E482" s="86"/>
    </row>
    <row r="483" spans="1:5" ht="16.5">
      <c r="A483" s="86"/>
      <c r="B483" s="86"/>
      <c r="C483" s="86"/>
      <c r="D483" s="86"/>
      <c r="E483" s="86"/>
    </row>
    <row r="484" spans="1:5" ht="16.5">
      <c r="A484" s="86"/>
      <c r="B484" s="86"/>
      <c r="C484" s="86"/>
      <c r="D484" s="86"/>
      <c r="E484" s="86"/>
    </row>
    <row r="485" spans="1:5" ht="16.5">
      <c r="A485" s="86"/>
      <c r="B485" s="86"/>
      <c r="C485" s="86"/>
      <c r="D485" s="86"/>
      <c r="E485" s="86"/>
    </row>
    <row r="486" spans="1:5" ht="16.5">
      <c r="A486" s="86"/>
      <c r="B486" s="86"/>
      <c r="C486" s="86"/>
      <c r="D486" s="86"/>
      <c r="E486" s="86"/>
    </row>
    <row r="487" spans="1:5" ht="16.5">
      <c r="A487" s="86"/>
      <c r="B487" s="86"/>
      <c r="C487" s="86"/>
      <c r="D487" s="86"/>
      <c r="E487" s="86"/>
    </row>
    <row r="488" spans="1:5" ht="16.5">
      <c r="A488" s="86"/>
      <c r="B488" s="86"/>
      <c r="C488" s="86"/>
      <c r="D488" s="86"/>
      <c r="E488" s="86"/>
    </row>
    <row r="489" spans="1:5" ht="16.5">
      <c r="A489" s="86"/>
      <c r="B489" s="86"/>
      <c r="C489" s="86"/>
      <c r="D489" s="86"/>
      <c r="E489" s="86"/>
    </row>
    <row r="490" spans="1:5" ht="16.5">
      <c r="A490" s="86"/>
      <c r="B490" s="86"/>
      <c r="C490" s="86"/>
      <c r="D490" s="86"/>
      <c r="E490" s="86"/>
    </row>
    <row r="491" spans="1:5" ht="16.5">
      <c r="A491" s="86"/>
      <c r="B491" s="86"/>
      <c r="C491" s="86"/>
      <c r="D491" s="86"/>
      <c r="E491" s="86"/>
    </row>
    <row r="492" spans="1:5" ht="16.5">
      <c r="A492" s="86"/>
      <c r="B492" s="86"/>
      <c r="C492" s="86"/>
      <c r="D492" s="86"/>
      <c r="E492" s="86"/>
    </row>
    <row r="493" spans="1:5" ht="16.5">
      <c r="A493" s="86"/>
      <c r="B493" s="86"/>
      <c r="C493" s="86"/>
      <c r="D493" s="86"/>
      <c r="E493" s="86"/>
    </row>
    <row r="494" spans="1:5" ht="16.5">
      <c r="A494" s="86"/>
      <c r="B494" s="86"/>
      <c r="C494" s="86"/>
      <c r="D494" s="86"/>
      <c r="E494" s="86"/>
    </row>
    <row r="495" spans="1:5" ht="16.5">
      <c r="A495" s="86"/>
      <c r="B495" s="86"/>
      <c r="C495" s="86"/>
      <c r="D495" s="86"/>
      <c r="E495" s="86"/>
    </row>
    <row r="496" spans="1:5" ht="16.5">
      <c r="A496" s="86"/>
      <c r="B496" s="86"/>
      <c r="C496" s="86"/>
      <c r="D496" s="86"/>
      <c r="E496" s="86"/>
    </row>
    <row r="497" spans="1:5" ht="16.5">
      <c r="A497" s="86"/>
      <c r="B497" s="86"/>
      <c r="C497" s="86"/>
      <c r="D497" s="86"/>
      <c r="E497" s="86"/>
    </row>
    <row r="498" spans="1:5" ht="16.5">
      <c r="A498" s="86"/>
      <c r="B498" s="86"/>
      <c r="C498" s="86"/>
      <c r="D498" s="86"/>
      <c r="E498" s="86"/>
    </row>
    <row r="499" spans="1:5" ht="16.5">
      <c r="A499" s="86"/>
      <c r="B499" s="86"/>
      <c r="C499" s="86"/>
      <c r="D499" s="86"/>
      <c r="E499" s="86"/>
    </row>
    <row r="500" spans="1:5" ht="16.5">
      <c r="A500" s="86"/>
      <c r="B500" s="86"/>
      <c r="C500" s="86"/>
      <c r="D500" s="86"/>
      <c r="E500" s="86"/>
    </row>
    <row r="501" spans="1:5" ht="16.5">
      <c r="A501" s="86"/>
      <c r="B501" s="86"/>
      <c r="C501" s="86"/>
      <c r="D501" s="86"/>
      <c r="E501" s="86"/>
    </row>
    <row r="502" spans="1:5" ht="16.5">
      <c r="A502" s="86"/>
      <c r="B502" s="86"/>
      <c r="C502" s="86"/>
      <c r="D502" s="86"/>
      <c r="E502" s="86"/>
    </row>
    <row r="503" spans="1:5" ht="16.5">
      <c r="A503" s="86"/>
      <c r="B503" s="86"/>
      <c r="C503" s="86"/>
      <c r="D503" s="86"/>
      <c r="E503" s="86"/>
    </row>
    <row r="504" spans="1:5" ht="16.5">
      <c r="A504" s="86"/>
      <c r="B504" s="86"/>
      <c r="C504" s="86"/>
      <c r="D504" s="86"/>
      <c r="E504" s="86"/>
    </row>
    <row r="505" spans="1:5" ht="16.5">
      <c r="A505" s="86"/>
      <c r="B505" s="86"/>
      <c r="C505" s="86"/>
      <c r="D505" s="86"/>
      <c r="E505" s="86"/>
    </row>
    <row r="506" spans="1:5" ht="16.5">
      <c r="A506" s="86"/>
      <c r="B506" s="86"/>
      <c r="C506" s="86"/>
      <c r="D506" s="86"/>
      <c r="E506" s="86"/>
    </row>
    <row r="507" spans="1:5" ht="16.5">
      <c r="A507" s="86"/>
      <c r="B507" s="86"/>
      <c r="C507" s="86"/>
      <c r="D507" s="86"/>
      <c r="E507" s="86"/>
    </row>
    <row r="508" spans="1:5" ht="16.5">
      <c r="A508" s="86"/>
      <c r="B508" s="86"/>
      <c r="C508" s="86"/>
      <c r="D508" s="86"/>
      <c r="E508" s="86"/>
    </row>
    <row r="509" spans="1:5" ht="16.5">
      <c r="A509" s="86"/>
      <c r="B509" s="86"/>
      <c r="C509" s="86"/>
      <c r="D509" s="86"/>
      <c r="E509" s="86"/>
    </row>
    <row r="510" spans="1:5" ht="16.5">
      <c r="A510" s="86"/>
      <c r="B510" s="86"/>
      <c r="C510" s="86"/>
      <c r="D510" s="86"/>
      <c r="E510" s="86"/>
    </row>
    <row r="511" spans="1:5" ht="16.5">
      <c r="A511" s="86"/>
      <c r="B511" s="86"/>
      <c r="C511" s="86"/>
      <c r="D511" s="86"/>
      <c r="E511" s="86"/>
    </row>
    <row r="512" spans="1:5" ht="16.5">
      <c r="A512" s="86"/>
      <c r="B512" s="86"/>
      <c r="C512" s="86"/>
      <c r="D512" s="86"/>
      <c r="E512" s="86"/>
    </row>
    <row r="513" spans="1:5" ht="16.5">
      <c r="A513" s="86"/>
      <c r="B513" s="86"/>
      <c r="C513" s="86"/>
      <c r="D513" s="86"/>
      <c r="E513" s="86"/>
    </row>
    <row r="514" spans="1:5" ht="16.5">
      <c r="A514" s="86"/>
      <c r="B514" s="86"/>
      <c r="C514" s="86"/>
      <c r="D514" s="86"/>
      <c r="E514" s="86"/>
    </row>
    <row r="515" spans="1:5" ht="16.5">
      <c r="A515" s="86"/>
      <c r="B515" s="86"/>
      <c r="C515" s="86"/>
      <c r="D515" s="86"/>
      <c r="E515" s="86"/>
    </row>
    <row r="516" spans="1:5" ht="16.5">
      <c r="A516" s="86"/>
      <c r="B516" s="86"/>
      <c r="C516" s="86"/>
      <c r="D516" s="86"/>
      <c r="E516" s="86"/>
    </row>
    <row r="517" spans="1:5" ht="16.5">
      <c r="A517" s="86"/>
      <c r="B517" s="86"/>
      <c r="C517" s="86"/>
      <c r="D517" s="86"/>
      <c r="E517" s="86"/>
    </row>
    <row r="518" spans="1:5" ht="16.5">
      <c r="A518" s="86"/>
      <c r="B518" s="86"/>
      <c r="C518" s="86"/>
      <c r="D518" s="86"/>
      <c r="E518" s="86"/>
    </row>
    <row r="519" spans="1:5" ht="16.5">
      <c r="A519" s="86"/>
      <c r="B519" s="86"/>
      <c r="C519" s="86"/>
      <c r="D519" s="86"/>
      <c r="E519" s="86"/>
    </row>
    <row r="520" spans="1:5" ht="16.5">
      <c r="A520" s="86"/>
      <c r="B520" s="86"/>
      <c r="C520" s="86"/>
      <c r="D520" s="86"/>
      <c r="E520" s="86"/>
    </row>
    <row r="521" spans="1:5" ht="16.5">
      <c r="A521" s="86"/>
      <c r="B521" s="86"/>
      <c r="C521" s="86"/>
      <c r="D521" s="86"/>
      <c r="E521" s="86"/>
    </row>
    <row r="522" spans="1:5" ht="16.5">
      <c r="A522" s="86"/>
      <c r="B522" s="86"/>
      <c r="C522" s="86"/>
      <c r="D522" s="86"/>
      <c r="E522" s="86"/>
    </row>
    <row r="523" spans="1:5" ht="16.5">
      <c r="A523" s="86"/>
      <c r="B523" s="86"/>
      <c r="C523" s="86"/>
      <c r="D523" s="86"/>
      <c r="E523" s="86"/>
    </row>
    <row r="524" spans="1:5" ht="16.5">
      <c r="A524" s="86"/>
      <c r="B524" s="86"/>
      <c r="C524" s="86"/>
      <c r="D524" s="86"/>
      <c r="E524" s="86"/>
    </row>
    <row r="525" spans="1:5" ht="16.5">
      <c r="A525" s="86"/>
      <c r="B525" s="86"/>
      <c r="C525" s="86"/>
      <c r="D525" s="86"/>
      <c r="E525" s="86"/>
    </row>
    <row r="526" spans="1:5" ht="16.5">
      <c r="A526" s="86"/>
      <c r="B526" s="86"/>
      <c r="C526" s="86"/>
      <c r="D526" s="86"/>
      <c r="E526" s="86"/>
    </row>
    <row r="527" spans="1:5" ht="16.5">
      <c r="A527" s="86"/>
      <c r="B527" s="86"/>
      <c r="C527" s="86"/>
      <c r="D527" s="86"/>
      <c r="E527" s="86"/>
    </row>
    <row r="528" spans="1:5" ht="16.5">
      <c r="A528" s="86"/>
      <c r="B528" s="86"/>
      <c r="C528" s="86"/>
      <c r="D528" s="86"/>
      <c r="E528" s="86"/>
    </row>
    <row r="529" spans="1:5" ht="16.5">
      <c r="A529" s="86"/>
      <c r="B529" s="86"/>
      <c r="C529" s="86"/>
      <c r="D529" s="86"/>
      <c r="E529" s="86"/>
    </row>
    <row r="530" spans="1:5" ht="16.5">
      <c r="A530" s="86"/>
      <c r="B530" s="86"/>
      <c r="C530" s="86"/>
      <c r="D530" s="86"/>
      <c r="E530" s="86"/>
    </row>
    <row r="531" spans="1:5" ht="16.5">
      <c r="A531" s="86"/>
      <c r="B531" s="86"/>
      <c r="C531" s="86"/>
      <c r="D531" s="86"/>
      <c r="E531" s="86"/>
    </row>
    <row r="532" spans="1:5" ht="16.5">
      <c r="A532" s="86"/>
      <c r="B532" s="86"/>
      <c r="C532" s="86"/>
      <c r="D532" s="86"/>
      <c r="E532" s="86"/>
    </row>
    <row r="533" spans="1:5" ht="16.5">
      <c r="A533" s="86"/>
      <c r="B533" s="86"/>
      <c r="C533" s="86"/>
      <c r="D533" s="86"/>
      <c r="E533" s="86"/>
    </row>
    <row r="534" spans="1:5" ht="16.5">
      <c r="A534" s="86"/>
      <c r="B534" s="86"/>
      <c r="C534" s="86"/>
      <c r="D534" s="86"/>
      <c r="E534" s="86"/>
    </row>
    <row r="535" spans="1:5" ht="16.5">
      <c r="A535" s="86"/>
      <c r="B535" s="86"/>
      <c r="C535" s="86"/>
      <c r="D535" s="86"/>
      <c r="E535" s="86"/>
    </row>
    <row r="536" spans="1:5" ht="16.5">
      <c r="A536" s="86"/>
      <c r="B536" s="86"/>
      <c r="C536" s="86"/>
      <c r="D536" s="86"/>
      <c r="E536" s="86"/>
    </row>
    <row r="537" spans="1:5" ht="16.5">
      <c r="A537" s="86"/>
      <c r="B537" s="86"/>
      <c r="C537" s="86"/>
      <c r="D537" s="86"/>
      <c r="E537" s="86"/>
    </row>
    <row r="538" spans="1:5" ht="16.5">
      <c r="A538" s="86"/>
      <c r="B538" s="86"/>
      <c r="C538" s="86"/>
      <c r="D538" s="86"/>
      <c r="E538" s="86"/>
    </row>
    <row r="539" spans="1:5" ht="16.5">
      <c r="A539" s="86"/>
      <c r="B539" s="86"/>
      <c r="C539" s="86"/>
      <c r="D539" s="86"/>
      <c r="E539" s="86"/>
    </row>
    <row r="540" spans="1:5" ht="16.5">
      <c r="A540" s="86"/>
      <c r="B540" s="86"/>
      <c r="C540" s="86"/>
      <c r="D540" s="86"/>
      <c r="E540" s="86"/>
    </row>
    <row r="541" spans="1:5" ht="16.5">
      <c r="A541" s="86"/>
      <c r="B541" s="86"/>
      <c r="C541" s="86"/>
      <c r="D541" s="86"/>
      <c r="E541" s="86"/>
    </row>
    <row r="542" spans="1:5" ht="16.5">
      <c r="A542" s="86"/>
      <c r="B542" s="86"/>
      <c r="C542" s="86"/>
      <c r="D542" s="86"/>
      <c r="E542" s="86"/>
    </row>
    <row r="543" spans="1:5" ht="16.5">
      <c r="A543" s="86"/>
      <c r="B543" s="86"/>
      <c r="C543" s="86"/>
      <c r="D543" s="86"/>
      <c r="E543" s="86"/>
    </row>
    <row r="544" spans="1:5" ht="16.5">
      <c r="A544" s="86"/>
      <c r="B544" s="86"/>
      <c r="C544" s="86"/>
      <c r="D544" s="86"/>
      <c r="E544" s="86"/>
    </row>
    <row r="545" spans="1:5" ht="16.5">
      <c r="A545" s="86"/>
      <c r="B545" s="86"/>
      <c r="C545" s="86"/>
      <c r="D545" s="86"/>
      <c r="E545" s="86"/>
    </row>
    <row r="546" spans="1:5" ht="16.5">
      <c r="A546" s="86"/>
      <c r="B546" s="86"/>
      <c r="C546" s="86"/>
      <c r="D546" s="86"/>
      <c r="E546" s="86"/>
    </row>
    <row r="547" spans="1:5" ht="16.5">
      <c r="A547" s="86"/>
      <c r="B547" s="86"/>
      <c r="C547" s="86"/>
      <c r="D547" s="86"/>
      <c r="E547" s="86"/>
    </row>
    <row r="548" spans="1:5" ht="16.5">
      <c r="A548" s="86"/>
      <c r="B548" s="86"/>
      <c r="C548" s="86"/>
      <c r="D548" s="86"/>
      <c r="E548" s="86"/>
    </row>
    <row r="549" spans="1:5" ht="16.5">
      <c r="A549" s="86"/>
      <c r="B549" s="86"/>
      <c r="C549" s="86"/>
      <c r="D549" s="86"/>
      <c r="E549" s="86"/>
    </row>
    <row r="550" spans="1:5" ht="16.5">
      <c r="A550" s="86"/>
      <c r="B550" s="86"/>
      <c r="C550" s="86"/>
      <c r="D550" s="86"/>
      <c r="E550" s="86"/>
    </row>
    <row r="551" spans="1:5" ht="16.5">
      <c r="A551" s="86"/>
      <c r="B551" s="86"/>
      <c r="C551" s="86"/>
      <c r="D551" s="86"/>
      <c r="E551" s="86"/>
    </row>
    <row r="552" spans="1:5" ht="16.5">
      <c r="A552" s="86"/>
      <c r="B552" s="86"/>
      <c r="C552" s="86"/>
      <c r="D552" s="86"/>
      <c r="E552" s="86"/>
    </row>
    <row r="553" spans="1:5" ht="16.5">
      <c r="A553" s="86"/>
      <c r="B553" s="86"/>
      <c r="C553" s="86"/>
      <c r="D553" s="86"/>
      <c r="E553" s="86"/>
    </row>
    <row r="554" spans="1:5" ht="16.5">
      <c r="A554" s="86"/>
      <c r="B554" s="86"/>
      <c r="C554" s="86"/>
      <c r="D554" s="86"/>
      <c r="E554" s="86"/>
    </row>
    <row r="555" spans="1:5" ht="16.5">
      <c r="A555" s="86"/>
      <c r="B555" s="86"/>
      <c r="C555" s="86"/>
      <c r="D555" s="86"/>
      <c r="E555" s="86"/>
    </row>
    <row r="556" spans="1:5" ht="16.5">
      <c r="A556" s="86"/>
      <c r="B556" s="86"/>
      <c r="C556" s="86"/>
      <c r="D556" s="86"/>
      <c r="E556" s="86"/>
    </row>
    <row r="557" spans="1:5" ht="16.5">
      <c r="A557" s="86"/>
      <c r="B557" s="86"/>
      <c r="C557" s="86"/>
      <c r="D557" s="86"/>
      <c r="E557" s="86"/>
    </row>
    <row r="558" spans="1:5" ht="16.5">
      <c r="A558" s="86"/>
      <c r="B558" s="86"/>
      <c r="C558" s="86"/>
      <c r="D558" s="86"/>
      <c r="E558" s="86"/>
    </row>
    <row r="559" spans="1:5" ht="16.5">
      <c r="A559" s="86"/>
      <c r="B559" s="86"/>
      <c r="C559" s="86"/>
      <c r="D559" s="86"/>
      <c r="E559" s="86"/>
    </row>
    <row r="560" spans="1:5" ht="16.5">
      <c r="A560" s="86"/>
      <c r="B560" s="86"/>
      <c r="C560" s="86"/>
      <c r="D560" s="86"/>
      <c r="E560" s="86"/>
    </row>
    <row r="561" spans="1:5" ht="16.5">
      <c r="A561" s="86"/>
      <c r="B561" s="86"/>
      <c r="C561" s="86"/>
      <c r="D561" s="86"/>
      <c r="E561" s="86"/>
    </row>
    <row r="562" spans="1:5" ht="16.5">
      <c r="A562" s="86"/>
      <c r="B562" s="86"/>
      <c r="C562" s="86"/>
      <c r="D562" s="86"/>
      <c r="E562" s="86"/>
    </row>
    <row r="563" spans="1:5" ht="16.5">
      <c r="A563" s="86"/>
      <c r="B563" s="86"/>
      <c r="C563" s="86"/>
      <c r="D563" s="86"/>
      <c r="E563" s="86"/>
    </row>
    <row r="564" spans="1:5" ht="16.5">
      <c r="A564" s="86"/>
      <c r="B564" s="86"/>
      <c r="C564" s="86"/>
      <c r="D564" s="86"/>
      <c r="E564" s="86"/>
    </row>
    <row r="565" spans="1:5" ht="16.5">
      <c r="A565" s="86"/>
      <c r="B565" s="86"/>
      <c r="C565" s="86"/>
      <c r="D565" s="86"/>
      <c r="E565" s="86"/>
    </row>
    <row r="566" spans="1:5" ht="16.5">
      <c r="A566" s="86"/>
      <c r="B566" s="86"/>
      <c r="C566" s="86"/>
      <c r="D566" s="86"/>
      <c r="E566" s="86"/>
    </row>
    <row r="567" spans="1:5" ht="16.5">
      <c r="A567" s="86"/>
      <c r="B567" s="86"/>
      <c r="C567" s="86"/>
      <c r="D567" s="86"/>
      <c r="E567" s="86"/>
    </row>
    <row r="568" spans="1:5" ht="16.5">
      <c r="A568" s="86"/>
      <c r="B568" s="86"/>
      <c r="C568" s="86"/>
      <c r="D568" s="86"/>
      <c r="E568" s="86"/>
    </row>
    <row r="569" spans="1:5" ht="16.5">
      <c r="A569" s="86"/>
      <c r="B569" s="86"/>
      <c r="C569" s="86"/>
      <c r="D569" s="86"/>
      <c r="E569" s="86"/>
    </row>
    <row r="570" spans="1:5" ht="16.5">
      <c r="A570" s="86"/>
      <c r="B570" s="86"/>
      <c r="C570" s="86"/>
      <c r="D570" s="86"/>
      <c r="E570" s="86"/>
    </row>
    <row r="571" spans="1:5" ht="16.5">
      <c r="A571" s="86"/>
      <c r="B571" s="86"/>
      <c r="C571" s="86"/>
      <c r="D571" s="86"/>
      <c r="E571" s="86"/>
    </row>
    <row r="572" spans="1:5" ht="16.5">
      <c r="A572" s="86"/>
      <c r="B572" s="86"/>
      <c r="C572" s="86"/>
      <c r="D572" s="86"/>
      <c r="E572" s="86"/>
    </row>
    <row r="573" spans="1:5" ht="16.5">
      <c r="A573" s="86"/>
      <c r="B573" s="86"/>
      <c r="C573" s="86"/>
      <c r="D573" s="86"/>
      <c r="E573" s="86"/>
    </row>
    <row r="574" spans="1:5" ht="16.5">
      <c r="A574" s="86"/>
      <c r="B574" s="86"/>
      <c r="C574" s="86"/>
      <c r="D574" s="86"/>
      <c r="E574" s="86"/>
    </row>
    <row r="575" spans="1:5" ht="16.5">
      <c r="A575" s="86"/>
      <c r="B575" s="86"/>
      <c r="C575" s="86"/>
      <c r="D575" s="86"/>
      <c r="E575" s="86"/>
    </row>
    <row r="576" spans="1:5" ht="16.5">
      <c r="A576" s="86"/>
      <c r="B576" s="86"/>
      <c r="C576" s="86"/>
      <c r="D576" s="86"/>
      <c r="E576" s="86"/>
    </row>
    <row r="577" spans="1:5" ht="16.5">
      <c r="A577" s="86"/>
      <c r="B577" s="86"/>
      <c r="C577" s="86"/>
      <c r="D577" s="86"/>
      <c r="E577" s="86"/>
    </row>
    <row r="578" spans="1:5" ht="16.5">
      <c r="A578" s="86"/>
      <c r="B578" s="86"/>
      <c r="C578" s="86"/>
      <c r="D578" s="86"/>
      <c r="E578" s="86"/>
    </row>
    <row r="579" spans="1:5" ht="16.5">
      <c r="A579" s="86"/>
      <c r="B579" s="86"/>
      <c r="C579" s="86"/>
      <c r="D579" s="86"/>
      <c r="E579" s="86"/>
    </row>
    <row r="580" spans="1:5" ht="16.5">
      <c r="A580" s="86"/>
      <c r="B580" s="86"/>
      <c r="C580" s="86"/>
      <c r="D580" s="86"/>
      <c r="E580" s="86"/>
    </row>
    <row r="581" spans="1:5" ht="16.5">
      <c r="A581" s="86"/>
      <c r="B581" s="86"/>
      <c r="C581" s="86"/>
      <c r="D581" s="86"/>
      <c r="E581" s="86"/>
    </row>
    <row r="582" spans="1:5" ht="16.5">
      <c r="A582" s="86"/>
      <c r="B582" s="86"/>
      <c r="C582" s="86"/>
      <c r="D582" s="86"/>
      <c r="E582" s="86"/>
    </row>
    <row r="583" spans="1:5" ht="16.5">
      <c r="A583" s="86"/>
      <c r="B583" s="86"/>
      <c r="C583" s="86"/>
      <c r="D583" s="86"/>
      <c r="E583" s="86"/>
    </row>
    <row r="584" spans="1:5" ht="16.5">
      <c r="A584" s="86"/>
      <c r="B584" s="86"/>
      <c r="C584" s="86"/>
      <c r="D584" s="86"/>
      <c r="E584" s="86"/>
    </row>
    <row r="585" spans="1:5" ht="16.5">
      <c r="A585" s="86"/>
      <c r="B585" s="86"/>
      <c r="C585" s="86"/>
      <c r="D585" s="86"/>
      <c r="E585" s="86"/>
    </row>
    <row r="586" spans="1:5" ht="16.5">
      <c r="A586" s="86"/>
      <c r="B586" s="86"/>
      <c r="C586" s="86"/>
      <c r="D586" s="86"/>
      <c r="E586" s="86"/>
    </row>
    <row r="587" spans="1:5" ht="16.5">
      <c r="A587" s="86"/>
      <c r="B587" s="86"/>
      <c r="C587" s="86"/>
      <c r="D587" s="86"/>
      <c r="E587" s="86"/>
    </row>
    <row r="588" spans="1:5" ht="16.5">
      <c r="A588" s="86"/>
      <c r="B588" s="86"/>
      <c r="C588" s="86"/>
      <c r="D588" s="86"/>
      <c r="E588" s="86"/>
    </row>
    <row r="589" spans="1:5" ht="16.5">
      <c r="A589" s="86"/>
      <c r="B589" s="86"/>
      <c r="C589" s="86"/>
      <c r="D589" s="86"/>
      <c r="E589" s="86"/>
    </row>
    <row r="590" spans="1:5" ht="16.5">
      <c r="A590" s="86"/>
      <c r="B590" s="86"/>
      <c r="C590" s="86"/>
      <c r="D590" s="86"/>
      <c r="E590" s="86"/>
    </row>
    <row r="591" spans="1:5" ht="16.5">
      <c r="A591" s="86"/>
      <c r="B591" s="86"/>
      <c r="C591" s="86"/>
      <c r="D591" s="86"/>
      <c r="E591" s="86"/>
    </row>
    <row r="592" spans="1:5" ht="16.5">
      <c r="A592" s="86"/>
      <c r="B592" s="86"/>
      <c r="C592" s="86"/>
      <c r="D592" s="86"/>
      <c r="E592" s="86"/>
    </row>
    <row r="593" spans="1:5" ht="16.5">
      <c r="A593" s="86"/>
      <c r="B593" s="86"/>
      <c r="C593" s="86"/>
      <c r="D593" s="86"/>
      <c r="E593" s="86"/>
    </row>
    <row r="594" spans="1:5" ht="16.5">
      <c r="A594" s="86"/>
      <c r="B594" s="86"/>
      <c r="C594" s="86"/>
      <c r="D594" s="86"/>
      <c r="E594" s="86"/>
    </row>
    <row r="595" spans="1:5" ht="16.5">
      <c r="A595" s="86"/>
      <c r="B595" s="86"/>
      <c r="C595" s="86"/>
      <c r="D595" s="86"/>
      <c r="E595" s="86"/>
    </row>
    <row r="596" spans="1:5" ht="16.5">
      <c r="A596" s="86"/>
      <c r="B596" s="86"/>
      <c r="C596" s="86"/>
      <c r="D596" s="86"/>
      <c r="E596" s="86"/>
    </row>
    <row r="597" spans="1:5" ht="16.5">
      <c r="A597" s="86"/>
      <c r="B597" s="86"/>
      <c r="C597" s="86"/>
      <c r="D597" s="86"/>
      <c r="E597" s="86"/>
    </row>
    <row r="598" spans="1:5" ht="16.5">
      <c r="A598" s="86"/>
      <c r="B598" s="86"/>
      <c r="C598" s="86"/>
      <c r="D598" s="86"/>
      <c r="E598" s="86"/>
    </row>
    <row r="599" spans="1:5" ht="16.5">
      <c r="A599" s="86"/>
      <c r="B599" s="86"/>
      <c r="C599" s="86"/>
      <c r="D599" s="86"/>
      <c r="E599" s="86"/>
    </row>
    <row r="600" spans="1:5" ht="16.5">
      <c r="A600" s="86"/>
      <c r="B600" s="86"/>
      <c r="C600" s="86"/>
      <c r="D600" s="86"/>
      <c r="E600" s="86"/>
    </row>
    <row r="601" spans="1:5" ht="16.5">
      <c r="A601" s="86"/>
      <c r="B601" s="86"/>
      <c r="C601" s="86"/>
      <c r="D601" s="86"/>
      <c r="E601" s="86"/>
    </row>
    <row r="602" spans="1:5" ht="16.5">
      <c r="A602" s="86"/>
      <c r="B602" s="86"/>
      <c r="C602" s="86"/>
      <c r="D602" s="86"/>
      <c r="E602" s="86"/>
    </row>
    <row r="603" spans="1:5" ht="16.5">
      <c r="A603" s="86"/>
      <c r="B603" s="86"/>
      <c r="C603" s="86"/>
      <c r="D603" s="86"/>
      <c r="E603" s="86"/>
    </row>
    <row r="604" spans="1:5" ht="16.5">
      <c r="A604" s="86"/>
      <c r="B604" s="86"/>
      <c r="C604" s="86"/>
      <c r="D604" s="86"/>
      <c r="E604" s="86"/>
    </row>
    <row r="605" spans="1:5" ht="16.5">
      <c r="A605" s="86"/>
      <c r="B605" s="86"/>
      <c r="C605" s="86"/>
      <c r="D605" s="86"/>
      <c r="E605" s="86"/>
    </row>
    <row r="606" spans="1:5" ht="16.5">
      <c r="A606" s="86"/>
      <c r="B606" s="86"/>
      <c r="C606" s="86"/>
      <c r="D606" s="86"/>
      <c r="E606" s="86"/>
    </row>
    <row r="607" spans="1:5" ht="16.5">
      <c r="A607" s="86"/>
      <c r="B607" s="86"/>
      <c r="C607" s="86"/>
      <c r="D607" s="86"/>
      <c r="E607" s="86"/>
    </row>
    <row r="608" spans="1:5" ht="16.5">
      <c r="A608" s="86"/>
      <c r="B608" s="86"/>
      <c r="C608" s="86"/>
      <c r="D608" s="86"/>
      <c r="E608" s="86"/>
    </row>
    <row r="609" spans="1:5" ht="16.5">
      <c r="A609" s="86"/>
      <c r="B609" s="86"/>
      <c r="C609" s="86"/>
      <c r="D609" s="86"/>
      <c r="E609" s="86"/>
    </row>
    <row r="610" spans="1:5" ht="16.5">
      <c r="A610" s="86"/>
      <c r="B610" s="86"/>
      <c r="C610" s="86"/>
      <c r="D610" s="86"/>
      <c r="E610" s="86"/>
    </row>
    <row r="611" spans="1:5" ht="16.5">
      <c r="A611" s="86"/>
      <c r="B611" s="86"/>
      <c r="C611" s="86"/>
      <c r="D611" s="86"/>
      <c r="E611" s="86"/>
    </row>
    <row r="612" spans="1:5" ht="16.5">
      <c r="A612" s="86"/>
      <c r="B612" s="86"/>
      <c r="C612" s="86"/>
      <c r="D612" s="86"/>
      <c r="E612" s="86"/>
    </row>
    <row r="613" spans="1:5" ht="16.5">
      <c r="A613" s="86"/>
      <c r="B613" s="86"/>
      <c r="C613" s="86"/>
      <c r="D613" s="86"/>
      <c r="E613" s="86"/>
    </row>
    <row r="614" spans="1:5" ht="16.5">
      <c r="A614" s="86"/>
      <c r="B614" s="86"/>
      <c r="C614" s="86"/>
      <c r="D614" s="86"/>
      <c r="E614" s="86"/>
    </row>
    <row r="615" spans="1:5" ht="16.5">
      <c r="A615" s="86"/>
      <c r="B615" s="86"/>
      <c r="C615" s="86"/>
      <c r="D615" s="86"/>
      <c r="E615" s="86"/>
    </row>
    <row r="616" spans="1:5" ht="16.5">
      <c r="A616" s="86"/>
      <c r="B616" s="86"/>
      <c r="C616" s="86"/>
      <c r="D616" s="86"/>
      <c r="E616" s="86"/>
    </row>
    <row r="617" spans="1:5" ht="16.5">
      <c r="A617" s="86"/>
      <c r="B617" s="86"/>
      <c r="C617" s="86"/>
      <c r="D617" s="86"/>
      <c r="E617" s="86"/>
    </row>
    <row r="618" spans="1:5" ht="16.5">
      <c r="A618" s="86"/>
      <c r="B618" s="86"/>
      <c r="C618" s="86"/>
      <c r="D618" s="86"/>
      <c r="E618" s="86"/>
    </row>
    <row r="619" spans="1:5" ht="16.5">
      <c r="A619" s="86"/>
      <c r="B619" s="86"/>
      <c r="C619" s="86"/>
      <c r="D619" s="86"/>
      <c r="E619" s="86"/>
    </row>
    <row r="620" spans="1:5" ht="16.5">
      <c r="A620" s="86"/>
      <c r="B620" s="86"/>
      <c r="C620" s="86"/>
      <c r="D620" s="86"/>
      <c r="E620" s="86"/>
    </row>
    <row r="621" spans="1:5" ht="16.5">
      <c r="A621" s="86"/>
      <c r="B621" s="86"/>
      <c r="C621" s="86"/>
      <c r="D621" s="86"/>
      <c r="E621" s="86"/>
    </row>
    <row r="622" spans="1:5" ht="16.5">
      <c r="A622" s="86"/>
      <c r="B622" s="86"/>
      <c r="C622" s="86"/>
      <c r="D622" s="86"/>
      <c r="E622" s="86"/>
    </row>
    <row r="623" spans="1:5" ht="16.5">
      <c r="A623" s="86"/>
      <c r="B623" s="86"/>
      <c r="C623" s="86"/>
      <c r="D623" s="86"/>
      <c r="E623" s="86"/>
    </row>
    <row r="624" spans="1:5" ht="16.5">
      <c r="A624" s="86"/>
      <c r="B624" s="86"/>
      <c r="C624" s="86"/>
      <c r="D624" s="86"/>
      <c r="E624" s="86"/>
    </row>
    <row r="625" spans="1:5" ht="16.5">
      <c r="A625" s="86"/>
      <c r="B625" s="86"/>
      <c r="C625" s="86"/>
      <c r="D625" s="86"/>
      <c r="E625" s="86"/>
    </row>
    <row r="626" spans="1:5" ht="16.5">
      <c r="A626" s="86"/>
      <c r="B626" s="86"/>
      <c r="C626" s="86"/>
      <c r="D626" s="86"/>
      <c r="E626" s="86"/>
    </row>
    <row r="627" spans="1:5" ht="16.5">
      <c r="A627" s="86"/>
      <c r="B627" s="86"/>
      <c r="C627" s="86"/>
      <c r="D627" s="86"/>
      <c r="E627" s="86"/>
    </row>
    <row r="628" spans="1:5" ht="16.5">
      <c r="A628" s="86"/>
      <c r="B628" s="86"/>
      <c r="C628" s="86"/>
      <c r="D628" s="86"/>
      <c r="E628" s="86"/>
    </row>
    <row r="629" spans="1:5" ht="16.5">
      <c r="A629" s="86"/>
      <c r="B629" s="86"/>
      <c r="C629" s="86"/>
      <c r="D629" s="86"/>
      <c r="E629" s="86"/>
    </row>
    <row r="630" spans="1:5" ht="16.5">
      <c r="A630" s="86"/>
      <c r="B630" s="86"/>
      <c r="C630" s="86"/>
      <c r="D630" s="86"/>
      <c r="E630" s="86"/>
    </row>
    <row r="631" spans="1:5" ht="16.5">
      <c r="A631" s="86"/>
      <c r="B631" s="86"/>
      <c r="C631" s="86"/>
      <c r="D631" s="86"/>
      <c r="E631" s="86"/>
    </row>
    <row r="632" spans="1:5" ht="16.5">
      <c r="A632" s="86"/>
      <c r="B632" s="86"/>
      <c r="C632" s="86"/>
      <c r="D632" s="86"/>
      <c r="E632" s="86"/>
    </row>
    <row r="633" spans="1:5" ht="16.5">
      <c r="A633" s="86"/>
      <c r="B633" s="86"/>
      <c r="C633" s="86"/>
      <c r="D633" s="86"/>
      <c r="E633" s="86"/>
    </row>
    <row r="634" spans="1:5" ht="16.5">
      <c r="A634" s="86"/>
      <c r="B634" s="86"/>
      <c r="C634" s="86"/>
      <c r="D634" s="86"/>
      <c r="E634" s="86"/>
    </row>
    <row r="635" spans="1:5" ht="16.5">
      <c r="A635" s="86"/>
      <c r="B635" s="86"/>
      <c r="C635" s="86"/>
      <c r="D635" s="86"/>
      <c r="E635" s="86"/>
    </row>
    <row r="636" spans="1:5" ht="16.5">
      <c r="A636" s="86"/>
      <c r="B636" s="86"/>
      <c r="C636" s="86"/>
      <c r="D636" s="86"/>
      <c r="E636" s="86"/>
    </row>
    <row r="637" spans="1:5" ht="16.5">
      <c r="A637" s="86"/>
      <c r="B637" s="86"/>
      <c r="C637" s="86"/>
      <c r="D637" s="86"/>
      <c r="E637" s="86"/>
    </row>
    <row r="638" spans="1:5" ht="16.5">
      <c r="A638" s="86"/>
      <c r="B638" s="86"/>
      <c r="C638" s="86"/>
      <c r="D638" s="86"/>
      <c r="E638" s="86"/>
    </row>
    <row r="639" spans="1:5" ht="16.5">
      <c r="A639" s="86"/>
      <c r="B639" s="86"/>
      <c r="C639" s="86"/>
      <c r="D639" s="86"/>
      <c r="E639" s="86"/>
    </row>
    <row r="640" spans="1:5" ht="16.5">
      <c r="A640" s="86"/>
      <c r="B640" s="86"/>
      <c r="C640" s="86"/>
      <c r="D640" s="86"/>
      <c r="E640" s="86"/>
    </row>
    <row r="641" spans="1:5" ht="16.5">
      <c r="A641" s="86"/>
      <c r="B641" s="86"/>
      <c r="C641" s="86"/>
      <c r="D641" s="86"/>
      <c r="E641" s="86"/>
    </row>
    <row r="642" spans="1:5" ht="16.5">
      <c r="A642" s="86"/>
      <c r="B642" s="86"/>
      <c r="C642" s="86"/>
      <c r="D642" s="86"/>
      <c r="E642" s="86"/>
    </row>
    <row r="643" spans="1:5" ht="16.5">
      <c r="A643" s="86"/>
      <c r="B643" s="86"/>
      <c r="C643" s="86"/>
      <c r="D643" s="86"/>
      <c r="E643" s="86"/>
    </row>
    <row r="644" spans="1:5" ht="16.5">
      <c r="A644" s="86"/>
      <c r="B644" s="86"/>
      <c r="C644" s="86"/>
      <c r="D644" s="86"/>
      <c r="E644" s="86"/>
    </row>
    <row r="645" spans="1:5" ht="16.5">
      <c r="A645" s="86"/>
      <c r="B645" s="86"/>
      <c r="C645" s="86"/>
      <c r="D645" s="86"/>
      <c r="E645" s="86"/>
    </row>
    <row r="646" spans="1:5" ht="16.5">
      <c r="A646" s="86"/>
      <c r="B646" s="86"/>
      <c r="C646" s="86"/>
      <c r="D646" s="86"/>
      <c r="E646" s="86"/>
    </row>
    <row r="647" spans="1:5" ht="16.5">
      <c r="A647" s="86"/>
      <c r="B647" s="86"/>
      <c r="C647" s="86"/>
      <c r="D647" s="86"/>
      <c r="E647" s="86"/>
    </row>
    <row r="648" spans="1:5" ht="16.5">
      <c r="A648" s="86"/>
      <c r="B648" s="86"/>
      <c r="C648" s="86"/>
      <c r="D648" s="86"/>
      <c r="E648" s="86"/>
    </row>
    <row r="649" spans="1:5" ht="16.5">
      <c r="A649" s="86"/>
      <c r="B649" s="86"/>
      <c r="C649" s="86"/>
      <c r="D649" s="86"/>
      <c r="E649" s="86"/>
    </row>
    <row r="650" spans="1:5" ht="16.5">
      <c r="A650" s="86"/>
      <c r="B650" s="86"/>
      <c r="C650" s="86"/>
      <c r="D650" s="86"/>
      <c r="E650" s="86"/>
    </row>
    <row r="651" spans="1:5" ht="16.5">
      <c r="A651" s="86"/>
      <c r="B651" s="86"/>
      <c r="C651" s="86"/>
      <c r="D651" s="86"/>
      <c r="E651" s="86"/>
    </row>
    <row r="652" spans="1:5" ht="16.5">
      <c r="A652" s="86"/>
      <c r="B652" s="86"/>
      <c r="C652" s="86"/>
      <c r="D652" s="86"/>
      <c r="E652" s="86"/>
    </row>
    <row r="653" spans="1:5" ht="16.5">
      <c r="A653" s="86"/>
      <c r="B653" s="86"/>
      <c r="C653" s="86"/>
      <c r="D653" s="86"/>
      <c r="E653" s="86"/>
    </row>
    <row r="654" spans="1:5" ht="16.5">
      <c r="A654" s="86"/>
      <c r="B654" s="86"/>
      <c r="C654" s="86"/>
      <c r="D654" s="86"/>
      <c r="E654" s="86"/>
    </row>
    <row r="655" spans="1:5" ht="16.5">
      <c r="A655" s="86"/>
      <c r="B655" s="86"/>
      <c r="C655" s="86"/>
      <c r="D655" s="86"/>
      <c r="E655" s="86"/>
    </row>
    <row r="656" spans="1:5" ht="16.5">
      <c r="A656" s="86"/>
      <c r="B656" s="86"/>
      <c r="C656" s="86"/>
      <c r="D656" s="86"/>
      <c r="E656" s="86"/>
    </row>
    <row r="657" spans="1:5" ht="16.5">
      <c r="A657" s="86"/>
      <c r="B657" s="86"/>
      <c r="C657" s="86"/>
      <c r="D657" s="86"/>
      <c r="E657" s="86"/>
    </row>
    <row r="658" spans="1:5" ht="16.5">
      <c r="A658" s="86"/>
      <c r="B658" s="86"/>
      <c r="C658" s="86"/>
      <c r="D658" s="86"/>
      <c r="E658" s="86"/>
    </row>
    <row r="659" spans="1:5" ht="16.5">
      <c r="A659" s="86"/>
      <c r="B659" s="86"/>
      <c r="C659" s="86"/>
      <c r="D659" s="86"/>
      <c r="E659" s="86"/>
    </row>
    <row r="660" spans="1:5" ht="16.5">
      <c r="A660" s="86"/>
      <c r="B660" s="86"/>
      <c r="C660" s="86"/>
      <c r="D660" s="86"/>
      <c r="E660" s="86"/>
    </row>
    <row r="661" spans="1:5" ht="16.5">
      <c r="A661" s="86"/>
      <c r="B661" s="86"/>
      <c r="C661" s="86"/>
      <c r="D661" s="86"/>
      <c r="E661" s="86"/>
    </row>
    <row r="662" spans="1:5" ht="16.5">
      <c r="A662" s="86"/>
      <c r="B662" s="86"/>
      <c r="C662" s="86"/>
      <c r="D662" s="86"/>
      <c r="E662" s="86"/>
    </row>
    <row r="663" spans="1:5" ht="16.5">
      <c r="A663" s="86"/>
      <c r="B663" s="86"/>
      <c r="C663" s="86"/>
      <c r="D663" s="86"/>
      <c r="E663" s="86"/>
    </row>
    <row r="664" spans="1:5" ht="16.5">
      <c r="A664" s="86"/>
      <c r="B664" s="86"/>
      <c r="C664" s="86"/>
      <c r="D664" s="86"/>
      <c r="E664" s="86"/>
    </row>
    <row r="665" spans="1:5" ht="16.5">
      <c r="A665" s="86"/>
      <c r="B665" s="86"/>
      <c r="C665" s="86"/>
      <c r="D665" s="86"/>
      <c r="E665" s="86"/>
    </row>
    <row r="666" spans="1:5" ht="16.5">
      <c r="A666" s="86"/>
      <c r="B666" s="86"/>
      <c r="C666" s="86"/>
      <c r="D666" s="86"/>
      <c r="E666" s="86"/>
    </row>
    <row r="667" spans="1:5" ht="16.5">
      <c r="A667" s="86"/>
      <c r="B667" s="86"/>
      <c r="C667" s="86"/>
      <c r="D667" s="86"/>
      <c r="E667" s="86"/>
    </row>
    <row r="668" spans="1:5" ht="16.5">
      <c r="A668" s="86"/>
      <c r="B668" s="86"/>
      <c r="C668" s="86"/>
      <c r="D668" s="86"/>
      <c r="E668" s="86"/>
    </row>
    <row r="669" spans="1:5" ht="16.5">
      <c r="A669" s="86"/>
      <c r="B669" s="86"/>
      <c r="C669" s="86"/>
      <c r="D669" s="86"/>
      <c r="E669" s="86"/>
    </row>
    <row r="670" spans="1:5" ht="16.5">
      <c r="A670" s="86"/>
      <c r="B670" s="86"/>
      <c r="C670" s="86"/>
      <c r="D670" s="86"/>
      <c r="E670" s="86"/>
    </row>
    <row r="671" spans="1:5" ht="16.5">
      <c r="A671" s="86"/>
      <c r="B671" s="86"/>
      <c r="C671" s="86"/>
      <c r="D671" s="86"/>
      <c r="E671" s="86"/>
    </row>
    <row r="672" spans="1:5" ht="16.5">
      <c r="A672" s="86"/>
      <c r="B672" s="86"/>
      <c r="C672" s="86"/>
      <c r="D672" s="86"/>
      <c r="E672" s="86"/>
    </row>
    <row r="673" spans="1:5" ht="16.5">
      <c r="A673" s="86"/>
      <c r="B673" s="86"/>
      <c r="C673" s="86"/>
      <c r="D673" s="86"/>
      <c r="E673" s="86"/>
    </row>
    <row r="674" spans="1:5" ht="16.5">
      <c r="A674" s="86"/>
      <c r="B674" s="86"/>
      <c r="C674" s="86"/>
      <c r="D674" s="86"/>
      <c r="E674" s="86"/>
    </row>
    <row r="675" spans="1:5" ht="16.5">
      <c r="A675" s="86"/>
      <c r="B675" s="86"/>
      <c r="C675" s="86"/>
      <c r="D675" s="86"/>
      <c r="E675" s="86"/>
    </row>
    <row r="676" spans="1:5" ht="16.5">
      <c r="A676" s="86"/>
      <c r="B676" s="86"/>
      <c r="C676" s="86"/>
      <c r="D676" s="86"/>
      <c r="E676" s="86"/>
    </row>
    <row r="677" spans="1:5" ht="16.5">
      <c r="A677" s="86"/>
      <c r="B677" s="86"/>
      <c r="C677" s="86"/>
      <c r="D677" s="86"/>
      <c r="E677" s="86"/>
    </row>
    <row r="678" spans="1:5" ht="16.5">
      <c r="A678" s="86"/>
      <c r="B678" s="86"/>
      <c r="C678" s="86"/>
      <c r="D678" s="86"/>
      <c r="E678" s="86"/>
    </row>
    <row r="679" spans="1:5" ht="16.5">
      <c r="A679" s="86"/>
      <c r="B679" s="86"/>
      <c r="C679" s="86"/>
      <c r="D679" s="86"/>
      <c r="E679" s="86"/>
    </row>
    <row r="680" spans="1:5" ht="16.5">
      <c r="A680" s="86"/>
      <c r="B680" s="86"/>
      <c r="C680" s="86"/>
      <c r="D680" s="86"/>
      <c r="E680" s="86"/>
    </row>
    <row r="681" spans="1:5" ht="16.5">
      <c r="A681" s="86"/>
      <c r="B681" s="86"/>
      <c r="C681" s="86"/>
      <c r="D681" s="86"/>
      <c r="E681" s="86"/>
    </row>
    <row r="682" spans="1:5" ht="16.5">
      <c r="A682" s="86"/>
      <c r="B682" s="86"/>
      <c r="C682" s="86"/>
      <c r="D682" s="86"/>
      <c r="E682" s="86"/>
    </row>
    <row r="683" spans="1:5" ht="16.5">
      <c r="A683" s="86"/>
      <c r="B683" s="86"/>
      <c r="C683" s="86"/>
      <c r="D683" s="86"/>
      <c r="E683" s="86"/>
    </row>
    <row r="684" spans="1:5" ht="16.5">
      <c r="A684" s="86"/>
      <c r="B684" s="86"/>
      <c r="C684" s="86"/>
      <c r="D684" s="86"/>
      <c r="E684" s="86"/>
    </row>
    <row r="685" spans="1:5" ht="16.5">
      <c r="A685" s="86"/>
      <c r="B685" s="86"/>
      <c r="C685" s="86"/>
      <c r="D685" s="86"/>
      <c r="E685" s="86"/>
    </row>
    <row r="686" spans="1:5" ht="16.5">
      <c r="A686" s="86"/>
      <c r="B686" s="86"/>
      <c r="C686" s="86"/>
      <c r="D686" s="86"/>
      <c r="E686" s="86"/>
    </row>
    <row r="687" spans="1:5" ht="16.5">
      <c r="A687" s="86"/>
      <c r="B687" s="86"/>
      <c r="C687" s="86"/>
      <c r="D687" s="86"/>
      <c r="E687" s="86"/>
    </row>
    <row r="688" spans="1:5" ht="16.5">
      <c r="A688" s="86"/>
      <c r="B688" s="86"/>
      <c r="C688" s="86"/>
      <c r="D688" s="86"/>
      <c r="E688" s="86"/>
    </row>
    <row r="689" spans="1:5" ht="16.5">
      <c r="A689" s="86"/>
      <c r="B689" s="86"/>
      <c r="C689" s="86"/>
      <c r="D689" s="86"/>
      <c r="E689" s="86"/>
    </row>
    <row r="690" spans="1:5" ht="16.5">
      <c r="A690" s="86"/>
      <c r="B690" s="86"/>
      <c r="C690" s="86"/>
      <c r="D690" s="86"/>
      <c r="E690" s="86"/>
    </row>
    <row r="691" spans="1:5" ht="16.5">
      <c r="A691" s="86"/>
      <c r="B691" s="86"/>
      <c r="C691" s="86"/>
      <c r="D691" s="86"/>
      <c r="E691" s="86"/>
    </row>
    <row r="692" spans="1:5" ht="16.5">
      <c r="A692" s="86"/>
      <c r="B692" s="86"/>
      <c r="C692" s="86"/>
      <c r="D692" s="86"/>
      <c r="E692" s="86"/>
    </row>
    <row r="693" spans="1:5" ht="16.5">
      <c r="A693" s="86"/>
      <c r="B693" s="86"/>
      <c r="C693" s="86"/>
      <c r="D693" s="86"/>
      <c r="E693" s="86"/>
    </row>
    <row r="694" spans="1:5" ht="16.5">
      <c r="A694" s="86"/>
      <c r="B694" s="86"/>
      <c r="C694" s="86"/>
      <c r="D694" s="86"/>
      <c r="E694" s="86"/>
    </row>
    <row r="695" spans="1:5" ht="16.5">
      <c r="A695" s="86"/>
      <c r="B695" s="86"/>
      <c r="C695" s="86"/>
      <c r="D695" s="86"/>
      <c r="E695" s="86"/>
    </row>
    <row r="696" spans="1:5" ht="16.5">
      <c r="A696" s="86"/>
      <c r="B696" s="86"/>
      <c r="C696" s="86"/>
      <c r="D696" s="86"/>
      <c r="E696" s="86"/>
    </row>
    <row r="697" spans="1:5" ht="16.5">
      <c r="A697" s="86"/>
      <c r="B697" s="86"/>
      <c r="C697" s="86"/>
      <c r="D697" s="86"/>
      <c r="E697" s="86"/>
    </row>
    <row r="698" spans="1:5" ht="16.5">
      <c r="A698" s="86"/>
      <c r="B698" s="86"/>
      <c r="C698" s="86"/>
      <c r="D698" s="86"/>
      <c r="E698" s="86"/>
    </row>
    <row r="699" spans="1:5" ht="16.5">
      <c r="A699" s="86"/>
      <c r="B699" s="86"/>
      <c r="C699" s="86"/>
      <c r="D699" s="86"/>
      <c r="E699" s="86"/>
    </row>
    <row r="700" spans="1:5" ht="16.5">
      <c r="A700" s="86"/>
      <c r="B700" s="86"/>
      <c r="C700" s="86"/>
      <c r="D700" s="86"/>
      <c r="E700" s="86"/>
    </row>
    <row r="701" spans="1:5" ht="16.5">
      <c r="A701" s="86"/>
      <c r="B701" s="86"/>
      <c r="C701" s="86"/>
      <c r="D701" s="86"/>
      <c r="E701" s="86"/>
    </row>
    <row r="702" spans="1:5" ht="16.5">
      <c r="A702" s="86"/>
      <c r="B702" s="86"/>
      <c r="C702" s="86"/>
      <c r="D702" s="86"/>
      <c r="E702" s="86"/>
    </row>
    <row r="703" spans="1:5" ht="16.5">
      <c r="A703" s="86"/>
      <c r="B703" s="86"/>
      <c r="C703" s="86"/>
      <c r="D703" s="86"/>
      <c r="E703" s="86"/>
    </row>
    <row r="704" spans="1:5" ht="16.5">
      <c r="A704" s="86"/>
      <c r="B704" s="86"/>
      <c r="C704" s="86"/>
      <c r="D704" s="86"/>
      <c r="E704" s="86"/>
    </row>
    <row r="705" spans="1:5" ht="16.5">
      <c r="A705" s="86"/>
      <c r="B705" s="86"/>
      <c r="C705" s="86"/>
      <c r="D705" s="86"/>
      <c r="E705" s="86"/>
    </row>
    <row r="706" spans="1:5" ht="16.5">
      <c r="A706" s="86"/>
      <c r="B706" s="86"/>
      <c r="C706" s="86"/>
      <c r="D706" s="86"/>
      <c r="E706" s="86"/>
    </row>
    <row r="707" spans="1:5" ht="16.5">
      <c r="A707" s="86"/>
      <c r="B707" s="86"/>
      <c r="C707" s="86"/>
      <c r="D707" s="86"/>
      <c r="E707" s="86"/>
    </row>
    <row r="708" spans="1:5" ht="16.5">
      <c r="A708" s="86"/>
      <c r="B708" s="86"/>
      <c r="C708" s="86"/>
      <c r="D708" s="86"/>
      <c r="E708" s="86"/>
    </row>
    <row r="709" spans="1:5" ht="16.5">
      <c r="A709" s="86"/>
      <c r="B709" s="86"/>
      <c r="C709" s="86"/>
      <c r="D709" s="86"/>
      <c r="E709" s="86"/>
    </row>
    <row r="710" spans="1:5" ht="16.5">
      <c r="A710" s="86"/>
      <c r="B710" s="86"/>
      <c r="C710" s="86"/>
      <c r="D710" s="86"/>
      <c r="E710" s="86"/>
    </row>
    <row r="711" spans="1:5" ht="16.5">
      <c r="A711" s="86"/>
      <c r="B711" s="86"/>
      <c r="C711" s="86"/>
      <c r="D711" s="86"/>
      <c r="E711" s="86"/>
    </row>
    <row r="712" spans="1:5" ht="16.5">
      <c r="A712" s="86"/>
      <c r="B712" s="86"/>
      <c r="C712" s="86"/>
      <c r="D712" s="86"/>
      <c r="E712" s="86"/>
    </row>
    <row r="713" spans="1:5" ht="16.5">
      <c r="A713" s="86"/>
      <c r="B713" s="86"/>
      <c r="C713" s="86"/>
      <c r="D713" s="86"/>
      <c r="E713" s="86"/>
    </row>
    <row r="714" spans="1:5" ht="16.5">
      <c r="A714" s="86"/>
      <c r="B714" s="86"/>
      <c r="C714" s="86"/>
      <c r="D714" s="86"/>
      <c r="E714" s="86"/>
    </row>
    <row r="715" spans="1:5" ht="16.5">
      <c r="A715" s="86"/>
      <c r="B715" s="86"/>
      <c r="C715" s="86"/>
      <c r="D715" s="86"/>
      <c r="E715" s="86"/>
    </row>
    <row r="716" spans="1:5" ht="16.5">
      <c r="A716" s="86"/>
      <c r="B716" s="86"/>
      <c r="C716" s="86"/>
      <c r="D716" s="86"/>
      <c r="E716" s="86"/>
    </row>
    <row r="717" spans="1:5" ht="16.5">
      <c r="A717" s="86"/>
      <c r="B717" s="86"/>
      <c r="C717" s="86"/>
      <c r="D717" s="86"/>
      <c r="E717" s="86"/>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L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F1" sqref="F1"/>
    </sheetView>
  </sheetViews>
  <sheetFormatPr defaultColWidth="9.00390625" defaultRowHeight="16.5"/>
  <cols>
    <col min="1" max="1" width="35.75390625" style="7" customWidth="1"/>
    <col min="2" max="2" width="14.875" style="7" customWidth="1"/>
    <col min="3" max="3" width="15.00390625" style="7" customWidth="1"/>
    <col min="4" max="4" width="15.875" style="7" customWidth="1"/>
    <col min="5" max="5" width="7.50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34" t="s">
        <v>246</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233</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1644802876</v>
      </c>
      <c r="C7" s="24">
        <f>SUM(C8:C14)</f>
        <v>1601179000</v>
      </c>
      <c r="D7" s="25">
        <f aca="true" t="shared" si="0" ref="D7:D44">B7-C7</f>
        <v>43623876</v>
      </c>
      <c r="E7" s="26">
        <f aca="true" t="shared" si="1" ref="E7:E44">IF(C7=0,0,(D7/C7)*100)</f>
        <v>2.724484645376938</v>
      </c>
    </row>
    <row r="8" spans="1:5" s="6" customFormat="1" ht="18.75" customHeight="1">
      <c r="A8" s="48" t="s">
        <v>101</v>
      </c>
      <c r="B8" s="27"/>
      <c r="C8" s="27"/>
      <c r="D8" s="35">
        <f t="shared" si="0"/>
        <v>0</v>
      </c>
      <c r="E8" s="49">
        <f t="shared" si="1"/>
        <v>0</v>
      </c>
    </row>
    <row r="9" spans="1:5" s="6" customFormat="1" ht="18" customHeight="1">
      <c r="A9" s="48" t="s">
        <v>102</v>
      </c>
      <c r="B9" s="27"/>
      <c r="C9" s="27"/>
      <c r="D9" s="35">
        <f t="shared" si="0"/>
        <v>0</v>
      </c>
      <c r="E9" s="49">
        <f t="shared" si="1"/>
        <v>0</v>
      </c>
    </row>
    <row r="10" spans="1:5" s="6" customFormat="1" ht="17.25" customHeight="1">
      <c r="A10" s="48" t="s">
        <v>103</v>
      </c>
      <c r="B10" s="27"/>
      <c r="C10" s="27"/>
      <c r="D10" s="35">
        <f t="shared" si="0"/>
        <v>0</v>
      </c>
      <c r="E10" s="49">
        <f t="shared" si="1"/>
        <v>0</v>
      </c>
    </row>
    <row r="11" spans="1:5" s="6" customFormat="1" ht="21" customHeight="1">
      <c r="A11" s="48" t="s">
        <v>104</v>
      </c>
      <c r="B11" s="27"/>
      <c r="C11" s="27"/>
      <c r="D11" s="35">
        <f t="shared" si="0"/>
        <v>0</v>
      </c>
      <c r="E11" s="49">
        <f t="shared" si="1"/>
        <v>0</v>
      </c>
    </row>
    <row r="12" spans="1:5" s="6" customFormat="1" ht="17.25" customHeight="1">
      <c r="A12" s="48" t="s">
        <v>105</v>
      </c>
      <c r="B12" s="27">
        <v>4764935</v>
      </c>
      <c r="C12" s="27">
        <v>1179000</v>
      </c>
      <c r="D12" s="35">
        <f t="shared" si="0"/>
        <v>3585935</v>
      </c>
      <c r="E12" s="49">
        <f t="shared" si="1"/>
        <v>304.1505513146734</v>
      </c>
    </row>
    <row r="13" spans="1:5" s="6" customFormat="1" ht="14.25">
      <c r="A13" s="48" t="s">
        <v>106</v>
      </c>
      <c r="B13" s="27">
        <v>1600000000</v>
      </c>
      <c r="C13" s="27">
        <v>1600000000</v>
      </c>
      <c r="D13" s="35">
        <f t="shared" si="0"/>
        <v>0</v>
      </c>
      <c r="E13" s="49">
        <f t="shared" si="1"/>
        <v>0</v>
      </c>
    </row>
    <row r="14" spans="1:5" s="6" customFormat="1" ht="17.25" customHeight="1">
      <c r="A14" s="48" t="s">
        <v>107</v>
      </c>
      <c r="B14" s="27">
        <v>40037941</v>
      </c>
      <c r="C14" s="27">
        <v>0</v>
      </c>
      <c r="D14" s="35">
        <f t="shared" si="0"/>
        <v>40037941</v>
      </c>
      <c r="E14" s="49">
        <f t="shared" si="1"/>
        <v>0</v>
      </c>
    </row>
    <row r="15" spans="1:5" s="19" customFormat="1" ht="27" customHeight="1">
      <c r="A15" s="22" t="s">
        <v>108</v>
      </c>
      <c r="B15" s="24">
        <f>SUM(B16:B45)</f>
        <v>753073812</v>
      </c>
      <c r="C15" s="24">
        <f>SUM(C16:C45)</f>
        <v>1069100000</v>
      </c>
      <c r="D15" s="25">
        <f t="shared" si="0"/>
        <v>-316026188</v>
      </c>
      <c r="E15" s="26">
        <f t="shared" si="1"/>
        <v>-29.56002132634927</v>
      </c>
    </row>
    <row r="16" spans="1:5" s="6" customFormat="1" ht="17.25" customHeight="1">
      <c r="A16" s="48" t="s">
        <v>114</v>
      </c>
      <c r="B16" s="27">
        <v>68080</v>
      </c>
      <c r="C16" s="27">
        <v>354000</v>
      </c>
      <c r="D16" s="35">
        <f t="shared" si="0"/>
        <v>-285920</v>
      </c>
      <c r="E16" s="49">
        <f t="shared" si="1"/>
        <v>-80.7683615819209</v>
      </c>
    </row>
    <row r="17" spans="1:5" s="6" customFormat="1" ht="14.25">
      <c r="A17" s="48" t="s">
        <v>115</v>
      </c>
      <c r="B17" s="27"/>
      <c r="C17" s="27"/>
      <c r="D17" s="35">
        <f t="shared" si="0"/>
        <v>0</v>
      </c>
      <c r="E17" s="49">
        <f t="shared" si="1"/>
        <v>0</v>
      </c>
    </row>
    <row r="18" spans="1:5" s="6" customFormat="1" ht="8.25" customHeight="1">
      <c r="A18" s="50"/>
      <c r="B18" s="27"/>
      <c r="C18" s="27"/>
      <c r="D18" s="35">
        <f t="shared" si="0"/>
        <v>0</v>
      </c>
      <c r="E18" s="49">
        <f t="shared" si="1"/>
        <v>0</v>
      </c>
    </row>
    <row r="19" spans="1:5" s="6" customFormat="1" ht="14.25">
      <c r="A19" s="54" t="s">
        <v>151</v>
      </c>
      <c r="B19" s="27">
        <v>95367219</v>
      </c>
      <c r="C19" s="27">
        <v>306915000</v>
      </c>
      <c r="D19" s="35">
        <f t="shared" si="0"/>
        <v>-211547781</v>
      </c>
      <c r="E19" s="49">
        <f t="shared" si="1"/>
        <v>-68.92715605297883</v>
      </c>
    </row>
    <row r="20" spans="1:5" s="6" customFormat="1" ht="19.5" customHeight="1">
      <c r="A20" s="54" t="s">
        <v>152</v>
      </c>
      <c r="B20" s="27">
        <v>483440310</v>
      </c>
      <c r="C20" s="27">
        <v>296034000</v>
      </c>
      <c r="D20" s="35">
        <f t="shared" si="0"/>
        <v>187406310</v>
      </c>
      <c r="E20" s="49">
        <f t="shared" si="1"/>
        <v>63.30567097022639</v>
      </c>
    </row>
    <row r="21" spans="1:5" s="6" customFormat="1" ht="19.5" customHeight="1">
      <c r="A21" s="53" t="s">
        <v>263</v>
      </c>
      <c r="B21" s="27">
        <v>112669801</v>
      </c>
      <c r="C21" s="27">
        <v>251433000</v>
      </c>
      <c r="D21" s="35">
        <f t="shared" si="0"/>
        <v>-138763199</v>
      </c>
      <c r="E21" s="49">
        <f t="shared" si="1"/>
        <v>-55.18893661532098</v>
      </c>
    </row>
    <row r="22" spans="1:5" s="6" customFormat="1" ht="17.25" customHeight="1">
      <c r="A22" s="53" t="s">
        <v>264</v>
      </c>
      <c r="B22" s="27"/>
      <c r="C22" s="27"/>
      <c r="D22" s="35"/>
      <c r="E22" s="49"/>
    </row>
    <row r="23" spans="1:5" s="6" customFormat="1" ht="14.25">
      <c r="A23" s="54" t="s">
        <v>265</v>
      </c>
      <c r="B23" s="27">
        <v>58879000</v>
      </c>
      <c r="C23" s="27">
        <v>80130000</v>
      </c>
      <c r="D23" s="35">
        <f t="shared" si="0"/>
        <v>-21251000</v>
      </c>
      <c r="E23" s="49">
        <f t="shared" si="1"/>
        <v>-26.520653937351803</v>
      </c>
    </row>
    <row r="24" spans="1:5" s="6" customFormat="1" ht="14.25">
      <c r="A24" s="54" t="s">
        <v>266</v>
      </c>
      <c r="B24" s="27"/>
      <c r="C24" s="27"/>
      <c r="D24" s="35"/>
      <c r="E24" s="49"/>
    </row>
    <row r="25" spans="1:5" s="6" customFormat="1" ht="18.75" customHeight="1">
      <c r="A25" s="54" t="s">
        <v>153</v>
      </c>
      <c r="B25" s="27">
        <v>2649402</v>
      </c>
      <c r="C25" s="27">
        <v>134234000</v>
      </c>
      <c r="D25" s="35">
        <f t="shared" si="0"/>
        <v>-131584598</v>
      </c>
      <c r="E25" s="49">
        <f t="shared" si="1"/>
        <v>-98.0262809720339</v>
      </c>
    </row>
    <row r="26" spans="1:12" s="6" customFormat="1" ht="14.25">
      <c r="A26" s="52"/>
      <c r="B26" s="100"/>
      <c r="C26" s="100"/>
      <c r="D26" s="99">
        <f t="shared" si="0"/>
        <v>0</v>
      </c>
      <c r="E26" s="101">
        <f t="shared" si="1"/>
        <v>0</v>
      </c>
      <c r="F26" s="102"/>
      <c r="G26" s="102"/>
      <c r="H26" s="102"/>
      <c r="I26" s="102"/>
      <c r="J26" s="102"/>
      <c r="K26" s="102"/>
      <c r="L26" s="102"/>
    </row>
    <row r="27" spans="1:12" s="6" customFormat="1" ht="19.5" customHeight="1">
      <c r="A27" s="52"/>
      <c r="B27" s="100"/>
      <c r="C27" s="100"/>
      <c r="D27" s="99">
        <f t="shared" si="0"/>
        <v>0</v>
      </c>
      <c r="E27" s="101">
        <f t="shared" si="1"/>
        <v>0</v>
      </c>
      <c r="F27" s="102"/>
      <c r="G27" s="102"/>
      <c r="H27" s="102"/>
      <c r="I27" s="102"/>
      <c r="J27" s="102"/>
      <c r="K27" s="102"/>
      <c r="L27" s="102"/>
    </row>
    <row r="28" spans="1:12" s="6" customFormat="1" ht="14.25">
      <c r="A28" s="52"/>
      <c r="B28" s="100"/>
      <c r="C28" s="100"/>
      <c r="D28" s="99">
        <f t="shared" si="0"/>
        <v>0</v>
      </c>
      <c r="E28" s="101">
        <f t="shared" si="1"/>
        <v>0</v>
      </c>
      <c r="F28" s="102"/>
      <c r="G28" s="102"/>
      <c r="H28" s="102"/>
      <c r="I28" s="102"/>
      <c r="J28" s="102"/>
      <c r="K28" s="102"/>
      <c r="L28" s="102"/>
    </row>
    <row r="29" spans="1:12" s="6" customFormat="1" ht="18.75" customHeight="1">
      <c r="A29" s="52"/>
      <c r="B29" s="100"/>
      <c r="C29" s="100"/>
      <c r="D29" s="99">
        <f t="shared" si="0"/>
        <v>0</v>
      </c>
      <c r="E29" s="101">
        <f t="shared" si="1"/>
        <v>0</v>
      </c>
      <c r="F29" s="102"/>
      <c r="G29" s="102"/>
      <c r="H29" s="102"/>
      <c r="I29" s="102"/>
      <c r="J29" s="102"/>
      <c r="K29" s="102"/>
      <c r="L29" s="102"/>
    </row>
    <row r="30" spans="1:12" s="6" customFormat="1" ht="14.25">
      <c r="A30" s="52"/>
      <c r="B30" s="100"/>
      <c r="C30" s="100"/>
      <c r="D30" s="99">
        <f t="shared" si="0"/>
        <v>0</v>
      </c>
      <c r="E30" s="101">
        <f t="shared" si="1"/>
        <v>0</v>
      </c>
      <c r="F30" s="102"/>
      <c r="G30" s="102"/>
      <c r="H30" s="102"/>
      <c r="I30" s="102"/>
      <c r="J30" s="102"/>
      <c r="K30" s="102"/>
      <c r="L30" s="102"/>
    </row>
    <row r="31" spans="1:12" s="6" customFormat="1" ht="17.25" customHeight="1">
      <c r="A31" s="52"/>
      <c r="B31" s="100"/>
      <c r="C31" s="100"/>
      <c r="D31" s="99">
        <f t="shared" si="0"/>
        <v>0</v>
      </c>
      <c r="E31" s="101">
        <f t="shared" si="1"/>
        <v>0</v>
      </c>
      <c r="F31" s="102"/>
      <c r="G31" s="102"/>
      <c r="H31" s="102"/>
      <c r="I31" s="102"/>
      <c r="J31" s="102"/>
      <c r="K31" s="102"/>
      <c r="L31" s="102"/>
    </row>
    <row r="32" spans="1:12" s="6" customFormat="1" ht="14.25">
      <c r="A32" s="52"/>
      <c r="B32" s="100"/>
      <c r="C32" s="100"/>
      <c r="D32" s="99">
        <f t="shared" si="0"/>
        <v>0</v>
      </c>
      <c r="E32" s="101">
        <f t="shared" si="1"/>
        <v>0</v>
      </c>
      <c r="F32" s="102"/>
      <c r="G32" s="102"/>
      <c r="H32" s="102"/>
      <c r="I32" s="102"/>
      <c r="J32" s="102"/>
      <c r="K32" s="102"/>
      <c r="L32" s="102"/>
    </row>
    <row r="33" spans="1:12" s="6" customFormat="1" ht="10.5" customHeight="1">
      <c r="A33" s="52"/>
      <c r="B33" s="100"/>
      <c r="C33" s="100"/>
      <c r="D33" s="99">
        <f t="shared" si="0"/>
        <v>0</v>
      </c>
      <c r="E33" s="101">
        <f t="shared" si="1"/>
        <v>0</v>
      </c>
      <c r="F33" s="102"/>
      <c r="G33" s="102"/>
      <c r="H33" s="102"/>
      <c r="I33" s="102"/>
      <c r="J33" s="102"/>
      <c r="K33" s="102"/>
      <c r="L33" s="102"/>
    </row>
    <row r="34" spans="1:12" s="6" customFormat="1" ht="8.25" customHeight="1">
      <c r="A34" s="52"/>
      <c r="B34" s="100"/>
      <c r="C34" s="100"/>
      <c r="D34" s="99">
        <f t="shared" si="0"/>
        <v>0</v>
      </c>
      <c r="E34" s="101">
        <f t="shared" si="1"/>
        <v>0</v>
      </c>
      <c r="F34" s="102"/>
      <c r="G34" s="102"/>
      <c r="H34" s="102"/>
      <c r="I34" s="102"/>
      <c r="J34" s="102"/>
      <c r="K34" s="102"/>
      <c r="L34" s="102"/>
    </row>
    <row r="35" spans="1:12" s="6" customFormat="1" ht="8.25" customHeight="1">
      <c r="A35" s="52"/>
      <c r="B35" s="100"/>
      <c r="C35" s="100"/>
      <c r="D35" s="99">
        <f t="shared" si="0"/>
        <v>0</v>
      </c>
      <c r="E35" s="101">
        <f t="shared" si="1"/>
        <v>0</v>
      </c>
      <c r="F35" s="102"/>
      <c r="G35" s="102"/>
      <c r="H35" s="102"/>
      <c r="I35" s="102"/>
      <c r="J35" s="102"/>
      <c r="K35" s="102"/>
      <c r="L35" s="102"/>
    </row>
    <row r="36" spans="1:12" s="6" customFormat="1" ht="8.25" customHeight="1">
      <c r="A36" s="52"/>
      <c r="B36" s="100"/>
      <c r="C36" s="100"/>
      <c r="D36" s="99">
        <f t="shared" si="0"/>
        <v>0</v>
      </c>
      <c r="E36" s="101">
        <f t="shared" si="1"/>
        <v>0</v>
      </c>
      <c r="F36" s="102"/>
      <c r="G36" s="102"/>
      <c r="H36" s="102"/>
      <c r="I36" s="102"/>
      <c r="J36" s="102"/>
      <c r="K36" s="102"/>
      <c r="L36" s="102"/>
    </row>
    <row r="37" spans="1:12" s="6" customFormat="1" ht="8.25" customHeight="1">
      <c r="A37" s="52"/>
      <c r="B37" s="100"/>
      <c r="C37" s="100"/>
      <c r="D37" s="99">
        <f t="shared" si="0"/>
        <v>0</v>
      </c>
      <c r="E37" s="101">
        <f t="shared" si="1"/>
        <v>0</v>
      </c>
      <c r="F37" s="102"/>
      <c r="G37" s="102"/>
      <c r="H37" s="102"/>
      <c r="I37" s="102"/>
      <c r="J37" s="102"/>
      <c r="K37" s="102"/>
      <c r="L37" s="102"/>
    </row>
    <row r="38" spans="1:5" s="6" customFormat="1" ht="9" customHeight="1">
      <c r="A38" s="52"/>
      <c r="B38" s="27"/>
      <c r="C38" s="27"/>
      <c r="D38" s="35">
        <f t="shared" si="0"/>
        <v>0</v>
      </c>
      <c r="E38" s="49">
        <f t="shared" si="1"/>
        <v>0</v>
      </c>
    </row>
    <row r="39" spans="1:5" s="6" customFormat="1" ht="14.25">
      <c r="A39" s="52"/>
      <c r="B39" s="27"/>
      <c r="C39" s="27"/>
      <c r="D39" s="35">
        <f t="shared" si="0"/>
        <v>0</v>
      </c>
      <c r="E39" s="49">
        <f t="shared" si="1"/>
        <v>0</v>
      </c>
    </row>
    <row r="40" spans="1:5" s="6" customFormat="1" ht="9.75" customHeight="1">
      <c r="A40" s="52"/>
      <c r="B40" s="27"/>
      <c r="C40" s="27"/>
      <c r="D40" s="35">
        <f t="shared" si="0"/>
        <v>0</v>
      </c>
      <c r="E40" s="49">
        <f t="shared" si="1"/>
        <v>0</v>
      </c>
    </row>
    <row r="41" spans="1:5" s="6" customFormat="1" ht="6" customHeight="1">
      <c r="A41" s="52"/>
      <c r="B41" s="27"/>
      <c r="C41" s="27"/>
      <c r="D41" s="35">
        <f t="shared" si="0"/>
        <v>0</v>
      </c>
      <c r="E41" s="49">
        <f t="shared" si="1"/>
        <v>0</v>
      </c>
    </row>
    <row r="42" spans="1:5" s="6" customFormat="1" ht="14.25">
      <c r="A42" s="52"/>
      <c r="B42" s="27"/>
      <c r="C42" s="27"/>
      <c r="D42" s="35">
        <f t="shared" si="0"/>
        <v>0</v>
      </c>
      <c r="E42" s="49">
        <f t="shared" si="1"/>
        <v>0</v>
      </c>
    </row>
    <row r="43" spans="1:5" s="6" customFormat="1" ht="4.5" customHeight="1">
      <c r="A43" s="52"/>
      <c r="B43" s="27"/>
      <c r="C43" s="27"/>
      <c r="D43" s="35">
        <f t="shared" si="0"/>
        <v>0</v>
      </c>
      <c r="E43" s="49">
        <f t="shared" si="1"/>
        <v>0</v>
      </c>
    </row>
    <row r="44" spans="1:5" s="6" customFormat="1" ht="14.25">
      <c r="A44" s="52"/>
      <c r="B44" s="27"/>
      <c r="C44" s="27"/>
      <c r="D44" s="35">
        <f t="shared" si="0"/>
        <v>0</v>
      </c>
      <c r="E44" s="49">
        <f t="shared" si="1"/>
        <v>0</v>
      </c>
    </row>
    <row r="45" spans="1:5" s="6" customFormat="1" ht="14.25">
      <c r="A45" s="52"/>
      <c r="B45" s="27"/>
      <c r="C45" s="27"/>
      <c r="D45" s="35">
        <f>B45-C45</f>
        <v>0</v>
      </c>
      <c r="E45" s="49">
        <f>IF(C45=0,0,(D45/C45)*100)</f>
        <v>0</v>
      </c>
    </row>
    <row r="46" spans="1:5" s="6" customFormat="1" ht="7.5" customHeight="1">
      <c r="A46" s="52"/>
      <c r="B46" s="27"/>
      <c r="C46" s="27"/>
      <c r="D46" s="35">
        <f>B46-C46</f>
        <v>0</v>
      </c>
      <c r="E46" s="49">
        <f>IF(C46=0,0,(D46/C46)*100)</f>
        <v>0</v>
      </c>
    </row>
    <row r="47" spans="1:5" s="19" customFormat="1" ht="30" customHeight="1">
      <c r="A47" s="22" t="s">
        <v>109</v>
      </c>
      <c r="B47" s="24">
        <f>B7-B15</f>
        <v>891729064</v>
      </c>
      <c r="C47" s="24">
        <f>C7-C15</f>
        <v>532079000</v>
      </c>
      <c r="D47" s="25">
        <f>B47-C47</f>
        <v>359650064</v>
      </c>
      <c r="E47" s="26">
        <f>IF(C47=0,0,(D47/C47)*100)</f>
        <v>67.59335812914999</v>
      </c>
    </row>
    <row r="48" spans="1:5" s="19" customFormat="1" ht="30" customHeight="1">
      <c r="A48" s="22" t="s">
        <v>110</v>
      </c>
      <c r="B48" s="28">
        <v>2241731092</v>
      </c>
      <c r="C48" s="28">
        <v>1012473000</v>
      </c>
      <c r="D48" s="25">
        <f>B48-C48</f>
        <v>1229258092</v>
      </c>
      <c r="E48" s="26">
        <f>IF(C48=0,0,(D48/C48)*100)</f>
        <v>121.41144425579743</v>
      </c>
    </row>
    <row r="49" spans="1:5" s="19" customFormat="1" ht="30" customHeight="1" thickBot="1">
      <c r="A49" s="23" t="s">
        <v>111</v>
      </c>
      <c r="B49" s="29">
        <f>B47+B48</f>
        <v>3133460156</v>
      </c>
      <c r="C49" s="29">
        <f>C47+C48</f>
        <v>1544552000</v>
      </c>
      <c r="D49" s="30">
        <f>B49-C49</f>
        <v>1588908156</v>
      </c>
      <c r="E49" s="31">
        <f>IF(C49=0,0,(D49/C49)*100)</f>
        <v>102.87178133206262</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D5:E5"/>
    <mergeCell ref="A1:E1"/>
    <mergeCell ref="A2:E2"/>
    <mergeCell ref="A3:E3"/>
    <mergeCell ref="A5:A6"/>
    <mergeCell ref="B5:B6"/>
    <mergeCell ref="C5:C6"/>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L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F1" sqref="F1"/>
    </sheetView>
  </sheetViews>
  <sheetFormatPr defaultColWidth="9.00390625" defaultRowHeight="16.5"/>
  <cols>
    <col min="1" max="1" width="27.25390625" style="7" customWidth="1"/>
    <col min="2" max="2" width="15.75390625" style="7" customWidth="1"/>
    <col min="3" max="3" width="15.875" style="7" customWidth="1"/>
    <col min="4" max="4" width="16.37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34" t="s">
        <v>247</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234</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30403</v>
      </c>
      <c r="C7" s="24">
        <f>SUM(C8:C14)</f>
        <v>30000</v>
      </c>
      <c r="D7" s="25">
        <f aca="true" t="shared" si="0" ref="D7:D44">B7-C7</f>
        <v>403</v>
      </c>
      <c r="E7" s="26">
        <f aca="true" t="shared" si="1" ref="E7:E44">IF(C7=0,0,(D7/C7)*100)</f>
        <v>1.3433333333333333</v>
      </c>
    </row>
    <row r="8" spans="1:5" s="6" customFormat="1" ht="18.75" customHeight="1">
      <c r="A8" s="48" t="s">
        <v>101</v>
      </c>
      <c r="B8" s="27"/>
      <c r="C8" s="27"/>
      <c r="D8" s="35">
        <f t="shared" si="0"/>
        <v>0</v>
      </c>
      <c r="E8" s="49">
        <f t="shared" si="1"/>
        <v>0</v>
      </c>
    </row>
    <row r="9" spans="1:5" s="6" customFormat="1" ht="18" customHeight="1">
      <c r="A9" s="48" t="s">
        <v>102</v>
      </c>
      <c r="B9" s="27"/>
      <c r="C9" s="27"/>
      <c r="D9" s="35">
        <f t="shared" si="0"/>
        <v>0</v>
      </c>
      <c r="E9" s="49">
        <f t="shared" si="1"/>
        <v>0</v>
      </c>
    </row>
    <row r="10" spans="1:5" s="6" customFormat="1" ht="17.25" customHeight="1">
      <c r="A10" s="48" t="s">
        <v>103</v>
      </c>
      <c r="B10" s="27"/>
      <c r="C10" s="27"/>
      <c r="D10" s="35">
        <f t="shared" si="0"/>
        <v>0</v>
      </c>
      <c r="E10" s="49">
        <f t="shared" si="1"/>
        <v>0</v>
      </c>
    </row>
    <row r="11" spans="1:5" s="6" customFormat="1" ht="21" customHeight="1">
      <c r="A11" s="48" t="s">
        <v>104</v>
      </c>
      <c r="B11" s="27"/>
      <c r="C11" s="27"/>
      <c r="D11" s="35">
        <f t="shared" si="0"/>
        <v>0</v>
      </c>
      <c r="E11" s="49">
        <f t="shared" si="1"/>
        <v>0</v>
      </c>
    </row>
    <row r="12" spans="1:5" s="6" customFormat="1" ht="17.25" customHeight="1">
      <c r="A12" s="48" t="s">
        <v>105</v>
      </c>
      <c r="B12" s="27">
        <v>30403</v>
      </c>
      <c r="C12" s="27">
        <v>30000</v>
      </c>
      <c r="D12" s="35">
        <f t="shared" si="0"/>
        <v>403</v>
      </c>
      <c r="E12" s="49">
        <f t="shared" si="1"/>
        <v>1.3433333333333333</v>
      </c>
    </row>
    <row r="13" spans="1:5" s="6" customFormat="1" ht="14.25">
      <c r="A13" s="48" t="s">
        <v>106</v>
      </c>
      <c r="B13" s="27"/>
      <c r="C13" s="27"/>
      <c r="D13" s="35">
        <f t="shared" si="0"/>
        <v>0</v>
      </c>
      <c r="E13" s="49">
        <f t="shared" si="1"/>
        <v>0</v>
      </c>
    </row>
    <row r="14" spans="1:5" s="6" customFormat="1" ht="17.25" customHeight="1">
      <c r="A14" s="48" t="s">
        <v>107</v>
      </c>
      <c r="B14" s="27"/>
      <c r="C14" s="27"/>
      <c r="D14" s="35">
        <f t="shared" si="0"/>
        <v>0</v>
      </c>
      <c r="E14" s="49">
        <f t="shared" si="1"/>
        <v>0</v>
      </c>
    </row>
    <row r="15" spans="1:5" s="19" customFormat="1" ht="27" customHeight="1">
      <c r="A15" s="22" t="s">
        <v>108</v>
      </c>
      <c r="B15" s="24">
        <f>SUM(B16:B45)</f>
        <v>2610</v>
      </c>
      <c r="C15" s="24">
        <f>SUM(C16:C45)</f>
        <v>50000</v>
      </c>
      <c r="D15" s="25">
        <f t="shared" si="0"/>
        <v>-47390</v>
      </c>
      <c r="E15" s="26">
        <f t="shared" si="1"/>
        <v>-94.78</v>
      </c>
    </row>
    <row r="16" spans="1:5" s="6" customFormat="1" ht="17.25" customHeight="1">
      <c r="A16" s="48" t="s">
        <v>114</v>
      </c>
      <c r="B16" s="27">
        <v>2610</v>
      </c>
      <c r="C16" s="27">
        <v>50000</v>
      </c>
      <c r="D16" s="35">
        <f t="shared" si="0"/>
        <v>-47390</v>
      </c>
      <c r="E16" s="49">
        <f t="shared" si="1"/>
        <v>-94.78</v>
      </c>
    </row>
    <row r="17" spans="1:5" s="6" customFormat="1" ht="14.25">
      <c r="A17" s="48" t="s">
        <v>115</v>
      </c>
      <c r="B17" s="27"/>
      <c r="C17" s="27"/>
      <c r="D17" s="35">
        <f t="shared" si="0"/>
        <v>0</v>
      </c>
      <c r="E17" s="49">
        <f t="shared" si="1"/>
        <v>0</v>
      </c>
    </row>
    <row r="18" spans="1:5" s="6" customFormat="1" ht="8.25" customHeight="1">
      <c r="A18" s="50"/>
      <c r="B18" s="27"/>
      <c r="C18" s="27"/>
      <c r="D18" s="35">
        <f t="shared" si="0"/>
        <v>0</v>
      </c>
      <c r="E18" s="49">
        <f t="shared" si="1"/>
        <v>0</v>
      </c>
    </row>
    <row r="19" spans="1:5" s="6" customFormat="1" ht="14.25">
      <c r="A19" s="51"/>
      <c r="B19" s="27"/>
      <c r="C19" s="27"/>
      <c r="D19" s="35">
        <f t="shared" si="0"/>
        <v>0</v>
      </c>
      <c r="E19" s="49">
        <f t="shared" si="1"/>
        <v>0</v>
      </c>
    </row>
    <row r="20" spans="1:5" s="6" customFormat="1" ht="19.5" customHeight="1">
      <c r="A20" s="51"/>
      <c r="B20" s="27"/>
      <c r="C20" s="27"/>
      <c r="D20" s="35">
        <f t="shared" si="0"/>
        <v>0</v>
      </c>
      <c r="E20" s="49">
        <f t="shared" si="1"/>
        <v>0</v>
      </c>
    </row>
    <row r="21" spans="1:5" s="6" customFormat="1" ht="19.5" customHeight="1">
      <c r="A21" s="51"/>
      <c r="B21" s="27"/>
      <c r="C21" s="27"/>
      <c r="D21" s="35">
        <f t="shared" si="0"/>
        <v>0</v>
      </c>
      <c r="E21" s="49">
        <f t="shared" si="1"/>
        <v>0</v>
      </c>
    </row>
    <row r="22" spans="1:5" s="6" customFormat="1" ht="14.25">
      <c r="A22" s="51"/>
      <c r="B22" s="27"/>
      <c r="C22" s="27"/>
      <c r="D22" s="35">
        <f t="shared" si="0"/>
        <v>0</v>
      </c>
      <c r="E22" s="49">
        <f t="shared" si="1"/>
        <v>0</v>
      </c>
    </row>
    <row r="23" spans="1:5" s="6" customFormat="1" ht="18.75" customHeight="1">
      <c r="A23" s="51"/>
      <c r="B23" s="27"/>
      <c r="C23" s="27"/>
      <c r="D23" s="35">
        <f t="shared" si="0"/>
        <v>0</v>
      </c>
      <c r="E23" s="49">
        <f t="shared" si="1"/>
        <v>0</v>
      </c>
    </row>
    <row r="24" spans="1:12" s="6" customFormat="1" ht="14.25">
      <c r="A24" s="51"/>
      <c r="B24" s="100"/>
      <c r="C24" s="100"/>
      <c r="D24" s="99">
        <f t="shared" si="0"/>
        <v>0</v>
      </c>
      <c r="E24" s="101">
        <f t="shared" si="1"/>
        <v>0</v>
      </c>
      <c r="F24" s="102"/>
      <c r="G24" s="102"/>
      <c r="H24" s="102"/>
      <c r="I24" s="102"/>
      <c r="J24" s="102"/>
      <c r="K24" s="102"/>
      <c r="L24" s="102"/>
    </row>
    <row r="25" spans="1:12" s="6" customFormat="1" ht="19.5" customHeight="1">
      <c r="A25" s="51"/>
      <c r="B25" s="100"/>
      <c r="C25" s="100"/>
      <c r="D25" s="99">
        <f t="shared" si="0"/>
        <v>0</v>
      </c>
      <c r="E25" s="101">
        <f t="shared" si="1"/>
        <v>0</v>
      </c>
      <c r="F25" s="102"/>
      <c r="G25" s="102"/>
      <c r="H25" s="102"/>
      <c r="I25" s="102"/>
      <c r="J25" s="102"/>
      <c r="K25" s="102"/>
      <c r="L25" s="102"/>
    </row>
    <row r="26" spans="1:12" s="6" customFormat="1" ht="14.25">
      <c r="A26" s="51"/>
      <c r="B26" s="100"/>
      <c r="C26" s="100"/>
      <c r="D26" s="99">
        <f t="shared" si="0"/>
        <v>0</v>
      </c>
      <c r="E26" s="101">
        <f t="shared" si="1"/>
        <v>0</v>
      </c>
      <c r="F26" s="102"/>
      <c r="G26" s="102"/>
      <c r="H26" s="102"/>
      <c r="I26" s="102"/>
      <c r="J26" s="102"/>
      <c r="K26" s="102"/>
      <c r="L26" s="102"/>
    </row>
    <row r="27" spans="1:12" s="6" customFormat="1" ht="14.25">
      <c r="A27" s="51"/>
      <c r="B27" s="100"/>
      <c r="C27" s="100"/>
      <c r="D27" s="99">
        <f t="shared" si="0"/>
        <v>0</v>
      </c>
      <c r="E27" s="101">
        <f t="shared" si="1"/>
        <v>0</v>
      </c>
      <c r="F27" s="102"/>
      <c r="G27" s="102"/>
      <c r="H27" s="102"/>
      <c r="I27" s="102"/>
      <c r="J27" s="102"/>
      <c r="K27" s="102"/>
      <c r="L27" s="102"/>
    </row>
    <row r="28" spans="1:12" s="6" customFormat="1" ht="14.25">
      <c r="A28" s="51"/>
      <c r="B28" s="100"/>
      <c r="C28" s="100"/>
      <c r="D28" s="99">
        <f t="shared" si="0"/>
        <v>0</v>
      </c>
      <c r="E28" s="101">
        <f t="shared" si="1"/>
        <v>0</v>
      </c>
      <c r="F28" s="102"/>
      <c r="G28" s="102"/>
      <c r="H28" s="102"/>
      <c r="I28" s="102"/>
      <c r="J28" s="102"/>
      <c r="K28" s="102"/>
      <c r="L28" s="102"/>
    </row>
    <row r="29" spans="1:12" s="6" customFormat="1" ht="18.75" customHeight="1">
      <c r="A29" s="51"/>
      <c r="B29" s="100"/>
      <c r="C29" s="100"/>
      <c r="D29" s="99">
        <f t="shared" si="0"/>
        <v>0</v>
      </c>
      <c r="E29" s="101">
        <f t="shared" si="1"/>
        <v>0</v>
      </c>
      <c r="F29" s="102"/>
      <c r="G29" s="102"/>
      <c r="H29" s="102"/>
      <c r="I29" s="102"/>
      <c r="J29" s="102"/>
      <c r="K29" s="102"/>
      <c r="L29" s="102"/>
    </row>
    <row r="30" spans="1:12" s="6" customFormat="1" ht="14.25">
      <c r="A30" s="51"/>
      <c r="B30" s="100"/>
      <c r="C30" s="100"/>
      <c r="D30" s="99">
        <f t="shared" si="0"/>
        <v>0</v>
      </c>
      <c r="E30" s="101">
        <f t="shared" si="1"/>
        <v>0</v>
      </c>
      <c r="F30" s="102"/>
      <c r="G30" s="102"/>
      <c r="H30" s="102"/>
      <c r="I30" s="102"/>
      <c r="J30" s="102"/>
      <c r="K30" s="102"/>
      <c r="L30" s="102"/>
    </row>
    <row r="31" spans="1:12" s="6" customFormat="1" ht="17.25" customHeight="1">
      <c r="A31" s="51"/>
      <c r="B31" s="100"/>
      <c r="C31" s="100"/>
      <c r="D31" s="99">
        <f t="shared" si="0"/>
        <v>0</v>
      </c>
      <c r="E31" s="101">
        <f t="shared" si="1"/>
        <v>0</v>
      </c>
      <c r="F31" s="102"/>
      <c r="G31" s="102"/>
      <c r="H31" s="102"/>
      <c r="I31" s="102"/>
      <c r="J31" s="102"/>
      <c r="K31" s="102"/>
      <c r="L31" s="102"/>
    </row>
    <row r="32" spans="1:12" s="6" customFormat="1" ht="14.25">
      <c r="A32" s="51"/>
      <c r="B32" s="100"/>
      <c r="C32" s="100"/>
      <c r="D32" s="99">
        <f t="shared" si="0"/>
        <v>0</v>
      </c>
      <c r="E32" s="101">
        <f t="shared" si="1"/>
        <v>0</v>
      </c>
      <c r="F32" s="102"/>
      <c r="G32" s="102"/>
      <c r="H32" s="102"/>
      <c r="I32" s="102"/>
      <c r="J32" s="102"/>
      <c r="K32" s="102"/>
      <c r="L32" s="102"/>
    </row>
    <row r="33" spans="1:12" s="6" customFormat="1" ht="10.5" customHeight="1">
      <c r="A33" s="51"/>
      <c r="B33" s="100"/>
      <c r="C33" s="100"/>
      <c r="D33" s="99">
        <f t="shared" si="0"/>
        <v>0</v>
      </c>
      <c r="E33" s="101">
        <f t="shared" si="1"/>
        <v>0</v>
      </c>
      <c r="F33" s="102"/>
      <c r="G33" s="102"/>
      <c r="H33" s="102"/>
      <c r="I33" s="102"/>
      <c r="J33" s="102"/>
      <c r="K33" s="102"/>
      <c r="L33" s="102"/>
    </row>
    <row r="34" spans="1:12" s="6" customFormat="1" ht="8.25" customHeight="1">
      <c r="A34" s="51"/>
      <c r="B34" s="100"/>
      <c r="C34" s="100"/>
      <c r="D34" s="99">
        <f t="shared" si="0"/>
        <v>0</v>
      </c>
      <c r="E34" s="101">
        <f t="shared" si="1"/>
        <v>0</v>
      </c>
      <c r="F34" s="102"/>
      <c r="G34" s="102"/>
      <c r="H34" s="102"/>
      <c r="I34" s="102"/>
      <c r="J34" s="102"/>
      <c r="K34" s="102"/>
      <c r="L34" s="102"/>
    </row>
    <row r="35" spans="1:12" s="6" customFormat="1" ht="8.25" customHeight="1">
      <c r="A35" s="51"/>
      <c r="B35" s="100"/>
      <c r="C35" s="100"/>
      <c r="D35" s="99">
        <f t="shared" si="0"/>
        <v>0</v>
      </c>
      <c r="E35" s="101">
        <f t="shared" si="1"/>
        <v>0</v>
      </c>
      <c r="F35" s="102"/>
      <c r="G35" s="102"/>
      <c r="H35" s="102"/>
      <c r="I35" s="102"/>
      <c r="J35" s="102"/>
      <c r="K35" s="102"/>
      <c r="L35" s="102"/>
    </row>
    <row r="36" spans="1:12" s="6" customFormat="1" ht="8.25" customHeight="1">
      <c r="A36" s="51"/>
      <c r="B36" s="100"/>
      <c r="C36" s="100"/>
      <c r="D36" s="99">
        <f t="shared" si="0"/>
        <v>0</v>
      </c>
      <c r="E36" s="101">
        <f t="shared" si="1"/>
        <v>0</v>
      </c>
      <c r="F36" s="102"/>
      <c r="G36" s="102"/>
      <c r="H36" s="102"/>
      <c r="I36" s="102"/>
      <c r="J36" s="102"/>
      <c r="K36" s="102"/>
      <c r="L36" s="102"/>
    </row>
    <row r="37" spans="1:12" s="6" customFormat="1" ht="8.25" customHeight="1">
      <c r="A37" s="51"/>
      <c r="B37" s="100"/>
      <c r="C37" s="100"/>
      <c r="D37" s="99">
        <f t="shared" si="0"/>
        <v>0</v>
      </c>
      <c r="E37" s="101">
        <f t="shared" si="1"/>
        <v>0</v>
      </c>
      <c r="F37" s="102"/>
      <c r="G37" s="102"/>
      <c r="H37" s="102"/>
      <c r="I37" s="102"/>
      <c r="J37" s="102"/>
      <c r="K37" s="102"/>
      <c r="L37" s="102"/>
    </row>
    <row r="38" spans="1:5" s="6" customFormat="1" ht="9" customHeight="1">
      <c r="A38" s="51"/>
      <c r="B38" s="27"/>
      <c r="C38" s="27"/>
      <c r="D38" s="35">
        <f t="shared" si="0"/>
        <v>0</v>
      </c>
      <c r="E38" s="49">
        <f t="shared" si="1"/>
        <v>0</v>
      </c>
    </row>
    <row r="39" spans="1:5" s="6" customFormat="1" ht="14.25">
      <c r="A39" s="51"/>
      <c r="B39" s="27"/>
      <c r="C39" s="27"/>
      <c r="D39" s="35">
        <f t="shared" si="0"/>
        <v>0</v>
      </c>
      <c r="E39" s="49">
        <f t="shared" si="1"/>
        <v>0</v>
      </c>
    </row>
    <row r="40" spans="1:5" s="6" customFormat="1" ht="9.75" customHeight="1">
      <c r="A40" s="51"/>
      <c r="B40" s="27"/>
      <c r="C40" s="27"/>
      <c r="D40" s="35">
        <f t="shared" si="0"/>
        <v>0</v>
      </c>
      <c r="E40" s="49">
        <f t="shared" si="1"/>
        <v>0</v>
      </c>
    </row>
    <row r="41" spans="1:5" s="6" customFormat="1" ht="6" customHeight="1">
      <c r="A41" s="51"/>
      <c r="B41" s="27"/>
      <c r="C41" s="27"/>
      <c r="D41" s="35">
        <f t="shared" si="0"/>
        <v>0</v>
      </c>
      <c r="E41" s="49">
        <f t="shared" si="1"/>
        <v>0</v>
      </c>
    </row>
    <row r="42" spans="1:5" s="6" customFormat="1" ht="14.25">
      <c r="A42" s="51"/>
      <c r="B42" s="27"/>
      <c r="C42" s="27"/>
      <c r="D42" s="35">
        <f t="shared" si="0"/>
        <v>0</v>
      </c>
      <c r="E42" s="49">
        <f t="shared" si="1"/>
        <v>0</v>
      </c>
    </row>
    <row r="43" spans="1:5" s="6" customFormat="1" ht="4.5" customHeight="1">
      <c r="A43" s="51"/>
      <c r="B43" s="27"/>
      <c r="C43" s="27"/>
      <c r="D43" s="35">
        <f t="shared" si="0"/>
        <v>0</v>
      </c>
      <c r="E43" s="49">
        <f t="shared" si="1"/>
        <v>0</v>
      </c>
    </row>
    <row r="44" spans="1:5" s="6" customFormat="1" ht="14.25">
      <c r="A44" s="51"/>
      <c r="B44" s="27"/>
      <c r="C44" s="27"/>
      <c r="D44" s="35">
        <f t="shared" si="0"/>
        <v>0</v>
      </c>
      <c r="E44" s="49">
        <f t="shared" si="1"/>
        <v>0</v>
      </c>
    </row>
    <row r="45" spans="1:5" s="6" customFormat="1" ht="14.25">
      <c r="A45" s="51"/>
      <c r="B45" s="27"/>
      <c r="C45" s="27"/>
      <c r="D45" s="35">
        <f>B45-C45</f>
        <v>0</v>
      </c>
      <c r="E45" s="49">
        <f>IF(C45=0,0,(D45/C45)*100)</f>
        <v>0</v>
      </c>
    </row>
    <row r="46" spans="1:5" s="6" customFormat="1" ht="7.5" customHeight="1">
      <c r="A46" s="51"/>
      <c r="B46" s="27"/>
      <c r="C46" s="27"/>
      <c r="D46" s="35">
        <f>B46-C46</f>
        <v>0</v>
      </c>
      <c r="E46" s="49">
        <f>IF(C46=0,0,(D46/C46)*100)</f>
        <v>0</v>
      </c>
    </row>
    <row r="47" spans="1:5" s="19" customFormat="1" ht="30" customHeight="1">
      <c r="A47" s="22" t="s">
        <v>109</v>
      </c>
      <c r="B47" s="24">
        <f>B7-B15</f>
        <v>27793</v>
      </c>
      <c r="C47" s="24">
        <f>C7-C15</f>
        <v>-20000</v>
      </c>
      <c r="D47" s="25">
        <f>B47-C47</f>
        <v>47793</v>
      </c>
      <c r="E47" s="26">
        <f>IF(C47=0,0,(D47/C47)*100)</f>
        <v>-238.965</v>
      </c>
    </row>
    <row r="48" spans="1:5" s="19" customFormat="1" ht="30" customHeight="1">
      <c r="A48" s="22" t="s">
        <v>110</v>
      </c>
      <c r="B48" s="28">
        <v>19854804</v>
      </c>
      <c r="C48" s="28">
        <v>19798000</v>
      </c>
      <c r="D48" s="25">
        <f>B48-C48</f>
        <v>56804</v>
      </c>
      <c r="E48" s="26">
        <f>IF(C48=0,0,(D48/C48)*100)</f>
        <v>0.28691787049196893</v>
      </c>
    </row>
    <row r="49" spans="1:5" s="19" customFormat="1" ht="30" customHeight="1" thickBot="1">
      <c r="A49" s="23" t="s">
        <v>111</v>
      </c>
      <c r="B49" s="29">
        <f>B47+B48</f>
        <v>19882597</v>
      </c>
      <c r="C49" s="29">
        <f>C47+C48</f>
        <v>19778000</v>
      </c>
      <c r="D49" s="30">
        <f>B49-C49</f>
        <v>104597</v>
      </c>
      <c r="E49" s="31">
        <f>IF(C49=0,0,(D49/C49)*100)</f>
        <v>0.5288552937607442</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L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F1" sqref="F1"/>
    </sheetView>
  </sheetViews>
  <sheetFormatPr defaultColWidth="9.00390625" defaultRowHeight="16.5"/>
  <cols>
    <col min="1" max="1" width="29.00390625" style="7" customWidth="1"/>
    <col min="2" max="2" width="15.875" style="7" customWidth="1"/>
    <col min="3" max="3" width="16.375" style="7" customWidth="1"/>
    <col min="4" max="4" width="15.625" style="7" customWidth="1"/>
    <col min="5" max="5" width="8.2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34" t="s">
        <v>248</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235</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2028592</v>
      </c>
      <c r="C7" s="24">
        <f>SUM(C8:C14)</f>
        <v>36000000</v>
      </c>
      <c r="D7" s="25">
        <f aca="true" t="shared" si="0" ref="D7:D44">B7-C7</f>
        <v>-33971408</v>
      </c>
      <c r="E7" s="26">
        <f aca="true" t="shared" si="1" ref="E7:E44">IF(C7=0,0,(D7/C7)*100)</f>
        <v>-94.36502222222222</v>
      </c>
    </row>
    <row r="8" spans="1:5" s="6" customFormat="1" ht="18.75" customHeight="1">
      <c r="A8" s="48" t="s">
        <v>101</v>
      </c>
      <c r="B8" s="27"/>
      <c r="C8" s="27"/>
      <c r="D8" s="35">
        <f t="shared" si="0"/>
        <v>0</v>
      </c>
      <c r="E8" s="49">
        <f t="shared" si="1"/>
        <v>0</v>
      </c>
    </row>
    <row r="9" spans="1:5" s="6" customFormat="1" ht="18" customHeight="1">
      <c r="A9" s="48" t="s">
        <v>102</v>
      </c>
      <c r="B9" s="27"/>
      <c r="C9" s="27"/>
      <c r="D9" s="35">
        <f t="shared" si="0"/>
        <v>0</v>
      </c>
      <c r="E9" s="49">
        <f t="shared" si="1"/>
        <v>0</v>
      </c>
    </row>
    <row r="10" spans="1:5" s="6" customFormat="1" ht="17.25" customHeight="1">
      <c r="A10" s="48" t="s">
        <v>103</v>
      </c>
      <c r="B10" s="27"/>
      <c r="C10" s="27"/>
      <c r="D10" s="35">
        <f t="shared" si="0"/>
        <v>0</v>
      </c>
      <c r="E10" s="49">
        <f t="shared" si="1"/>
        <v>0</v>
      </c>
    </row>
    <row r="11" spans="1:5" s="6" customFormat="1" ht="21" customHeight="1">
      <c r="A11" s="48" t="s">
        <v>104</v>
      </c>
      <c r="B11" s="27"/>
      <c r="C11" s="27"/>
      <c r="D11" s="35">
        <f t="shared" si="0"/>
        <v>0</v>
      </c>
      <c r="E11" s="49">
        <f t="shared" si="1"/>
        <v>0</v>
      </c>
    </row>
    <row r="12" spans="1:5" s="6" customFormat="1" ht="17.25" customHeight="1">
      <c r="A12" s="48" t="s">
        <v>105</v>
      </c>
      <c r="B12" s="27"/>
      <c r="C12" s="27"/>
      <c r="D12" s="35">
        <f t="shared" si="0"/>
        <v>0</v>
      </c>
      <c r="E12" s="49">
        <f t="shared" si="1"/>
        <v>0</v>
      </c>
    </row>
    <row r="13" spans="1:5" s="6" customFormat="1" ht="14.25">
      <c r="A13" s="48" t="s">
        <v>106</v>
      </c>
      <c r="B13" s="27">
        <v>0</v>
      </c>
      <c r="C13" s="27"/>
      <c r="D13" s="35">
        <f t="shared" si="0"/>
        <v>0</v>
      </c>
      <c r="E13" s="49">
        <f t="shared" si="1"/>
        <v>0</v>
      </c>
    </row>
    <row r="14" spans="1:5" s="6" customFormat="1" ht="17.25" customHeight="1">
      <c r="A14" s="48" t="s">
        <v>107</v>
      </c>
      <c r="B14" s="27">
        <v>2028592</v>
      </c>
      <c r="C14" s="27">
        <v>36000000</v>
      </c>
      <c r="D14" s="35">
        <f t="shared" si="0"/>
        <v>-33971408</v>
      </c>
      <c r="E14" s="49">
        <f t="shared" si="1"/>
        <v>-94.36502222222222</v>
      </c>
    </row>
    <row r="15" spans="1:5" s="19" customFormat="1" ht="27" customHeight="1">
      <c r="A15" s="22" t="s">
        <v>108</v>
      </c>
      <c r="B15" s="24">
        <f>SUM(B16:B45)</f>
        <v>2620969830</v>
      </c>
      <c r="C15" s="24">
        <f>SUM(C16:C45)</f>
        <v>2628924000</v>
      </c>
      <c r="D15" s="25">
        <f t="shared" si="0"/>
        <v>-7954170</v>
      </c>
      <c r="E15" s="26">
        <f t="shared" si="1"/>
        <v>-0.30256371047622527</v>
      </c>
    </row>
    <row r="16" spans="1:5" s="6" customFormat="1" ht="17.25" customHeight="1">
      <c r="A16" s="48" t="s">
        <v>114</v>
      </c>
      <c r="B16" s="27"/>
      <c r="C16" s="27"/>
      <c r="D16" s="35">
        <f t="shared" si="0"/>
        <v>0</v>
      </c>
      <c r="E16" s="49">
        <f t="shared" si="1"/>
        <v>0</v>
      </c>
    </row>
    <row r="17" spans="1:5" s="6" customFormat="1" ht="14.25">
      <c r="A17" s="48" t="s">
        <v>115</v>
      </c>
      <c r="B17" s="27"/>
      <c r="C17" s="27"/>
      <c r="D17" s="35">
        <f t="shared" si="0"/>
        <v>0</v>
      </c>
      <c r="E17" s="49">
        <f t="shared" si="1"/>
        <v>0</v>
      </c>
    </row>
    <row r="18" spans="1:5" s="6" customFormat="1" ht="8.25" customHeight="1">
      <c r="A18" s="50"/>
      <c r="B18" s="27"/>
      <c r="C18" s="27"/>
      <c r="D18" s="35">
        <f t="shared" si="0"/>
        <v>0</v>
      </c>
      <c r="E18" s="49">
        <f t="shared" si="1"/>
        <v>0</v>
      </c>
    </row>
    <row r="19" spans="1:5" s="6" customFormat="1" ht="14.25">
      <c r="A19" s="52" t="s">
        <v>120</v>
      </c>
      <c r="B19" s="27">
        <v>1460913662</v>
      </c>
      <c r="C19" s="27">
        <v>1400000000</v>
      </c>
      <c r="D19" s="35">
        <f t="shared" si="0"/>
        <v>60913662</v>
      </c>
      <c r="E19" s="49">
        <f t="shared" si="1"/>
        <v>4.350975857142857</v>
      </c>
    </row>
    <row r="20" spans="1:5" s="6" customFormat="1" ht="19.5" customHeight="1">
      <c r="A20" s="52" t="s">
        <v>121</v>
      </c>
      <c r="B20" s="27"/>
      <c r="C20" s="27"/>
      <c r="D20" s="35">
        <f t="shared" si="0"/>
        <v>0</v>
      </c>
      <c r="E20" s="49">
        <f t="shared" si="1"/>
        <v>0</v>
      </c>
    </row>
    <row r="21" spans="1:5" s="6" customFormat="1" ht="19.5" customHeight="1">
      <c r="A21" s="52" t="s">
        <v>122</v>
      </c>
      <c r="B21" s="27">
        <v>964081570</v>
      </c>
      <c r="C21" s="27">
        <v>977018000</v>
      </c>
      <c r="D21" s="35">
        <f t="shared" si="0"/>
        <v>-12936430</v>
      </c>
      <c r="E21" s="49">
        <f t="shared" si="1"/>
        <v>-1.324072842056134</v>
      </c>
    </row>
    <row r="22" spans="1:5" s="6" customFormat="1" ht="14.25">
      <c r="A22" s="52" t="s">
        <v>123</v>
      </c>
      <c r="B22" s="27"/>
      <c r="C22" s="27"/>
      <c r="D22" s="35">
        <f t="shared" si="0"/>
        <v>0</v>
      </c>
      <c r="E22" s="49">
        <f t="shared" si="1"/>
        <v>0</v>
      </c>
    </row>
    <row r="23" spans="1:5" s="6" customFormat="1" ht="18.75" customHeight="1">
      <c r="A23" s="52" t="s">
        <v>124</v>
      </c>
      <c r="B23" s="27"/>
      <c r="C23" s="27"/>
      <c r="D23" s="35">
        <f t="shared" si="0"/>
        <v>0</v>
      </c>
      <c r="E23" s="49">
        <f t="shared" si="1"/>
        <v>0</v>
      </c>
    </row>
    <row r="24" spans="1:12" s="6" customFormat="1" ht="14.25">
      <c r="A24" s="52" t="s">
        <v>125</v>
      </c>
      <c r="B24" s="100">
        <v>73803789</v>
      </c>
      <c r="C24" s="100">
        <v>129738000</v>
      </c>
      <c r="D24" s="99">
        <f t="shared" si="0"/>
        <v>-55934211</v>
      </c>
      <c r="E24" s="101">
        <f t="shared" si="1"/>
        <v>-43.11320584562734</v>
      </c>
      <c r="F24" s="102"/>
      <c r="G24" s="102"/>
      <c r="H24" s="102"/>
      <c r="I24" s="102"/>
      <c r="J24" s="102"/>
      <c r="K24" s="102"/>
      <c r="L24" s="102"/>
    </row>
    <row r="25" spans="1:12" s="6" customFormat="1" ht="19.5" customHeight="1">
      <c r="A25" s="52" t="s">
        <v>126</v>
      </c>
      <c r="B25" s="100"/>
      <c r="C25" s="100"/>
      <c r="D25" s="99">
        <f t="shared" si="0"/>
        <v>0</v>
      </c>
      <c r="E25" s="101">
        <f t="shared" si="1"/>
        <v>0</v>
      </c>
      <c r="F25" s="102"/>
      <c r="G25" s="102"/>
      <c r="H25" s="102"/>
      <c r="I25" s="102"/>
      <c r="J25" s="102"/>
      <c r="K25" s="102"/>
      <c r="L25" s="102"/>
    </row>
    <row r="26" spans="1:12" s="6" customFormat="1" ht="14.25">
      <c r="A26" s="52" t="s">
        <v>127</v>
      </c>
      <c r="B26" s="100">
        <v>122170809</v>
      </c>
      <c r="C26" s="100">
        <v>122168000</v>
      </c>
      <c r="D26" s="99">
        <f t="shared" si="0"/>
        <v>2809</v>
      </c>
      <c r="E26" s="101">
        <f t="shared" si="1"/>
        <v>0.002299292777159322</v>
      </c>
      <c r="F26" s="102"/>
      <c r="G26" s="102"/>
      <c r="H26" s="102"/>
      <c r="I26" s="102"/>
      <c r="J26" s="102"/>
      <c r="K26" s="102"/>
      <c r="L26" s="102"/>
    </row>
    <row r="27" spans="1:12" s="6" customFormat="1" ht="14.25">
      <c r="A27" s="52"/>
      <c r="B27" s="100"/>
      <c r="C27" s="100"/>
      <c r="D27" s="99">
        <f t="shared" si="0"/>
        <v>0</v>
      </c>
      <c r="E27" s="101">
        <f t="shared" si="1"/>
        <v>0</v>
      </c>
      <c r="F27" s="102"/>
      <c r="G27" s="102"/>
      <c r="H27" s="102"/>
      <c r="I27" s="102"/>
      <c r="J27" s="102"/>
      <c r="K27" s="102"/>
      <c r="L27" s="102"/>
    </row>
    <row r="28" spans="1:12" s="6" customFormat="1" ht="14.25">
      <c r="A28" s="52"/>
      <c r="B28" s="100"/>
      <c r="C28" s="100"/>
      <c r="D28" s="99">
        <f t="shared" si="0"/>
        <v>0</v>
      </c>
      <c r="E28" s="101">
        <f t="shared" si="1"/>
        <v>0</v>
      </c>
      <c r="F28" s="102"/>
      <c r="G28" s="102"/>
      <c r="H28" s="102"/>
      <c r="I28" s="102"/>
      <c r="J28" s="102"/>
      <c r="K28" s="102"/>
      <c r="L28" s="102"/>
    </row>
    <row r="29" spans="1:12" s="6" customFormat="1" ht="12" customHeight="1">
      <c r="A29" s="52"/>
      <c r="B29" s="100"/>
      <c r="C29" s="100"/>
      <c r="D29" s="99">
        <f t="shared" si="0"/>
        <v>0</v>
      </c>
      <c r="E29" s="101">
        <f t="shared" si="1"/>
        <v>0</v>
      </c>
      <c r="F29" s="102"/>
      <c r="G29" s="102"/>
      <c r="H29" s="102"/>
      <c r="I29" s="102"/>
      <c r="J29" s="102"/>
      <c r="K29" s="102"/>
      <c r="L29" s="102"/>
    </row>
    <row r="30" spans="1:12" s="6" customFormat="1" ht="14.25">
      <c r="A30" s="52"/>
      <c r="B30" s="100"/>
      <c r="C30" s="100"/>
      <c r="D30" s="99">
        <f t="shared" si="0"/>
        <v>0</v>
      </c>
      <c r="E30" s="101">
        <f t="shared" si="1"/>
        <v>0</v>
      </c>
      <c r="F30" s="102"/>
      <c r="G30" s="102"/>
      <c r="H30" s="102"/>
      <c r="I30" s="102"/>
      <c r="J30" s="102"/>
      <c r="K30" s="102"/>
      <c r="L30" s="102"/>
    </row>
    <row r="31" spans="1:12" s="6" customFormat="1" ht="8.25" customHeight="1">
      <c r="A31" s="52"/>
      <c r="B31" s="100"/>
      <c r="C31" s="100"/>
      <c r="D31" s="99">
        <f t="shared" si="0"/>
        <v>0</v>
      </c>
      <c r="E31" s="101">
        <f t="shared" si="1"/>
        <v>0</v>
      </c>
      <c r="F31" s="102"/>
      <c r="G31" s="102"/>
      <c r="H31" s="102"/>
      <c r="I31" s="102"/>
      <c r="J31" s="102"/>
      <c r="K31" s="102"/>
      <c r="L31" s="102"/>
    </row>
    <row r="32" spans="1:12" s="6" customFormat="1" ht="14.25">
      <c r="A32" s="52"/>
      <c r="B32" s="100"/>
      <c r="C32" s="100"/>
      <c r="D32" s="99">
        <f t="shared" si="0"/>
        <v>0</v>
      </c>
      <c r="E32" s="101">
        <f t="shared" si="1"/>
        <v>0</v>
      </c>
      <c r="F32" s="102"/>
      <c r="G32" s="102"/>
      <c r="H32" s="102"/>
      <c r="I32" s="102"/>
      <c r="J32" s="102"/>
      <c r="K32" s="102"/>
      <c r="L32" s="102"/>
    </row>
    <row r="33" spans="1:12" s="6" customFormat="1" ht="10.5" customHeight="1">
      <c r="A33" s="52"/>
      <c r="B33" s="100"/>
      <c r="C33" s="100"/>
      <c r="D33" s="99">
        <f t="shared" si="0"/>
        <v>0</v>
      </c>
      <c r="E33" s="101">
        <f t="shared" si="1"/>
        <v>0</v>
      </c>
      <c r="F33" s="102"/>
      <c r="G33" s="102"/>
      <c r="H33" s="102"/>
      <c r="I33" s="102"/>
      <c r="J33" s="102"/>
      <c r="K33" s="102"/>
      <c r="L33" s="102"/>
    </row>
    <row r="34" spans="1:12" s="6" customFormat="1" ht="8.25" customHeight="1">
      <c r="A34" s="52"/>
      <c r="B34" s="100"/>
      <c r="C34" s="100"/>
      <c r="D34" s="99">
        <f t="shared" si="0"/>
        <v>0</v>
      </c>
      <c r="E34" s="101">
        <f t="shared" si="1"/>
        <v>0</v>
      </c>
      <c r="F34" s="102"/>
      <c r="G34" s="102"/>
      <c r="H34" s="102"/>
      <c r="I34" s="102"/>
      <c r="J34" s="102"/>
      <c r="K34" s="102"/>
      <c r="L34" s="102"/>
    </row>
    <row r="35" spans="1:12" s="6" customFormat="1" ht="8.25" customHeight="1">
      <c r="A35" s="52"/>
      <c r="B35" s="100"/>
      <c r="C35" s="100"/>
      <c r="D35" s="99">
        <f t="shared" si="0"/>
        <v>0</v>
      </c>
      <c r="E35" s="101">
        <f t="shared" si="1"/>
        <v>0</v>
      </c>
      <c r="F35" s="102"/>
      <c r="G35" s="102"/>
      <c r="H35" s="102"/>
      <c r="I35" s="102"/>
      <c r="J35" s="102"/>
      <c r="K35" s="102"/>
      <c r="L35" s="102"/>
    </row>
    <row r="36" spans="1:12" s="6" customFormat="1" ht="8.25" customHeight="1">
      <c r="A36" s="52"/>
      <c r="B36" s="100"/>
      <c r="C36" s="100"/>
      <c r="D36" s="99">
        <f t="shared" si="0"/>
        <v>0</v>
      </c>
      <c r="E36" s="101">
        <f t="shared" si="1"/>
        <v>0</v>
      </c>
      <c r="F36" s="102"/>
      <c r="G36" s="102"/>
      <c r="H36" s="102"/>
      <c r="I36" s="102"/>
      <c r="J36" s="102"/>
      <c r="K36" s="102"/>
      <c r="L36" s="102"/>
    </row>
    <row r="37" spans="1:12" s="6" customFormat="1" ht="8.25" customHeight="1">
      <c r="A37" s="52"/>
      <c r="B37" s="100"/>
      <c r="C37" s="100"/>
      <c r="D37" s="99">
        <f t="shared" si="0"/>
        <v>0</v>
      </c>
      <c r="E37" s="101">
        <f t="shared" si="1"/>
        <v>0</v>
      </c>
      <c r="F37" s="102"/>
      <c r="G37" s="102"/>
      <c r="H37" s="102"/>
      <c r="I37" s="102"/>
      <c r="J37" s="102"/>
      <c r="K37" s="102"/>
      <c r="L37" s="102"/>
    </row>
    <row r="38" spans="1:5" s="6" customFormat="1" ht="9" customHeight="1">
      <c r="A38" s="52"/>
      <c r="B38" s="27"/>
      <c r="C38" s="27"/>
      <c r="D38" s="35">
        <f t="shared" si="0"/>
        <v>0</v>
      </c>
      <c r="E38" s="49">
        <f t="shared" si="1"/>
        <v>0</v>
      </c>
    </row>
    <row r="39" spans="1:5" s="6" customFormat="1" ht="8.25" customHeight="1">
      <c r="A39" s="52"/>
      <c r="B39" s="27"/>
      <c r="C39" s="27"/>
      <c r="D39" s="35">
        <f t="shared" si="0"/>
        <v>0</v>
      </c>
      <c r="E39" s="49">
        <f t="shared" si="1"/>
        <v>0</v>
      </c>
    </row>
    <row r="40" spans="1:5" s="6" customFormat="1" ht="9.75" customHeight="1">
      <c r="A40" s="52"/>
      <c r="B40" s="27"/>
      <c r="C40" s="27"/>
      <c r="D40" s="35">
        <f t="shared" si="0"/>
        <v>0</v>
      </c>
      <c r="E40" s="49">
        <f t="shared" si="1"/>
        <v>0</v>
      </c>
    </row>
    <row r="41" spans="1:5" s="6" customFormat="1" ht="6" customHeight="1">
      <c r="A41" s="52"/>
      <c r="B41" s="27"/>
      <c r="C41" s="27"/>
      <c r="D41" s="35">
        <f t="shared" si="0"/>
        <v>0</v>
      </c>
      <c r="E41" s="49">
        <f t="shared" si="1"/>
        <v>0</v>
      </c>
    </row>
    <row r="42" spans="1:5" s="6" customFormat="1" ht="21" customHeight="1">
      <c r="A42" s="52"/>
      <c r="B42" s="27"/>
      <c r="C42" s="27"/>
      <c r="D42" s="35">
        <f t="shared" si="0"/>
        <v>0</v>
      </c>
      <c r="E42" s="49">
        <f t="shared" si="1"/>
        <v>0</v>
      </c>
    </row>
    <row r="43" spans="1:5" s="6" customFormat="1" ht="33.75" customHeight="1">
      <c r="A43" s="52"/>
      <c r="B43" s="27"/>
      <c r="C43" s="27"/>
      <c r="D43" s="35">
        <f t="shared" si="0"/>
        <v>0</v>
      </c>
      <c r="E43" s="49">
        <f t="shared" si="1"/>
        <v>0</v>
      </c>
    </row>
    <row r="44" spans="1:5" s="6" customFormat="1" ht="14.25">
      <c r="A44" s="52"/>
      <c r="B44" s="27"/>
      <c r="C44" s="27"/>
      <c r="D44" s="35">
        <f t="shared" si="0"/>
        <v>0</v>
      </c>
      <c r="E44" s="49">
        <f t="shared" si="1"/>
        <v>0</v>
      </c>
    </row>
    <row r="45" spans="1:5" s="6" customFormat="1" ht="14.25">
      <c r="A45" s="52"/>
      <c r="B45" s="27"/>
      <c r="C45" s="27"/>
      <c r="D45" s="35">
        <f>B45-C45</f>
        <v>0</v>
      </c>
      <c r="E45" s="49">
        <f>IF(C45=0,0,(D45/C45)*100)</f>
        <v>0</v>
      </c>
    </row>
    <row r="46" spans="1:5" s="6" customFormat="1" ht="7.5" customHeight="1">
      <c r="A46" s="52"/>
      <c r="B46" s="27"/>
      <c r="C46" s="27"/>
      <c r="D46" s="35">
        <f>B46-C46</f>
        <v>0</v>
      </c>
      <c r="E46" s="49">
        <f>IF(C46=0,0,(D46/C46)*100)</f>
        <v>0</v>
      </c>
    </row>
    <row r="47" spans="1:5" s="19" customFormat="1" ht="27" customHeight="1">
      <c r="A47" s="22" t="s">
        <v>109</v>
      </c>
      <c r="B47" s="111">
        <f>B7-B15</f>
        <v>-2618941238</v>
      </c>
      <c r="C47" s="111">
        <f>C7-C15</f>
        <v>-2592924000</v>
      </c>
      <c r="D47" s="95">
        <f>B47-C47</f>
        <v>-26017238</v>
      </c>
      <c r="E47" s="26">
        <f>IF(C47=0,0,(D47/C47)*100)</f>
        <v>1.0033937747500505</v>
      </c>
    </row>
    <row r="48" spans="1:5" s="19" customFormat="1" ht="24.75" customHeight="1">
      <c r="A48" s="22" t="s">
        <v>110</v>
      </c>
      <c r="B48" s="110">
        <v>-22743558687</v>
      </c>
      <c r="C48" s="110">
        <v>-25745584000</v>
      </c>
      <c r="D48" s="95">
        <f>B48-C48</f>
        <v>3002025313</v>
      </c>
      <c r="E48" s="26">
        <f>IF(C48=0,0,(D48/C48)*100)</f>
        <v>-11.66035042359109</v>
      </c>
    </row>
    <row r="49" spans="1:5" s="19" customFormat="1" ht="26.25" customHeight="1" thickBot="1">
      <c r="A49" s="23" t="s">
        <v>111</v>
      </c>
      <c r="B49" s="112">
        <f>B47+B48</f>
        <v>-25362499925</v>
      </c>
      <c r="C49" s="112">
        <f>C47+C48</f>
        <v>-28338508000</v>
      </c>
      <c r="D49" s="113">
        <f>B49-C49</f>
        <v>2976008075</v>
      </c>
      <c r="E49" s="31">
        <f>IF(C49=0,0,(D49/C49)*100)</f>
        <v>-10.501639941665243</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L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F1" sqref="F1"/>
    </sheetView>
  </sheetViews>
  <sheetFormatPr defaultColWidth="9.00390625" defaultRowHeight="16.5"/>
  <cols>
    <col min="1" max="1" width="27.25390625" style="7" customWidth="1"/>
    <col min="2" max="2" width="15.75390625" style="7" customWidth="1"/>
    <col min="3" max="3" width="15.875" style="7" customWidth="1"/>
    <col min="4" max="4" width="16.37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46" t="s">
        <v>249</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236</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459979815</v>
      </c>
      <c r="C7" s="24">
        <f>SUM(C8:C14)</f>
        <v>541722000</v>
      </c>
      <c r="D7" s="25">
        <f aca="true" t="shared" si="0" ref="D7:D44">B7-C7</f>
        <v>-81742185</v>
      </c>
      <c r="E7" s="26">
        <f aca="true" t="shared" si="1" ref="E7:E44">IF(C7=0,0,(D7/C7)*100)</f>
        <v>-15.089323490646494</v>
      </c>
    </row>
    <row r="8" spans="1:5" s="6" customFormat="1" ht="18.75" customHeight="1">
      <c r="A8" s="48" t="s">
        <v>101</v>
      </c>
      <c r="B8" s="27">
        <v>349075819</v>
      </c>
      <c r="C8" s="27">
        <v>423502000</v>
      </c>
      <c r="D8" s="35">
        <f t="shared" si="0"/>
        <v>-74426181</v>
      </c>
      <c r="E8" s="49">
        <f t="shared" si="1"/>
        <v>-17.573985719075708</v>
      </c>
    </row>
    <row r="9" spans="1:5" s="6" customFormat="1" ht="18" customHeight="1">
      <c r="A9" s="48" t="s">
        <v>102</v>
      </c>
      <c r="B9" s="27"/>
      <c r="C9" s="27"/>
      <c r="D9" s="35">
        <f t="shared" si="0"/>
        <v>0</v>
      </c>
      <c r="E9" s="49">
        <f t="shared" si="1"/>
        <v>0</v>
      </c>
    </row>
    <row r="10" spans="1:5" s="6" customFormat="1" ht="17.25" customHeight="1">
      <c r="A10" s="48" t="s">
        <v>103</v>
      </c>
      <c r="B10" s="27">
        <v>86674466</v>
      </c>
      <c r="C10" s="27">
        <v>97151000</v>
      </c>
      <c r="D10" s="35">
        <f t="shared" si="0"/>
        <v>-10476534</v>
      </c>
      <c r="E10" s="49">
        <f t="shared" si="1"/>
        <v>-10.783763419830985</v>
      </c>
    </row>
    <row r="11" spans="1:5" s="6" customFormat="1" ht="21" customHeight="1">
      <c r="A11" s="48" t="s">
        <v>104</v>
      </c>
      <c r="B11" s="27"/>
      <c r="C11" s="27"/>
      <c r="D11" s="35">
        <f t="shared" si="0"/>
        <v>0</v>
      </c>
      <c r="E11" s="49">
        <f t="shared" si="1"/>
        <v>0</v>
      </c>
    </row>
    <row r="12" spans="1:5" s="6" customFormat="1" ht="17.25" customHeight="1">
      <c r="A12" s="48" t="s">
        <v>105</v>
      </c>
      <c r="B12" s="27">
        <v>7838506</v>
      </c>
      <c r="C12" s="27">
        <v>4975000</v>
      </c>
      <c r="D12" s="35">
        <f t="shared" si="0"/>
        <v>2863506</v>
      </c>
      <c r="E12" s="49">
        <f t="shared" si="1"/>
        <v>57.557909547738696</v>
      </c>
    </row>
    <row r="13" spans="1:5" s="6" customFormat="1" ht="14.25">
      <c r="A13" s="48" t="s">
        <v>106</v>
      </c>
      <c r="B13" s="27">
        <v>12475000</v>
      </c>
      <c r="C13" s="27">
        <v>12475000</v>
      </c>
      <c r="D13" s="35">
        <f t="shared" si="0"/>
        <v>0</v>
      </c>
      <c r="E13" s="49">
        <f t="shared" si="1"/>
        <v>0</v>
      </c>
    </row>
    <row r="14" spans="1:5" s="6" customFormat="1" ht="17.25" customHeight="1">
      <c r="A14" s="48" t="s">
        <v>107</v>
      </c>
      <c r="B14" s="27">
        <v>3916024</v>
      </c>
      <c r="C14" s="27">
        <v>3619000</v>
      </c>
      <c r="D14" s="35">
        <f t="shared" si="0"/>
        <v>297024</v>
      </c>
      <c r="E14" s="49">
        <f t="shared" si="1"/>
        <v>8.2073500967118</v>
      </c>
    </row>
    <row r="15" spans="1:5" s="19" customFormat="1" ht="27" customHeight="1">
      <c r="A15" s="22" t="s">
        <v>108</v>
      </c>
      <c r="B15" s="24">
        <f>SUM(B16:B45)</f>
        <v>416385995</v>
      </c>
      <c r="C15" s="24">
        <f>SUM(C16:C45)</f>
        <v>541296000</v>
      </c>
      <c r="D15" s="25">
        <f t="shared" si="0"/>
        <v>-124910005</v>
      </c>
      <c r="E15" s="26">
        <f t="shared" si="1"/>
        <v>-23.07609976796429</v>
      </c>
    </row>
    <row r="16" spans="1:5" s="6" customFormat="1" ht="17.25" customHeight="1">
      <c r="A16" s="48" t="s">
        <v>114</v>
      </c>
      <c r="B16" s="27">
        <v>421348</v>
      </c>
      <c r="C16" s="27">
        <v>2768000</v>
      </c>
      <c r="D16" s="35">
        <f t="shared" si="0"/>
        <v>-2346652</v>
      </c>
      <c r="E16" s="49">
        <f t="shared" si="1"/>
        <v>-84.77789017341041</v>
      </c>
    </row>
    <row r="17" spans="1:5" s="6" customFormat="1" ht="14.25">
      <c r="A17" s="48" t="s">
        <v>115</v>
      </c>
      <c r="B17" s="27">
        <v>242563</v>
      </c>
      <c r="C17" s="27">
        <v>21534000</v>
      </c>
      <c r="D17" s="35">
        <f t="shared" si="0"/>
        <v>-21291437</v>
      </c>
      <c r="E17" s="49">
        <f t="shared" si="1"/>
        <v>-98.87358131327203</v>
      </c>
    </row>
    <row r="18" spans="1:5" s="6" customFormat="1" ht="8.25" customHeight="1">
      <c r="A18" s="50"/>
      <c r="B18" s="27"/>
      <c r="C18" s="27"/>
      <c r="D18" s="35">
        <f t="shared" si="0"/>
        <v>0</v>
      </c>
      <c r="E18" s="49">
        <f t="shared" si="1"/>
        <v>0</v>
      </c>
    </row>
    <row r="19" spans="1:5" s="6" customFormat="1" ht="14.25">
      <c r="A19" s="52" t="s">
        <v>128</v>
      </c>
      <c r="B19" s="27">
        <v>41800200</v>
      </c>
      <c r="C19" s="27">
        <v>42000000</v>
      </c>
      <c r="D19" s="35">
        <f t="shared" si="0"/>
        <v>-199800</v>
      </c>
      <c r="E19" s="49">
        <f t="shared" si="1"/>
        <v>-0.47571428571428576</v>
      </c>
    </row>
    <row r="20" spans="1:5" s="6" customFormat="1" ht="19.5" customHeight="1">
      <c r="A20" s="52" t="s">
        <v>129</v>
      </c>
      <c r="B20" s="27">
        <v>238436284</v>
      </c>
      <c r="C20" s="27">
        <v>316636000</v>
      </c>
      <c r="D20" s="35">
        <f t="shared" si="0"/>
        <v>-78199716</v>
      </c>
      <c r="E20" s="49">
        <f t="shared" si="1"/>
        <v>-24.697038871132783</v>
      </c>
    </row>
    <row r="21" spans="1:5" s="6" customFormat="1" ht="19.5" customHeight="1">
      <c r="A21" s="52" t="s">
        <v>130</v>
      </c>
      <c r="B21" s="27">
        <v>83495785</v>
      </c>
      <c r="C21" s="27">
        <v>105950000</v>
      </c>
      <c r="D21" s="35">
        <f t="shared" si="0"/>
        <v>-22454215</v>
      </c>
      <c r="E21" s="49">
        <f t="shared" si="1"/>
        <v>-21.19321849929212</v>
      </c>
    </row>
    <row r="22" spans="1:5" s="6" customFormat="1" ht="14.25">
      <c r="A22" s="52" t="s">
        <v>131</v>
      </c>
      <c r="B22" s="27">
        <v>51989815</v>
      </c>
      <c r="C22" s="27">
        <v>52408000</v>
      </c>
      <c r="D22" s="35">
        <f t="shared" si="0"/>
        <v>-418185</v>
      </c>
      <c r="E22" s="49">
        <f t="shared" si="1"/>
        <v>-0.7979411540222867</v>
      </c>
    </row>
    <row r="23" spans="1:5" s="6" customFormat="1" ht="18.75" customHeight="1">
      <c r="A23" s="52"/>
      <c r="B23" s="27"/>
      <c r="C23" s="27"/>
      <c r="D23" s="35">
        <f t="shared" si="0"/>
        <v>0</v>
      </c>
      <c r="E23" s="49">
        <f t="shared" si="1"/>
        <v>0</v>
      </c>
    </row>
    <row r="24" spans="1:12" s="6" customFormat="1" ht="14.25">
      <c r="A24" s="52"/>
      <c r="B24" s="100"/>
      <c r="C24" s="100"/>
      <c r="D24" s="99">
        <f t="shared" si="0"/>
        <v>0</v>
      </c>
      <c r="E24" s="101">
        <f t="shared" si="1"/>
        <v>0</v>
      </c>
      <c r="F24" s="102"/>
      <c r="G24" s="102"/>
      <c r="H24" s="102"/>
      <c r="I24" s="102"/>
      <c r="J24" s="102"/>
      <c r="K24" s="102"/>
      <c r="L24" s="102"/>
    </row>
    <row r="25" spans="1:12" s="6" customFormat="1" ht="19.5" customHeight="1">
      <c r="A25" s="52"/>
      <c r="B25" s="100"/>
      <c r="C25" s="100"/>
      <c r="D25" s="99">
        <f t="shared" si="0"/>
        <v>0</v>
      </c>
      <c r="E25" s="101">
        <f t="shared" si="1"/>
        <v>0</v>
      </c>
      <c r="F25" s="102"/>
      <c r="G25" s="102"/>
      <c r="H25" s="102"/>
      <c r="I25" s="102"/>
      <c r="J25" s="102"/>
      <c r="K25" s="102"/>
      <c r="L25" s="102"/>
    </row>
    <row r="26" spans="1:12" s="6" customFormat="1" ht="14.25">
      <c r="A26" s="52"/>
      <c r="B26" s="100"/>
      <c r="C26" s="100"/>
      <c r="D26" s="99">
        <f t="shared" si="0"/>
        <v>0</v>
      </c>
      <c r="E26" s="101">
        <f t="shared" si="1"/>
        <v>0</v>
      </c>
      <c r="F26" s="102"/>
      <c r="G26" s="102"/>
      <c r="H26" s="102"/>
      <c r="I26" s="102"/>
      <c r="J26" s="102"/>
      <c r="K26" s="102"/>
      <c r="L26" s="102"/>
    </row>
    <row r="27" spans="1:12" s="6" customFormat="1" ht="14.25">
      <c r="A27" s="52"/>
      <c r="B27" s="100"/>
      <c r="C27" s="100"/>
      <c r="D27" s="99">
        <f t="shared" si="0"/>
        <v>0</v>
      </c>
      <c r="E27" s="101">
        <f t="shared" si="1"/>
        <v>0</v>
      </c>
      <c r="F27" s="102"/>
      <c r="G27" s="102"/>
      <c r="H27" s="102"/>
      <c r="I27" s="102"/>
      <c r="J27" s="102"/>
      <c r="K27" s="102"/>
      <c r="L27" s="102"/>
    </row>
    <row r="28" spans="1:12" s="6" customFormat="1" ht="14.25">
      <c r="A28" s="52"/>
      <c r="B28" s="100"/>
      <c r="C28" s="100"/>
      <c r="D28" s="99">
        <f t="shared" si="0"/>
        <v>0</v>
      </c>
      <c r="E28" s="101">
        <f t="shared" si="1"/>
        <v>0</v>
      </c>
      <c r="F28" s="102"/>
      <c r="G28" s="102"/>
      <c r="H28" s="102"/>
      <c r="I28" s="102"/>
      <c r="J28" s="102"/>
      <c r="K28" s="102"/>
      <c r="L28" s="102"/>
    </row>
    <row r="29" spans="1:12" s="6" customFormat="1" ht="18.75" customHeight="1">
      <c r="A29" s="52"/>
      <c r="B29" s="100"/>
      <c r="C29" s="100"/>
      <c r="D29" s="99">
        <f t="shared" si="0"/>
        <v>0</v>
      </c>
      <c r="E29" s="101">
        <f t="shared" si="1"/>
        <v>0</v>
      </c>
      <c r="F29" s="102"/>
      <c r="G29" s="102"/>
      <c r="H29" s="102"/>
      <c r="I29" s="102"/>
      <c r="J29" s="102"/>
      <c r="K29" s="102"/>
      <c r="L29" s="102"/>
    </row>
    <row r="30" spans="1:12" s="6" customFormat="1" ht="14.25">
      <c r="A30" s="52"/>
      <c r="B30" s="100"/>
      <c r="C30" s="100"/>
      <c r="D30" s="99">
        <f t="shared" si="0"/>
        <v>0</v>
      </c>
      <c r="E30" s="101">
        <f t="shared" si="1"/>
        <v>0</v>
      </c>
      <c r="F30" s="102"/>
      <c r="G30" s="102"/>
      <c r="H30" s="102"/>
      <c r="I30" s="102"/>
      <c r="J30" s="102"/>
      <c r="K30" s="102"/>
      <c r="L30" s="102"/>
    </row>
    <row r="31" spans="1:12" s="6" customFormat="1" ht="17.25" customHeight="1">
      <c r="A31" s="52"/>
      <c r="B31" s="100"/>
      <c r="C31" s="100"/>
      <c r="D31" s="99">
        <f t="shared" si="0"/>
        <v>0</v>
      </c>
      <c r="E31" s="101">
        <f t="shared" si="1"/>
        <v>0</v>
      </c>
      <c r="F31" s="102"/>
      <c r="G31" s="102"/>
      <c r="H31" s="102"/>
      <c r="I31" s="102"/>
      <c r="J31" s="102"/>
      <c r="K31" s="102"/>
      <c r="L31" s="102"/>
    </row>
    <row r="32" spans="1:12" s="6" customFormat="1" ht="14.25">
      <c r="A32" s="52"/>
      <c r="B32" s="100"/>
      <c r="C32" s="100"/>
      <c r="D32" s="99">
        <f t="shared" si="0"/>
        <v>0</v>
      </c>
      <c r="E32" s="101">
        <f t="shared" si="1"/>
        <v>0</v>
      </c>
      <c r="F32" s="102"/>
      <c r="G32" s="102"/>
      <c r="H32" s="102"/>
      <c r="I32" s="102"/>
      <c r="J32" s="102"/>
      <c r="K32" s="102"/>
      <c r="L32" s="102"/>
    </row>
    <row r="33" spans="1:12" s="6" customFormat="1" ht="10.5" customHeight="1">
      <c r="A33" s="52"/>
      <c r="B33" s="100"/>
      <c r="C33" s="100"/>
      <c r="D33" s="99">
        <f t="shared" si="0"/>
        <v>0</v>
      </c>
      <c r="E33" s="101">
        <f t="shared" si="1"/>
        <v>0</v>
      </c>
      <c r="F33" s="102"/>
      <c r="G33" s="102"/>
      <c r="H33" s="102"/>
      <c r="I33" s="102"/>
      <c r="J33" s="102"/>
      <c r="K33" s="102"/>
      <c r="L33" s="102"/>
    </row>
    <row r="34" spans="1:12" s="6" customFormat="1" ht="8.25" customHeight="1">
      <c r="A34" s="52"/>
      <c r="B34" s="100"/>
      <c r="C34" s="100"/>
      <c r="D34" s="99">
        <f t="shared" si="0"/>
        <v>0</v>
      </c>
      <c r="E34" s="101">
        <f t="shared" si="1"/>
        <v>0</v>
      </c>
      <c r="F34" s="102"/>
      <c r="G34" s="102"/>
      <c r="H34" s="102"/>
      <c r="I34" s="102"/>
      <c r="J34" s="102"/>
      <c r="K34" s="102"/>
      <c r="L34" s="102"/>
    </row>
    <row r="35" spans="1:12" s="6" customFormat="1" ht="8.25" customHeight="1">
      <c r="A35" s="52"/>
      <c r="B35" s="100"/>
      <c r="C35" s="100"/>
      <c r="D35" s="99">
        <f t="shared" si="0"/>
        <v>0</v>
      </c>
      <c r="E35" s="101">
        <f t="shared" si="1"/>
        <v>0</v>
      </c>
      <c r="F35" s="102"/>
      <c r="G35" s="102"/>
      <c r="H35" s="102"/>
      <c r="I35" s="102"/>
      <c r="J35" s="102"/>
      <c r="K35" s="102"/>
      <c r="L35" s="102"/>
    </row>
    <row r="36" spans="1:12" s="6" customFormat="1" ht="8.25" customHeight="1">
      <c r="A36" s="52"/>
      <c r="B36" s="100"/>
      <c r="C36" s="100"/>
      <c r="D36" s="99">
        <f t="shared" si="0"/>
        <v>0</v>
      </c>
      <c r="E36" s="101">
        <f t="shared" si="1"/>
        <v>0</v>
      </c>
      <c r="F36" s="102"/>
      <c r="G36" s="102"/>
      <c r="H36" s="102"/>
      <c r="I36" s="102"/>
      <c r="J36" s="102"/>
      <c r="K36" s="102"/>
      <c r="L36" s="102"/>
    </row>
    <row r="37" spans="1:12" s="6" customFormat="1" ht="8.25" customHeight="1">
      <c r="A37" s="52"/>
      <c r="B37" s="100"/>
      <c r="C37" s="100"/>
      <c r="D37" s="99">
        <f t="shared" si="0"/>
        <v>0</v>
      </c>
      <c r="E37" s="101">
        <f t="shared" si="1"/>
        <v>0</v>
      </c>
      <c r="F37" s="102"/>
      <c r="G37" s="102"/>
      <c r="H37" s="102"/>
      <c r="I37" s="102"/>
      <c r="J37" s="102"/>
      <c r="K37" s="102"/>
      <c r="L37" s="102"/>
    </row>
    <row r="38" spans="1:5" s="6" customFormat="1" ht="9" customHeight="1">
      <c r="A38" s="52"/>
      <c r="B38" s="27"/>
      <c r="C38" s="27"/>
      <c r="D38" s="35">
        <f t="shared" si="0"/>
        <v>0</v>
      </c>
      <c r="E38" s="49">
        <f t="shared" si="1"/>
        <v>0</v>
      </c>
    </row>
    <row r="39" spans="1:5" s="6" customFormat="1" ht="14.25">
      <c r="A39" s="52"/>
      <c r="B39" s="27"/>
      <c r="C39" s="27"/>
      <c r="D39" s="35">
        <f t="shared" si="0"/>
        <v>0</v>
      </c>
      <c r="E39" s="49">
        <f t="shared" si="1"/>
        <v>0</v>
      </c>
    </row>
    <row r="40" spans="1:5" s="6" customFormat="1" ht="9.75" customHeight="1">
      <c r="A40" s="52"/>
      <c r="B40" s="27"/>
      <c r="C40" s="27"/>
      <c r="D40" s="35">
        <f t="shared" si="0"/>
        <v>0</v>
      </c>
      <c r="E40" s="49">
        <f t="shared" si="1"/>
        <v>0</v>
      </c>
    </row>
    <row r="41" spans="1:5" s="6" customFormat="1" ht="6" customHeight="1">
      <c r="A41" s="52"/>
      <c r="B41" s="27"/>
      <c r="C41" s="27"/>
      <c r="D41" s="35">
        <f t="shared" si="0"/>
        <v>0</v>
      </c>
      <c r="E41" s="49">
        <f t="shared" si="1"/>
        <v>0</v>
      </c>
    </row>
    <row r="42" spans="1:5" s="6" customFormat="1" ht="14.25">
      <c r="A42" s="52"/>
      <c r="B42" s="27"/>
      <c r="C42" s="27"/>
      <c r="D42" s="35">
        <f t="shared" si="0"/>
        <v>0</v>
      </c>
      <c r="E42" s="49">
        <f t="shared" si="1"/>
        <v>0</v>
      </c>
    </row>
    <row r="43" spans="1:5" s="6" customFormat="1" ht="4.5" customHeight="1">
      <c r="A43" s="52"/>
      <c r="B43" s="27"/>
      <c r="C43" s="27"/>
      <c r="D43" s="35">
        <f t="shared" si="0"/>
        <v>0</v>
      </c>
      <c r="E43" s="49">
        <f t="shared" si="1"/>
        <v>0</v>
      </c>
    </row>
    <row r="44" spans="1:5" s="6" customFormat="1" ht="14.25">
      <c r="A44" s="52"/>
      <c r="B44" s="27"/>
      <c r="C44" s="27"/>
      <c r="D44" s="35">
        <f t="shared" si="0"/>
        <v>0</v>
      </c>
      <c r="E44" s="49">
        <f t="shared" si="1"/>
        <v>0</v>
      </c>
    </row>
    <row r="45" spans="1:5" s="6" customFormat="1" ht="14.25">
      <c r="A45" s="52"/>
      <c r="B45" s="27"/>
      <c r="C45" s="27"/>
      <c r="D45" s="35">
        <f>B45-C45</f>
        <v>0</v>
      </c>
      <c r="E45" s="49">
        <f>IF(C45=0,0,(D45/C45)*100)</f>
        <v>0</v>
      </c>
    </row>
    <row r="46" spans="1:5" s="6" customFormat="1" ht="7.5" customHeight="1">
      <c r="A46" s="52"/>
      <c r="B46" s="27"/>
      <c r="C46" s="27"/>
      <c r="D46" s="35">
        <f>B46-C46</f>
        <v>0</v>
      </c>
      <c r="E46" s="49">
        <f>IF(C46=0,0,(D46/C46)*100)</f>
        <v>0</v>
      </c>
    </row>
    <row r="47" spans="1:5" s="19" customFormat="1" ht="30" customHeight="1">
      <c r="A47" s="22" t="s">
        <v>109</v>
      </c>
      <c r="B47" s="24">
        <f>B7-B15</f>
        <v>43593820</v>
      </c>
      <c r="C47" s="24">
        <f>C7-C15</f>
        <v>426000</v>
      </c>
      <c r="D47" s="25">
        <f>B47-C47</f>
        <v>43167820</v>
      </c>
      <c r="E47" s="26">
        <f>IF(C47=0,0,(D47/C47)*100)</f>
        <v>10133.291079812207</v>
      </c>
    </row>
    <row r="48" spans="1:5" s="19" customFormat="1" ht="30" customHeight="1">
      <c r="A48" s="22" t="s">
        <v>110</v>
      </c>
      <c r="B48" s="28">
        <v>1456215078.83</v>
      </c>
      <c r="C48" s="28">
        <v>1154427000</v>
      </c>
      <c r="D48" s="25">
        <f>B48-C48</f>
        <v>301788078.8299999</v>
      </c>
      <c r="E48" s="26">
        <f>IF(C48=0,0,(D48/C48)*100)</f>
        <v>26.141807046266237</v>
      </c>
    </row>
    <row r="49" spans="1:5" s="19" customFormat="1" ht="30" customHeight="1" thickBot="1">
      <c r="A49" s="23" t="s">
        <v>111</v>
      </c>
      <c r="B49" s="29">
        <f>B47+B48</f>
        <v>1499808898.83</v>
      </c>
      <c r="C49" s="29">
        <f>C47+C48</f>
        <v>1154853000</v>
      </c>
      <c r="D49" s="30">
        <f>B49-C49</f>
        <v>344955898.8299999</v>
      </c>
      <c r="E49" s="31">
        <f>IF(C49=0,0,(D49/C49)*100)</f>
        <v>29.870113237788697</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A1:E1"/>
    <mergeCell ref="A2:E2"/>
    <mergeCell ref="A3:E3"/>
    <mergeCell ref="A5:A6"/>
    <mergeCell ref="B5:B6"/>
    <mergeCell ref="C5:C6"/>
    <mergeCell ref="D5:E5"/>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9"/>
  <dimension ref="A1:L88"/>
  <sheetViews>
    <sheetView workbookViewId="0" topLeftCell="A1">
      <pane xSplit="1" ySplit="6" topLeftCell="B7" activePane="bottomRight" state="frozen"/>
      <selection pane="topLeft" activeCell="F1" sqref="F1"/>
      <selection pane="topRight" activeCell="F1" sqref="F1"/>
      <selection pane="bottomLeft" activeCell="F1" sqref="F1"/>
      <selection pane="bottomRight" activeCell="F1" sqref="F1"/>
    </sheetView>
  </sheetViews>
  <sheetFormatPr defaultColWidth="9.00390625" defaultRowHeight="16.5"/>
  <cols>
    <col min="1" max="1" width="27.25390625" style="7" customWidth="1"/>
    <col min="2" max="2" width="15.75390625" style="7" customWidth="1"/>
    <col min="3" max="3" width="15.875" style="7" customWidth="1"/>
    <col min="4" max="4" width="17.00390625" style="7" customWidth="1"/>
    <col min="5" max="5" width="8.75390625" style="7" customWidth="1"/>
    <col min="6" max="6" width="9.00390625" style="7" customWidth="1"/>
    <col min="7" max="7" width="16.50390625" style="7" customWidth="1"/>
    <col min="8" max="8" width="17.625" style="7" customWidth="1"/>
    <col min="9" max="16384" width="9.00390625" style="7" customWidth="1"/>
  </cols>
  <sheetData>
    <row r="1" spans="1:5" s="2" customFormat="1" ht="27.75">
      <c r="A1" s="146" t="s">
        <v>250</v>
      </c>
      <c r="B1" s="135"/>
      <c r="C1" s="135"/>
      <c r="D1" s="135"/>
      <c r="E1" s="135"/>
    </row>
    <row r="2" spans="1:5" s="2" customFormat="1" ht="21">
      <c r="A2" s="136" t="s">
        <v>112</v>
      </c>
      <c r="B2" s="136"/>
      <c r="C2" s="136"/>
      <c r="D2" s="136"/>
      <c r="E2" s="136"/>
    </row>
    <row r="3" spans="1:5" s="2" customFormat="1" ht="16.5">
      <c r="A3" s="140"/>
      <c r="B3" s="140"/>
      <c r="C3" s="140"/>
      <c r="D3" s="140"/>
      <c r="E3" s="140"/>
    </row>
    <row r="4" spans="1:5" s="2" customFormat="1" ht="17.25" thickBot="1">
      <c r="A4" s="141" t="s">
        <v>238</v>
      </c>
      <c r="B4" s="142"/>
      <c r="C4" s="142"/>
      <c r="D4" s="142"/>
      <c r="E4" s="143"/>
    </row>
    <row r="5" spans="1:5" s="2" customFormat="1" ht="16.5">
      <c r="A5" s="131" t="s">
        <v>95</v>
      </c>
      <c r="B5" s="137" t="s">
        <v>96</v>
      </c>
      <c r="C5" s="137" t="s">
        <v>97</v>
      </c>
      <c r="D5" s="137" t="s">
        <v>113</v>
      </c>
      <c r="E5" s="129"/>
    </row>
    <row r="6" spans="1:5" s="2" customFormat="1" ht="16.5">
      <c r="A6" s="138"/>
      <c r="B6" s="139"/>
      <c r="C6" s="139"/>
      <c r="D6" s="4" t="s">
        <v>98</v>
      </c>
      <c r="E6" s="5" t="s">
        <v>99</v>
      </c>
    </row>
    <row r="7" spans="1:5" s="19" customFormat="1" ht="27" customHeight="1">
      <c r="A7" s="21" t="s">
        <v>100</v>
      </c>
      <c r="B7" s="24">
        <f>SUM(B8:B14)</f>
        <v>17554943266</v>
      </c>
      <c r="C7" s="24">
        <f>SUM(C8:C14)</f>
        <v>25618757000</v>
      </c>
      <c r="D7" s="25">
        <f aca="true" t="shared" si="0" ref="D7:D44">B7-C7</f>
        <v>-8063813734</v>
      </c>
      <c r="E7" s="26">
        <f aca="true" t="shared" si="1" ref="E7:E44">IF(C7=0,0,(D7/C7)*100)</f>
        <v>-31.476209926968746</v>
      </c>
    </row>
    <row r="8" spans="1:5" s="6" customFormat="1" ht="18.75" customHeight="1">
      <c r="A8" s="48" t="s">
        <v>101</v>
      </c>
      <c r="B8" s="27">
        <v>13515322918</v>
      </c>
      <c r="C8" s="27">
        <v>16186554000</v>
      </c>
      <c r="D8" s="35">
        <f t="shared" si="0"/>
        <v>-2671231082</v>
      </c>
      <c r="E8" s="49">
        <f t="shared" si="1"/>
        <v>-16.502778058875286</v>
      </c>
    </row>
    <row r="9" spans="1:5" s="6" customFormat="1" ht="18" customHeight="1">
      <c r="A9" s="48" t="s">
        <v>102</v>
      </c>
      <c r="B9" s="27">
        <v>4000000000</v>
      </c>
      <c r="C9" s="27">
        <v>9423000000</v>
      </c>
      <c r="D9" s="35">
        <f t="shared" si="0"/>
        <v>-5423000000</v>
      </c>
      <c r="E9" s="49">
        <f t="shared" si="1"/>
        <v>-57.550673883052106</v>
      </c>
    </row>
    <row r="10" spans="1:5" s="6" customFormat="1" ht="17.25" customHeight="1">
      <c r="A10" s="48" t="s">
        <v>103</v>
      </c>
      <c r="B10" s="27"/>
      <c r="C10" s="27"/>
      <c r="D10" s="35">
        <f t="shared" si="0"/>
        <v>0</v>
      </c>
      <c r="E10" s="49">
        <f t="shared" si="1"/>
        <v>0</v>
      </c>
    </row>
    <row r="11" spans="1:5" s="6" customFormat="1" ht="21" customHeight="1">
      <c r="A11" s="48" t="s">
        <v>104</v>
      </c>
      <c r="B11" s="27"/>
      <c r="C11" s="27"/>
      <c r="D11" s="35">
        <f t="shared" si="0"/>
        <v>0</v>
      </c>
      <c r="E11" s="49">
        <f t="shared" si="1"/>
        <v>0</v>
      </c>
    </row>
    <row r="12" spans="1:5" s="6" customFormat="1" ht="17.25" customHeight="1">
      <c r="A12" s="48" t="s">
        <v>105</v>
      </c>
      <c r="B12" s="27">
        <v>39620348</v>
      </c>
      <c r="C12" s="27">
        <v>9203000</v>
      </c>
      <c r="D12" s="35">
        <f t="shared" si="0"/>
        <v>30417348</v>
      </c>
      <c r="E12" s="49">
        <f t="shared" si="1"/>
        <v>330.5155710094534</v>
      </c>
    </row>
    <row r="13" spans="1:5" s="6" customFormat="1" ht="14.25">
      <c r="A13" s="48" t="s">
        <v>106</v>
      </c>
      <c r="B13" s="27"/>
      <c r="C13" s="27"/>
      <c r="D13" s="35">
        <f t="shared" si="0"/>
        <v>0</v>
      </c>
      <c r="E13" s="49">
        <f t="shared" si="1"/>
        <v>0</v>
      </c>
    </row>
    <row r="14" spans="1:5" s="6" customFormat="1" ht="17.25" customHeight="1">
      <c r="A14" s="48" t="s">
        <v>107</v>
      </c>
      <c r="B14" s="27"/>
      <c r="C14" s="27"/>
      <c r="D14" s="35">
        <f t="shared" si="0"/>
        <v>0</v>
      </c>
      <c r="E14" s="49">
        <f t="shared" si="1"/>
        <v>0</v>
      </c>
    </row>
    <row r="15" spans="1:5" s="19" customFormat="1" ht="27" customHeight="1">
      <c r="A15" s="22" t="s">
        <v>108</v>
      </c>
      <c r="B15" s="24">
        <f>SUM(B16:B45)</f>
        <v>15568983772</v>
      </c>
      <c r="C15" s="24">
        <f>SUM(C16:C45)</f>
        <v>25596452000</v>
      </c>
      <c r="D15" s="25">
        <f t="shared" si="0"/>
        <v>-10027468228</v>
      </c>
      <c r="E15" s="26">
        <f t="shared" si="1"/>
        <v>-39.17522720727076</v>
      </c>
    </row>
    <row r="16" spans="1:5" s="6" customFormat="1" ht="17.25" customHeight="1">
      <c r="A16" s="48" t="s">
        <v>114</v>
      </c>
      <c r="B16" s="27">
        <v>173795</v>
      </c>
      <c r="C16" s="27">
        <v>1286000</v>
      </c>
      <c r="D16" s="35">
        <f t="shared" si="0"/>
        <v>-1112205</v>
      </c>
      <c r="E16" s="49">
        <f t="shared" si="1"/>
        <v>-86.48561430793157</v>
      </c>
    </row>
    <row r="17" spans="1:5" s="6" customFormat="1" ht="14.25">
      <c r="A17" s="48" t="s">
        <v>115</v>
      </c>
      <c r="B17" s="27"/>
      <c r="C17" s="27"/>
      <c r="D17" s="35">
        <f t="shared" si="0"/>
        <v>0</v>
      </c>
      <c r="E17" s="49">
        <f t="shared" si="1"/>
        <v>0</v>
      </c>
    </row>
    <row r="18" spans="1:5" s="6" customFormat="1" ht="8.25" customHeight="1">
      <c r="A18" s="50"/>
      <c r="B18" s="27"/>
      <c r="C18" s="27"/>
      <c r="D18" s="35">
        <f t="shared" si="0"/>
        <v>0</v>
      </c>
      <c r="E18" s="49">
        <f t="shared" si="1"/>
        <v>0</v>
      </c>
    </row>
    <row r="19" spans="1:5" s="6" customFormat="1" ht="14.25">
      <c r="A19" s="51" t="s">
        <v>162</v>
      </c>
      <c r="B19" s="27">
        <v>28543024</v>
      </c>
      <c r="C19" s="27">
        <v>9556192000</v>
      </c>
      <c r="D19" s="35">
        <f t="shared" si="0"/>
        <v>-9527648976</v>
      </c>
      <c r="E19" s="49">
        <f t="shared" si="1"/>
        <v>-99.70131382877196</v>
      </c>
    </row>
    <row r="20" spans="1:5" s="6" customFormat="1" ht="19.5" customHeight="1">
      <c r="A20" s="51" t="s">
        <v>163</v>
      </c>
      <c r="B20" s="27">
        <v>15540266953</v>
      </c>
      <c r="C20" s="27">
        <v>16038974000</v>
      </c>
      <c r="D20" s="35">
        <f t="shared" si="0"/>
        <v>-498707047</v>
      </c>
      <c r="E20" s="49">
        <f t="shared" si="1"/>
        <v>-3.1093450678328924</v>
      </c>
    </row>
    <row r="21" spans="1:5" s="6" customFormat="1" ht="19.5" customHeight="1">
      <c r="A21" s="51" t="s">
        <v>164</v>
      </c>
      <c r="B21" s="27"/>
      <c r="C21" s="27"/>
      <c r="D21" s="35">
        <f t="shared" si="0"/>
        <v>0</v>
      </c>
      <c r="E21" s="49">
        <f t="shared" si="1"/>
        <v>0</v>
      </c>
    </row>
    <row r="22" spans="1:5" s="6" customFormat="1" ht="14.25">
      <c r="A22" s="51"/>
      <c r="B22" s="27"/>
      <c r="C22" s="27"/>
      <c r="D22" s="35">
        <f t="shared" si="0"/>
        <v>0</v>
      </c>
      <c r="E22" s="49">
        <f t="shared" si="1"/>
        <v>0</v>
      </c>
    </row>
    <row r="23" spans="1:5" s="6" customFormat="1" ht="18.75" customHeight="1">
      <c r="A23" s="51"/>
      <c r="B23" s="27"/>
      <c r="C23" s="27"/>
      <c r="D23" s="35">
        <f t="shared" si="0"/>
        <v>0</v>
      </c>
      <c r="E23" s="49">
        <f t="shared" si="1"/>
        <v>0</v>
      </c>
    </row>
    <row r="24" spans="1:12" s="6" customFormat="1" ht="14.25">
      <c r="A24" s="51"/>
      <c r="B24" s="100"/>
      <c r="C24" s="100"/>
      <c r="D24" s="99">
        <f t="shared" si="0"/>
        <v>0</v>
      </c>
      <c r="E24" s="101">
        <f t="shared" si="1"/>
        <v>0</v>
      </c>
      <c r="F24" s="102"/>
      <c r="G24" s="102"/>
      <c r="H24" s="102"/>
      <c r="I24" s="102"/>
      <c r="J24" s="102"/>
      <c r="K24" s="102"/>
      <c r="L24" s="102"/>
    </row>
    <row r="25" spans="1:12" s="6" customFormat="1" ht="19.5" customHeight="1">
      <c r="A25" s="51"/>
      <c r="B25" s="100"/>
      <c r="C25" s="100"/>
      <c r="D25" s="99">
        <f t="shared" si="0"/>
        <v>0</v>
      </c>
      <c r="E25" s="101">
        <f t="shared" si="1"/>
        <v>0</v>
      </c>
      <c r="F25" s="102"/>
      <c r="G25" s="102"/>
      <c r="H25" s="102"/>
      <c r="I25" s="102"/>
      <c r="J25" s="102"/>
      <c r="K25" s="102"/>
      <c r="L25" s="102"/>
    </row>
    <row r="26" spans="1:12" s="6" customFormat="1" ht="14.25">
      <c r="A26" s="51"/>
      <c r="B26" s="100"/>
      <c r="C26" s="100"/>
      <c r="D26" s="99">
        <f t="shared" si="0"/>
        <v>0</v>
      </c>
      <c r="E26" s="101">
        <f t="shared" si="1"/>
        <v>0</v>
      </c>
      <c r="F26" s="102"/>
      <c r="G26" s="102"/>
      <c r="H26" s="102"/>
      <c r="I26" s="102"/>
      <c r="J26" s="102"/>
      <c r="K26" s="102"/>
      <c r="L26" s="102"/>
    </row>
    <row r="27" spans="1:12" s="6" customFormat="1" ht="14.25">
      <c r="A27" s="51"/>
      <c r="B27" s="100"/>
      <c r="C27" s="100"/>
      <c r="D27" s="99">
        <f t="shared" si="0"/>
        <v>0</v>
      </c>
      <c r="E27" s="101">
        <f t="shared" si="1"/>
        <v>0</v>
      </c>
      <c r="F27" s="102"/>
      <c r="G27" s="102"/>
      <c r="H27" s="102"/>
      <c r="I27" s="102"/>
      <c r="J27" s="102"/>
      <c r="K27" s="102"/>
      <c r="L27" s="102"/>
    </row>
    <row r="28" spans="1:12" s="6" customFormat="1" ht="14.25">
      <c r="A28" s="51"/>
      <c r="B28" s="100"/>
      <c r="C28" s="100"/>
      <c r="D28" s="99">
        <f t="shared" si="0"/>
        <v>0</v>
      </c>
      <c r="E28" s="101">
        <f t="shared" si="1"/>
        <v>0</v>
      </c>
      <c r="F28" s="102"/>
      <c r="G28" s="102"/>
      <c r="H28" s="102"/>
      <c r="I28" s="102"/>
      <c r="J28" s="102"/>
      <c r="K28" s="102"/>
      <c r="L28" s="102"/>
    </row>
    <row r="29" spans="1:12" s="6" customFormat="1" ht="18.75" customHeight="1">
      <c r="A29" s="51"/>
      <c r="B29" s="100"/>
      <c r="C29" s="100"/>
      <c r="D29" s="99">
        <f t="shared" si="0"/>
        <v>0</v>
      </c>
      <c r="E29" s="101">
        <f t="shared" si="1"/>
        <v>0</v>
      </c>
      <c r="F29" s="102"/>
      <c r="G29" s="102"/>
      <c r="H29" s="102"/>
      <c r="I29" s="102"/>
      <c r="J29" s="102"/>
      <c r="K29" s="102"/>
      <c r="L29" s="102"/>
    </row>
    <row r="30" spans="1:12" s="6" customFormat="1" ht="14.25">
      <c r="A30" s="51"/>
      <c r="B30" s="100"/>
      <c r="C30" s="100"/>
      <c r="D30" s="99">
        <f t="shared" si="0"/>
        <v>0</v>
      </c>
      <c r="E30" s="101">
        <f t="shared" si="1"/>
        <v>0</v>
      </c>
      <c r="F30" s="102"/>
      <c r="G30" s="102"/>
      <c r="H30" s="102"/>
      <c r="I30" s="102"/>
      <c r="J30" s="102"/>
      <c r="K30" s="102"/>
      <c r="L30" s="102"/>
    </row>
    <row r="31" spans="1:12" s="6" customFormat="1" ht="17.25" customHeight="1">
      <c r="A31" s="51"/>
      <c r="B31" s="100"/>
      <c r="C31" s="100"/>
      <c r="D31" s="99">
        <f t="shared" si="0"/>
        <v>0</v>
      </c>
      <c r="E31" s="101">
        <f t="shared" si="1"/>
        <v>0</v>
      </c>
      <c r="F31" s="102"/>
      <c r="G31" s="102"/>
      <c r="H31" s="102"/>
      <c r="I31" s="102"/>
      <c r="J31" s="102"/>
      <c r="K31" s="102"/>
      <c r="L31" s="102"/>
    </row>
    <row r="32" spans="1:12" s="6" customFormat="1" ht="14.25">
      <c r="A32" s="51"/>
      <c r="B32" s="100"/>
      <c r="C32" s="100"/>
      <c r="D32" s="99">
        <f t="shared" si="0"/>
        <v>0</v>
      </c>
      <c r="E32" s="101">
        <f t="shared" si="1"/>
        <v>0</v>
      </c>
      <c r="F32" s="102"/>
      <c r="G32" s="102"/>
      <c r="H32" s="102"/>
      <c r="I32" s="102"/>
      <c r="J32" s="102"/>
      <c r="K32" s="102"/>
      <c r="L32" s="102"/>
    </row>
    <row r="33" spans="1:12" s="6" customFormat="1" ht="10.5" customHeight="1">
      <c r="A33" s="51"/>
      <c r="B33" s="100"/>
      <c r="C33" s="100"/>
      <c r="D33" s="99">
        <f t="shared" si="0"/>
        <v>0</v>
      </c>
      <c r="E33" s="101">
        <f t="shared" si="1"/>
        <v>0</v>
      </c>
      <c r="F33" s="102"/>
      <c r="G33" s="102"/>
      <c r="H33" s="102"/>
      <c r="I33" s="102"/>
      <c r="J33" s="102"/>
      <c r="K33" s="102"/>
      <c r="L33" s="102"/>
    </row>
    <row r="34" spans="1:12" s="6" customFormat="1" ht="8.25" customHeight="1">
      <c r="A34" s="51"/>
      <c r="B34" s="100"/>
      <c r="C34" s="100"/>
      <c r="D34" s="99">
        <f t="shared" si="0"/>
        <v>0</v>
      </c>
      <c r="E34" s="101">
        <f t="shared" si="1"/>
        <v>0</v>
      </c>
      <c r="F34" s="102"/>
      <c r="G34" s="102"/>
      <c r="H34" s="102"/>
      <c r="I34" s="102"/>
      <c r="J34" s="102"/>
      <c r="K34" s="102"/>
      <c r="L34" s="102"/>
    </row>
    <row r="35" spans="1:12" s="6" customFormat="1" ht="8.25" customHeight="1">
      <c r="A35" s="51"/>
      <c r="B35" s="100"/>
      <c r="C35" s="100"/>
      <c r="D35" s="99">
        <f t="shared" si="0"/>
        <v>0</v>
      </c>
      <c r="E35" s="101">
        <f t="shared" si="1"/>
        <v>0</v>
      </c>
      <c r="F35" s="102"/>
      <c r="G35" s="102"/>
      <c r="H35" s="102"/>
      <c r="I35" s="102"/>
      <c r="J35" s="102"/>
      <c r="K35" s="102"/>
      <c r="L35" s="102"/>
    </row>
    <row r="36" spans="1:12" s="6" customFormat="1" ht="8.25" customHeight="1">
      <c r="A36" s="51"/>
      <c r="B36" s="100"/>
      <c r="C36" s="100"/>
      <c r="D36" s="99">
        <f t="shared" si="0"/>
        <v>0</v>
      </c>
      <c r="E36" s="101">
        <f t="shared" si="1"/>
        <v>0</v>
      </c>
      <c r="F36" s="102"/>
      <c r="G36" s="102"/>
      <c r="H36" s="102"/>
      <c r="I36" s="102"/>
      <c r="J36" s="102"/>
      <c r="K36" s="102"/>
      <c r="L36" s="102"/>
    </row>
    <row r="37" spans="1:12" s="6" customFormat="1" ht="8.25" customHeight="1">
      <c r="A37" s="51"/>
      <c r="B37" s="100"/>
      <c r="C37" s="100"/>
      <c r="D37" s="99">
        <f t="shared" si="0"/>
        <v>0</v>
      </c>
      <c r="E37" s="101">
        <f t="shared" si="1"/>
        <v>0</v>
      </c>
      <c r="F37" s="102"/>
      <c r="G37" s="102"/>
      <c r="H37" s="102"/>
      <c r="I37" s="102"/>
      <c r="J37" s="102"/>
      <c r="K37" s="102"/>
      <c r="L37" s="102"/>
    </row>
    <row r="38" spans="1:5" s="6" customFormat="1" ht="9" customHeight="1">
      <c r="A38" s="51"/>
      <c r="B38" s="27"/>
      <c r="C38" s="27"/>
      <c r="D38" s="35">
        <f t="shared" si="0"/>
        <v>0</v>
      </c>
      <c r="E38" s="49">
        <f t="shared" si="1"/>
        <v>0</v>
      </c>
    </row>
    <row r="39" spans="1:5" s="6" customFormat="1" ht="14.25">
      <c r="A39" s="51"/>
      <c r="B39" s="27"/>
      <c r="C39" s="27"/>
      <c r="D39" s="35">
        <f t="shared" si="0"/>
        <v>0</v>
      </c>
      <c r="E39" s="49">
        <f t="shared" si="1"/>
        <v>0</v>
      </c>
    </row>
    <row r="40" spans="1:5" s="6" customFormat="1" ht="9.75" customHeight="1">
      <c r="A40" s="51"/>
      <c r="B40" s="27"/>
      <c r="C40" s="27"/>
      <c r="D40" s="35">
        <f t="shared" si="0"/>
        <v>0</v>
      </c>
      <c r="E40" s="49">
        <f t="shared" si="1"/>
        <v>0</v>
      </c>
    </row>
    <row r="41" spans="1:5" s="6" customFormat="1" ht="6" customHeight="1">
      <c r="A41" s="51"/>
      <c r="B41" s="27"/>
      <c r="C41" s="27"/>
      <c r="D41" s="35">
        <f t="shared" si="0"/>
        <v>0</v>
      </c>
      <c r="E41" s="49">
        <f t="shared" si="1"/>
        <v>0</v>
      </c>
    </row>
    <row r="42" spans="1:5" s="6" customFormat="1" ht="14.25">
      <c r="A42" s="51"/>
      <c r="B42" s="27"/>
      <c r="C42" s="27"/>
      <c r="D42" s="35">
        <f t="shared" si="0"/>
        <v>0</v>
      </c>
      <c r="E42" s="49">
        <f t="shared" si="1"/>
        <v>0</v>
      </c>
    </row>
    <row r="43" spans="1:5" s="6" customFormat="1" ht="4.5" customHeight="1">
      <c r="A43" s="51"/>
      <c r="B43" s="27"/>
      <c r="C43" s="27"/>
      <c r="D43" s="35">
        <f t="shared" si="0"/>
        <v>0</v>
      </c>
      <c r="E43" s="49">
        <f t="shared" si="1"/>
        <v>0</v>
      </c>
    </row>
    <row r="44" spans="1:5" s="6" customFormat="1" ht="14.25">
      <c r="A44" s="51"/>
      <c r="B44" s="27"/>
      <c r="C44" s="27"/>
      <c r="D44" s="35">
        <f t="shared" si="0"/>
        <v>0</v>
      </c>
      <c r="E44" s="49">
        <f t="shared" si="1"/>
        <v>0</v>
      </c>
    </row>
    <row r="45" spans="1:5" s="6" customFormat="1" ht="14.25">
      <c r="A45" s="51"/>
      <c r="B45" s="27"/>
      <c r="C45" s="27"/>
      <c r="D45" s="35">
        <f>B45-C45</f>
        <v>0</v>
      </c>
      <c r="E45" s="49">
        <f>IF(C45=0,0,(D45/C45)*100)</f>
        <v>0</v>
      </c>
    </row>
    <row r="46" spans="1:5" s="6" customFormat="1" ht="7.5" customHeight="1">
      <c r="A46" s="51"/>
      <c r="B46" s="27"/>
      <c r="C46" s="27"/>
      <c r="D46" s="35">
        <f>B46-C46</f>
        <v>0</v>
      </c>
      <c r="E46" s="49">
        <f>IF(C46=0,0,(D46/C46)*100)</f>
        <v>0</v>
      </c>
    </row>
    <row r="47" spans="1:5" s="19" customFormat="1" ht="30" customHeight="1">
      <c r="A47" s="22" t="s">
        <v>109</v>
      </c>
      <c r="B47" s="24">
        <f>B7-B15</f>
        <v>1985959494</v>
      </c>
      <c r="C47" s="24">
        <f>C7-C15</f>
        <v>22305000</v>
      </c>
      <c r="D47" s="25">
        <f>B47-C47</f>
        <v>1963654494</v>
      </c>
      <c r="E47" s="26">
        <f>IF(C47=0,0,(D47/C47)*100)</f>
        <v>8803.651620712844</v>
      </c>
    </row>
    <row r="48" spans="1:5" s="19" customFormat="1" ht="30" customHeight="1">
      <c r="A48" s="22" t="s">
        <v>110</v>
      </c>
      <c r="B48" s="28">
        <v>2469277090</v>
      </c>
      <c r="C48" s="28">
        <v>903903000</v>
      </c>
      <c r="D48" s="25">
        <f>B48-C48</f>
        <v>1565374090</v>
      </c>
      <c r="E48" s="26">
        <f>IF(C48=0,0,(D48/C48)*100)</f>
        <v>173.17943297013065</v>
      </c>
    </row>
    <row r="49" spans="1:5" s="19" customFormat="1" ht="30" customHeight="1" thickBot="1">
      <c r="A49" s="23" t="s">
        <v>111</v>
      </c>
      <c r="B49" s="29">
        <f>B47+B48</f>
        <v>4455236584</v>
      </c>
      <c r="C49" s="29">
        <f>C47+C48</f>
        <v>926208000</v>
      </c>
      <c r="D49" s="30">
        <f>B49-C49</f>
        <v>3529028584</v>
      </c>
      <c r="E49" s="31">
        <f>IF(C49=0,0,(D49/C49)*100)</f>
        <v>381.0190134397457</v>
      </c>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sheetData>
  <mergeCells count="8">
    <mergeCell ref="D5:E5"/>
    <mergeCell ref="A3:E3"/>
    <mergeCell ref="A1:E1"/>
    <mergeCell ref="A2:E2"/>
    <mergeCell ref="A5:A6"/>
    <mergeCell ref="B5:B6"/>
    <mergeCell ref="C5:C6"/>
    <mergeCell ref="A4:E4"/>
  </mergeCells>
  <printOptions horizontalCentered="1"/>
  <pageMargins left="0.6299212598425197" right="0.6299212598425197"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mannli</cp:lastModifiedBy>
  <cp:lastPrinted>2004-08-20T02:17:34Z</cp:lastPrinted>
  <dcterms:created xsi:type="dcterms:W3CDTF">1997-01-14T01:50:29Z</dcterms:created>
  <dcterms:modified xsi:type="dcterms:W3CDTF">2005-03-11T06:30:36Z</dcterms:modified>
  <cp:category/>
  <cp:version/>
  <cp:contentType/>
  <cp:contentStatus/>
</cp:coreProperties>
</file>