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衛生下水道" sheetId="1" r:id="rId1"/>
    <sheet name="公務人員退休" sheetId="2" r:id="rId2"/>
    <sheet name="勞工退休" sheetId="3" r:id="rId3"/>
    <sheet name="積欠工資墊償" sheetId="4" r:id="rId4"/>
    <sheet name="資源回收管理" sheetId="5" r:id="rId5"/>
    <sheet name="電信總局退撫" sheetId="6" r:id="rId6"/>
    <sheet name="保險業務發展" sheetId="7" r:id="rId7"/>
  </sheets>
  <definedNames/>
  <calcPr fullCalcOnLoad="1"/>
</workbook>
</file>

<file path=xl/sharedStrings.xml><?xml version="1.0" encoding="utf-8"?>
<sst xmlns="http://schemas.openxmlformats.org/spreadsheetml/2006/main" count="242" uniqueCount="134">
  <si>
    <t>％</t>
  </si>
  <si>
    <t>臺灣省臺北近郊衛生下水道工程建設基金</t>
  </si>
  <si>
    <t>結束整理期間平衡表</t>
  </si>
  <si>
    <r>
      <t>　　　　　　　　　　　　　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</si>
  <si>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</si>
  <si>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</si>
  <si>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</si>
  <si>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</si>
  <si>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</si>
  <si>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　流動資產</t>
  </si>
  <si>
    <t>　流動負債</t>
  </si>
  <si>
    <t>　　現金</t>
  </si>
  <si>
    <t>　　短期債務</t>
  </si>
  <si>
    <t>　　短期投資</t>
  </si>
  <si>
    <t>　　應付款項</t>
  </si>
  <si>
    <t>　　應收款項</t>
  </si>
  <si>
    <t>　　預收款項</t>
  </si>
  <si>
    <t>　　存貨</t>
  </si>
  <si>
    <t>　　預付款項</t>
  </si>
  <si>
    <t>　長期負債</t>
  </si>
  <si>
    <t>　　短期貸墊款</t>
  </si>
  <si>
    <t>　　長期債務</t>
  </si>
  <si>
    <t>　長期投資、應收款、</t>
  </si>
  <si>
    <t>　貸墊款及準備金</t>
  </si>
  <si>
    <t>　其他負債</t>
  </si>
  <si>
    <t>　　長期投資</t>
  </si>
  <si>
    <t>　　什項負債</t>
  </si>
  <si>
    <t>　　長期應收款</t>
  </si>
  <si>
    <t>　　長期貸款</t>
  </si>
  <si>
    <t>　　長期墊款</t>
  </si>
  <si>
    <t>　　準備金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</si>
  <si>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</si>
  <si>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</si>
  <si>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</si>
  <si>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</si>
  <si>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</si>
  <si>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</si>
  <si>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</si>
  <si>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　機械及設備</t>
  </si>
  <si>
    <t>　公積</t>
  </si>
  <si>
    <t>　　交通及運輸設備</t>
  </si>
  <si>
    <t>　　資本公積</t>
  </si>
  <si>
    <t>　　什項設備</t>
  </si>
  <si>
    <t>　　特別公積</t>
  </si>
  <si>
    <t>　　租賃資產</t>
  </si>
  <si>
    <t>　　租賃權益改良</t>
  </si>
  <si>
    <t>　累積餘絀（─）</t>
  </si>
  <si>
    <t>　　購建中固定資產</t>
  </si>
  <si>
    <t>　　累積賸餘</t>
  </si>
  <si>
    <t>　遞耗資產</t>
  </si>
  <si>
    <t>　　累積短絀（─）</t>
  </si>
  <si>
    <t>　　農作物</t>
  </si>
  <si>
    <t>　　經濟動物</t>
  </si>
  <si>
    <t>　權益調整</t>
  </si>
  <si>
    <t>　　礦源</t>
  </si>
  <si>
    <t>　　權益調整</t>
  </si>
  <si>
    <t>　無形資產</t>
  </si>
  <si>
    <t>　　累積換算調整數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</si>
  <si>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</si>
  <si>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</si>
  <si>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</si>
  <si>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</si>
  <si>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</si>
  <si>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</si>
  <si>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附設業務組織權益</t>
  </si>
  <si>
    <t>合　　　　　　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</si>
  <si>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2,137,821</t>
    </r>
    <r>
      <rPr>
        <sz val="10"/>
        <rFont val="新細明體"/>
        <family val="1"/>
      </rPr>
      <t>元。</t>
    </r>
  </si>
  <si>
    <t>公務人員退休撫卹基金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</si>
  <si>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</si>
  <si>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</si>
  <si>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</si>
  <si>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</si>
  <si>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</si>
  <si>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％</t>
  </si>
  <si>
    <r>
      <t xml:space="preserve">         </t>
    </r>
    <r>
      <rPr>
        <b/>
        <sz val="10"/>
        <rFont val="新細明體"/>
        <family val="1"/>
      </rPr>
      <t>資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產</t>
    </r>
  </si>
  <si>
    <r>
      <t xml:space="preserve">          </t>
    </r>
    <r>
      <rPr>
        <b/>
        <sz val="10"/>
        <rFont val="新細明體"/>
        <family val="1"/>
      </rPr>
      <t>負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債</t>
    </r>
  </si>
  <si>
    <t>流動資產</t>
  </si>
  <si>
    <t>流動負債</t>
  </si>
  <si>
    <t>買匯貼現及放款</t>
  </si>
  <si>
    <t>長期負債</t>
  </si>
  <si>
    <t>　長期投資、應收款、</t>
  </si>
  <si>
    <t>其他負債</t>
  </si>
  <si>
    <t>　貸墊款及準備金</t>
  </si>
  <si>
    <t>　固定資產</t>
  </si>
  <si>
    <r>
      <t xml:space="preserve">         </t>
    </r>
    <r>
      <rPr>
        <b/>
        <sz val="10"/>
        <rFont val="細明體"/>
        <family val="3"/>
      </rPr>
      <t>淨</t>
    </r>
    <r>
      <rPr>
        <b/>
        <sz val="10"/>
        <rFont val="Times New Roman"/>
        <family val="1"/>
      </rPr>
      <t xml:space="preserve">      </t>
    </r>
    <r>
      <rPr>
        <b/>
        <sz val="10"/>
        <rFont val="細明體"/>
        <family val="3"/>
      </rPr>
      <t>值</t>
    </r>
  </si>
  <si>
    <t>　無形資產</t>
  </si>
  <si>
    <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</si>
  <si>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>　遞延借項</t>
  </si>
  <si>
    <t>公積及餘絀</t>
  </si>
  <si>
    <t>其他資產</t>
  </si>
  <si>
    <t>合　　　　　　計</t>
  </si>
  <si>
    <t>單位：新臺幣元</t>
  </si>
  <si>
    <t>科　　　　目</t>
  </si>
  <si>
    <t>金　　　　額</t>
  </si>
  <si>
    <t>流動資產</t>
  </si>
  <si>
    <t>流動負債</t>
  </si>
  <si>
    <t>買匯貼現及放款</t>
  </si>
  <si>
    <t>長期負債</t>
  </si>
  <si>
    <t>　長期投資、應收款、</t>
  </si>
  <si>
    <t>其他負債</t>
  </si>
  <si>
    <t>　貸墊款及準備金</t>
  </si>
  <si>
    <t>　固定資產</t>
  </si>
  <si>
    <t>　無形資產</t>
  </si>
  <si>
    <t>　遞延借項</t>
  </si>
  <si>
    <t>公積及餘絀</t>
  </si>
  <si>
    <t>其他資產</t>
  </si>
  <si>
    <t>合　　　　　　計</t>
  </si>
  <si>
    <t>勞工退休基金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</si>
  <si>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</si>
  <si>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</si>
  <si>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</t>
    </r>
    <r>
      <rPr>
        <b/>
        <sz val="10"/>
        <rFont val="新細明體"/>
        <family val="1"/>
      </rPr>
      <t>資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產</t>
    </r>
  </si>
  <si>
    <r>
      <t xml:space="preserve">          </t>
    </r>
    <r>
      <rPr>
        <b/>
        <sz val="10"/>
        <rFont val="新細明體"/>
        <family val="1"/>
      </rPr>
      <t>負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債</t>
    </r>
  </si>
  <si>
    <r>
      <t xml:space="preserve">         </t>
    </r>
    <r>
      <rPr>
        <b/>
        <sz val="10"/>
        <rFont val="細明體"/>
        <family val="3"/>
      </rPr>
      <t>淨</t>
    </r>
    <r>
      <rPr>
        <b/>
        <sz val="10"/>
        <rFont val="Times New Roman"/>
        <family val="1"/>
      </rPr>
      <t xml:space="preserve">      </t>
    </r>
    <r>
      <rPr>
        <b/>
        <sz val="10"/>
        <rFont val="細明體"/>
        <family val="3"/>
      </rPr>
      <t>值</t>
    </r>
  </si>
  <si>
    <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</si>
  <si>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r>
      <t xml:space="preserve">    </t>
    </r>
    <r>
      <rPr>
        <sz val="10"/>
        <rFont val="新細明體"/>
        <family val="1"/>
      </rP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  56,250,000</t>
    </r>
    <r>
      <rPr>
        <sz val="10"/>
        <rFont val="新細明體"/>
        <family val="1"/>
      </rPr>
      <t>元。</t>
    </r>
  </si>
  <si>
    <t>積欠工資墊償基金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</si>
  <si>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</si>
  <si>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金　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　額</t>
    </r>
  </si>
  <si>
    <r>
      <t xml:space="preserve">         </t>
    </r>
    <r>
      <rPr>
        <b/>
        <sz val="10"/>
        <rFont val="新細明體"/>
        <family val="1"/>
      </rPr>
      <t>資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產</t>
    </r>
  </si>
  <si>
    <r>
      <t xml:space="preserve">          </t>
    </r>
    <r>
      <rPr>
        <b/>
        <sz val="10"/>
        <rFont val="新細明體"/>
        <family val="1"/>
      </rPr>
      <t>負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債</t>
    </r>
  </si>
  <si>
    <r>
      <t xml:space="preserve">         </t>
    </r>
    <r>
      <rPr>
        <b/>
        <sz val="10"/>
        <rFont val="細明體"/>
        <family val="3"/>
      </rPr>
      <t>淨</t>
    </r>
    <r>
      <rPr>
        <b/>
        <sz val="10"/>
        <rFont val="Times New Roman"/>
        <family val="1"/>
      </rPr>
      <t xml:space="preserve">      </t>
    </r>
    <r>
      <rPr>
        <b/>
        <sz val="10"/>
        <rFont val="細明體"/>
        <family val="3"/>
      </rPr>
      <t>值</t>
    </r>
  </si>
  <si>
    <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</si>
  <si>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>資源回收管理基金－信託基金部分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</si>
  <si>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</si>
  <si>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</si>
  <si>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</t>
    </r>
    <r>
      <rPr>
        <b/>
        <sz val="10"/>
        <rFont val="新細明體"/>
        <family val="1"/>
      </rPr>
      <t>資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產</t>
    </r>
  </si>
  <si>
    <r>
      <t xml:space="preserve">          </t>
    </r>
    <r>
      <rPr>
        <b/>
        <sz val="10"/>
        <rFont val="新細明體"/>
        <family val="1"/>
      </rPr>
      <t>負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債</t>
    </r>
  </si>
  <si>
    <r>
      <t xml:space="preserve">         </t>
    </r>
    <r>
      <rPr>
        <b/>
        <sz val="10"/>
        <rFont val="細明體"/>
        <family val="3"/>
      </rPr>
      <t>淨</t>
    </r>
    <r>
      <rPr>
        <b/>
        <sz val="10"/>
        <rFont val="Times New Roman"/>
        <family val="1"/>
      </rPr>
      <t xml:space="preserve">      </t>
    </r>
    <r>
      <rPr>
        <b/>
        <sz val="10"/>
        <rFont val="細明體"/>
        <family val="3"/>
      </rPr>
      <t>值</t>
    </r>
  </si>
  <si>
    <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</si>
  <si>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>交通部電信總局組織條例修正施行前退休撫卹人員退休撫卹基金</t>
  </si>
  <si>
    <t>％</t>
  </si>
  <si>
    <t>累計換算調整數</t>
  </si>
  <si>
    <t>累計換算調整數</t>
  </si>
  <si>
    <t>保險業務發展基金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</si>
</sst>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#,##0.00_);[Red]\(#,##0.00\)"/>
    <numFmt numFmtId="180" formatCode="#,##0.00_ ;[Red]\-#,##0.00\ "/>
    <numFmt numFmtId="181" formatCode="_(* #,##0.00_);_(* \(#,##0.00\);_(* &quot;-&quot;??_);_(@_)"/>
  </numFmts>
  <fonts count="15">
    <font>
      <sz val="12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0"/>
      <name val="細明體"/>
      <family val="3"/>
    </font>
    <font>
      <sz val="20"/>
      <name val="新細明體"/>
      <family val="1"/>
    </font>
    <font>
      <b/>
      <sz val="16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176" fontId="7" fillId="0" borderId="5" xfId="0" applyNumberFormat="1" applyFont="1" applyBorder="1" applyAlignment="1" applyProtection="1">
      <alignment/>
      <protection/>
    </xf>
    <xf numFmtId="176" fontId="7" fillId="0" borderId="6" xfId="0" applyNumberFormat="1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176" fontId="7" fillId="0" borderId="7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8" xfId="0" applyFont="1" applyBorder="1" applyAlignment="1" applyProtection="1">
      <alignment vertical="center"/>
      <protection/>
    </xf>
    <xf numFmtId="176" fontId="7" fillId="0" borderId="9" xfId="0" applyNumberFormat="1" applyFont="1" applyBorder="1" applyAlignment="1" applyProtection="1">
      <alignment/>
      <protection/>
    </xf>
    <xf numFmtId="0" fontId="8" fillId="0" borderId="5" xfId="0" applyFont="1" applyBorder="1" applyAlignment="1" applyProtection="1">
      <alignment vertical="center"/>
      <protection/>
    </xf>
    <xf numFmtId="176" fontId="9" fillId="0" borderId="5" xfId="0" applyNumberFormat="1" applyFont="1" applyBorder="1" applyAlignment="1" applyProtection="1">
      <alignment/>
      <protection locked="0"/>
    </xf>
    <xf numFmtId="176" fontId="9" fillId="0" borderId="8" xfId="0" applyNumberFormat="1" applyFont="1" applyBorder="1" applyAlignment="1" applyProtection="1">
      <alignment/>
      <protection/>
    </xf>
    <xf numFmtId="0" fontId="8" fillId="0" borderId="8" xfId="0" applyFont="1" applyBorder="1" applyAlignment="1" applyProtection="1">
      <alignment vertical="center"/>
      <protection/>
    </xf>
    <xf numFmtId="176" fontId="9" fillId="0" borderId="9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 locked="0"/>
    </xf>
    <xf numFmtId="176" fontId="9" fillId="0" borderId="5" xfId="0" applyNumberFormat="1" applyFont="1" applyBorder="1" applyAlignment="1" applyProtection="1">
      <alignment/>
      <protection/>
    </xf>
    <xf numFmtId="0" fontId="8" fillId="0" borderId="9" xfId="0" applyFont="1" applyBorder="1" applyAlignment="1" applyProtection="1">
      <alignment vertical="center"/>
      <protection/>
    </xf>
    <xf numFmtId="176" fontId="7" fillId="0" borderId="8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/>
      <protection/>
    </xf>
    <xf numFmtId="176" fontId="7" fillId="0" borderId="12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left" vertical="center"/>
      <protection/>
    </xf>
    <xf numFmtId="0" fontId="7" fillId="0" borderId="6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5" xfId="0" applyFont="1" applyBorder="1" applyAlignment="1" applyProtection="1">
      <alignment horizontal="left" vertical="center" indent="1"/>
      <protection/>
    </xf>
    <xf numFmtId="0" fontId="8" fillId="0" borderId="8" xfId="0" applyFont="1" applyBorder="1" applyAlignment="1" applyProtection="1">
      <alignment horizontal="left" vertical="center" indent="1"/>
      <protection/>
    </xf>
    <xf numFmtId="0" fontId="9" fillId="0" borderId="8" xfId="0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vertical="center"/>
      <protection/>
    </xf>
    <xf numFmtId="0" fontId="8" fillId="0" borderId="8" xfId="0" applyFont="1" applyBorder="1" applyAlignment="1" applyProtection="1">
      <alignment horizontal="left" vertical="center" indent="2"/>
      <protection/>
    </xf>
    <xf numFmtId="176" fontId="7" fillId="0" borderId="5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14" fillId="0" borderId="0" xfId="0" applyFont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B55" sqref="B55"/>
    </sheetView>
  </sheetViews>
  <sheetFormatPr defaultColWidth="9.00390625" defaultRowHeight="16.5"/>
  <cols>
    <col min="1" max="1" width="20.375" style="32" customWidth="1"/>
    <col min="2" max="2" width="16.25390625" style="32" customWidth="1"/>
    <col min="3" max="3" width="7.375" style="32" customWidth="1"/>
    <col min="4" max="4" width="20.50390625" style="32" customWidth="1"/>
    <col min="5" max="5" width="17.125" style="32" customWidth="1"/>
    <col min="6" max="6" width="7.125" style="32" customWidth="1"/>
    <col min="7" max="16384" width="9.00390625" style="32" customWidth="1"/>
  </cols>
  <sheetData>
    <row r="1" spans="1:6" s="1" customFormat="1" ht="27.75" customHeight="1">
      <c r="A1" s="44" t="s">
        <v>1</v>
      </c>
      <c r="B1" s="44"/>
      <c r="C1" s="44"/>
      <c r="D1" s="44"/>
      <c r="E1" s="44"/>
      <c r="F1" s="44"/>
    </row>
    <row r="2" spans="1:6" s="1" customFormat="1" ht="27.75" customHeight="1">
      <c r="A2" s="44" t="s">
        <v>2</v>
      </c>
      <c r="B2" s="44"/>
      <c r="C2" s="44"/>
      <c r="D2" s="44"/>
      <c r="E2" s="44"/>
      <c r="F2" s="44"/>
    </row>
    <row r="3" spans="1:5" s="1" customFormat="1" ht="16.5" customHeight="1">
      <c r="A3" s="45"/>
      <c r="B3" s="45"/>
      <c r="C3" s="45"/>
      <c r="D3" s="45"/>
      <c r="E3" s="45"/>
    </row>
    <row r="4" spans="1:6" s="1" customFormat="1" ht="19.5" customHeight="1" thickBot="1">
      <c r="A4" s="2"/>
      <c r="B4" s="2" t="s">
        <v>3</v>
      </c>
      <c r="C4" s="2"/>
      <c r="D4" s="2"/>
      <c r="F4" s="3" t="s">
        <v>4</v>
      </c>
    </row>
    <row r="5" spans="1:6" s="8" customFormat="1" ht="33.75" customHeight="1">
      <c r="A5" s="4" t="s">
        <v>5</v>
      </c>
      <c r="B5" s="5" t="s">
        <v>6</v>
      </c>
      <c r="C5" s="6" t="s">
        <v>0</v>
      </c>
      <c r="D5" s="5" t="s">
        <v>5</v>
      </c>
      <c r="E5" s="5" t="s">
        <v>6</v>
      </c>
      <c r="F5" s="7" t="s">
        <v>0</v>
      </c>
    </row>
    <row r="6" spans="1:6" s="14" customFormat="1" ht="14.25" customHeight="1">
      <c r="A6" s="9" t="s">
        <v>7</v>
      </c>
      <c r="B6" s="10">
        <f>B7+B14+B21+B31+B35+B37+B39</f>
        <v>26479341454</v>
      </c>
      <c r="C6" s="11">
        <f>IF(B$6&gt;0,(B6/B$6)*100,0)</f>
        <v>100</v>
      </c>
      <c r="D6" s="12" t="s">
        <v>8</v>
      </c>
      <c r="E6" s="10">
        <f>E7+E12+E15</f>
        <v>25163506</v>
      </c>
      <c r="F6" s="13">
        <f>IF(E$47&gt;0,(E6/E$47)*100,0)</f>
        <v>0.09503070929356051</v>
      </c>
    </row>
    <row r="7" spans="1:6" s="14" customFormat="1" ht="14.25" customHeight="1">
      <c r="A7" s="15" t="s">
        <v>9</v>
      </c>
      <c r="B7" s="10">
        <f>SUM(B8:B13)</f>
        <v>1003487250</v>
      </c>
      <c r="C7" s="10">
        <f>SUM(C8:C13)</f>
        <v>3.789698666574701</v>
      </c>
      <c r="D7" s="16" t="s">
        <v>10</v>
      </c>
      <c r="E7" s="10">
        <f>SUM(E8:E10)</f>
        <v>0</v>
      </c>
      <c r="F7" s="17">
        <f>IF(E$47&gt;0,(E7/E$47)*100,0)</f>
        <v>0</v>
      </c>
    </row>
    <row r="8" spans="1:6" s="23" customFormat="1" ht="16.5" customHeight="1">
      <c r="A8" s="18" t="s">
        <v>11</v>
      </c>
      <c r="B8" s="19">
        <v>1003487250</v>
      </c>
      <c r="C8" s="20">
        <f aca="true" t="shared" si="0" ref="C8:C42">IF(B$6&gt;0,(B8/B$6)*100,0)</f>
        <v>3.789698666574701</v>
      </c>
      <c r="D8" s="21" t="s">
        <v>12</v>
      </c>
      <c r="E8" s="19"/>
      <c r="F8" s="22">
        <f>IF(E$47&gt;0,(E8/E$47)*100,0)</f>
        <v>0</v>
      </c>
    </row>
    <row r="9" spans="1:6" s="23" customFormat="1" ht="16.5" customHeight="1">
      <c r="A9" s="18" t="s">
        <v>13</v>
      </c>
      <c r="B9" s="19"/>
      <c r="C9" s="20">
        <f t="shared" si="0"/>
        <v>0</v>
      </c>
      <c r="D9" s="21" t="s">
        <v>14</v>
      </c>
      <c r="E9" s="19"/>
      <c r="F9" s="22">
        <f>IF(E$47&gt;0,(E9/E$47)*100,0)</f>
        <v>0</v>
      </c>
    </row>
    <row r="10" spans="1:6" s="23" customFormat="1" ht="14.25" customHeight="1">
      <c r="A10" s="18" t="s">
        <v>15</v>
      </c>
      <c r="B10" s="19"/>
      <c r="C10" s="24">
        <f t="shared" si="0"/>
        <v>0</v>
      </c>
      <c r="D10" s="21" t="s">
        <v>16</v>
      </c>
      <c r="E10" s="19"/>
      <c r="F10" s="22">
        <f>IF(E$47&gt;0,(E10/E$47)*100,0)</f>
        <v>0</v>
      </c>
    </row>
    <row r="11" spans="1:6" s="23" customFormat="1" ht="17.25" customHeight="1">
      <c r="A11" s="18" t="s">
        <v>17</v>
      </c>
      <c r="B11" s="19"/>
      <c r="C11" s="20">
        <f t="shared" si="0"/>
        <v>0</v>
      </c>
      <c r="D11" s="21"/>
      <c r="E11" s="24"/>
      <c r="F11" s="25"/>
    </row>
    <row r="12" spans="1:6" s="23" customFormat="1" ht="17.25" customHeight="1">
      <c r="A12" s="18" t="s">
        <v>18</v>
      </c>
      <c r="B12" s="19"/>
      <c r="C12" s="20">
        <f t="shared" si="0"/>
        <v>0</v>
      </c>
      <c r="D12" s="16" t="s">
        <v>19</v>
      </c>
      <c r="E12" s="10">
        <f>SUM(E13)</f>
        <v>0</v>
      </c>
      <c r="F12" s="17">
        <f>IF(E$47&gt;0,(E12/E$47)*100,0)</f>
        <v>0</v>
      </c>
    </row>
    <row r="13" spans="1:6" s="23" customFormat="1" ht="14.25" customHeight="1">
      <c r="A13" s="18" t="s">
        <v>20</v>
      </c>
      <c r="B13" s="19"/>
      <c r="C13" s="24">
        <f t="shared" si="0"/>
        <v>0</v>
      </c>
      <c r="D13" s="21" t="s">
        <v>21</v>
      </c>
      <c r="E13" s="19"/>
      <c r="F13" s="22">
        <f>IF(E$47&gt;0,(E13/E$47)*100,0)</f>
        <v>0</v>
      </c>
    </row>
    <row r="14" spans="1:6" s="23" customFormat="1" ht="14.25" customHeight="1">
      <c r="A14" s="15" t="s">
        <v>22</v>
      </c>
      <c r="B14" s="10">
        <f>SUM(B16:B20)</f>
        <v>0</v>
      </c>
      <c r="C14" s="26">
        <f t="shared" si="0"/>
        <v>0</v>
      </c>
      <c r="D14" s="21"/>
      <c r="E14" s="24"/>
      <c r="F14" s="25"/>
    </row>
    <row r="15" spans="1:6" s="23" customFormat="1" ht="14.25" customHeight="1">
      <c r="A15" s="15" t="s">
        <v>23</v>
      </c>
      <c r="B15" s="10"/>
      <c r="C15" s="26">
        <f t="shared" si="0"/>
        <v>0</v>
      </c>
      <c r="D15" s="16" t="s">
        <v>24</v>
      </c>
      <c r="E15" s="10">
        <f>SUM(E16)</f>
        <v>25163506</v>
      </c>
      <c r="F15" s="17">
        <f>IF(E$47&gt;0,(E15/E$47)*100,0)</f>
        <v>0.09503070929356051</v>
      </c>
    </row>
    <row r="16" spans="1:6" s="23" customFormat="1" ht="14.25" customHeight="1">
      <c r="A16" s="18" t="s">
        <v>25</v>
      </c>
      <c r="B16" s="19"/>
      <c r="C16" s="20">
        <f t="shared" si="0"/>
        <v>0</v>
      </c>
      <c r="D16" s="21" t="s">
        <v>26</v>
      </c>
      <c r="E16" s="19">
        <v>25163506</v>
      </c>
      <c r="F16" s="22">
        <f>IF(E$47&gt;0,(E16/E$47)*100,0)</f>
        <v>0.09503070929356051</v>
      </c>
    </row>
    <row r="17" spans="1:6" s="23" customFormat="1" ht="14.25" customHeight="1">
      <c r="A17" s="18" t="s">
        <v>27</v>
      </c>
      <c r="B17" s="19"/>
      <c r="C17" s="20">
        <f t="shared" si="0"/>
        <v>0</v>
      </c>
      <c r="D17" s="21"/>
      <c r="E17" s="24"/>
      <c r="F17" s="25"/>
    </row>
    <row r="18" spans="1:6" s="23" customFormat="1" ht="14.25" customHeight="1">
      <c r="A18" s="18" t="s">
        <v>28</v>
      </c>
      <c r="B18" s="19"/>
      <c r="C18" s="20">
        <f t="shared" si="0"/>
        <v>0</v>
      </c>
      <c r="D18" s="21"/>
      <c r="E18" s="10"/>
      <c r="F18" s="25"/>
    </row>
    <row r="19" spans="1:6" s="23" customFormat="1" ht="14.25" customHeight="1">
      <c r="A19" s="18" t="s">
        <v>29</v>
      </c>
      <c r="B19" s="19"/>
      <c r="C19" s="20">
        <f t="shared" si="0"/>
        <v>0</v>
      </c>
      <c r="D19" s="21"/>
      <c r="E19" s="10"/>
      <c r="F19" s="25"/>
    </row>
    <row r="20" spans="1:6" s="23" customFormat="1" ht="14.25" customHeight="1">
      <c r="A20" s="18" t="s">
        <v>30</v>
      </c>
      <c r="B20" s="19"/>
      <c r="C20" s="20">
        <f t="shared" si="0"/>
        <v>0</v>
      </c>
      <c r="D20" s="21"/>
      <c r="E20" s="10"/>
      <c r="F20" s="25"/>
    </row>
    <row r="21" spans="1:6" s="23" customFormat="1" ht="14.25" customHeight="1">
      <c r="A21" s="15" t="s">
        <v>31</v>
      </c>
      <c r="B21" s="10">
        <f>SUM(B22:B30)</f>
        <v>25475850204</v>
      </c>
      <c r="C21" s="26">
        <f t="shared" si="0"/>
        <v>96.21028622730944</v>
      </c>
      <c r="D21" s="16" t="s">
        <v>32</v>
      </c>
      <c r="E21" s="10">
        <f>E22+E25+E29+E33</f>
        <v>26454177948</v>
      </c>
      <c r="F21" s="17">
        <f>IF(E$47&gt;0,(E21/E$47)*100,0)</f>
        <v>99.90496929070643</v>
      </c>
    </row>
    <row r="22" spans="1:6" s="23" customFormat="1" ht="14.25" customHeight="1">
      <c r="A22" s="18" t="s">
        <v>33</v>
      </c>
      <c r="B22" s="19"/>
      <c r="C22" s="20">
        <f t="shared" si="0"/>
        <v>0</v>
      </c>
      <c r="D22" s="16" t="s">
        <v>34</v>
      </c>
      <c r="E22" s="10">
        <f>SUM(E23)</f>
        <v>25358053490</v>
      </c>
      <c r="F22" s="17">
        <f>IF(E$47&gt;0,(E22/E$47)*100,0)</f>
        <v>95.76542352479609</v>
      </c>
    </row>
    <row r="23" spans="1:6" s="23" customFormat="1" ht="14.25" customHeight="1">
      <c r="A23" s="18" t="s">
        <v>35</v>
      </c>
      <c r="B23" s="19"/>
      <c r="C23" s="20">
        <f t="shared" si="0"/>
        <v>0</v>
      </c>
      <c r="D23" s="21" t="s">
        <v>36</v>
      </c>
      <c r="E23" s="19">
        <v>25358053490</v>
      </c>
      <c r="F23" s="22">
        <f>IF(E$47&gt;0,(E23/E$47)*100,0)</f>
        <v>95.76542352479609</v>
      </c>
    </row>
    <row r="24" spans="1:6" s="23" customFormat="1" ht="14.25" customHeight="1">
      <c r="A24" s="18" t="s">
        <v>37</v>
      </c>
      <c r="B24" s="19"/>
      <c r="C24" s="20">
        <f t="shared" si="0"/>
        <v>0</v>
      </c>
      <c r="D24" s="21"/>
      <c r="E24" s="10"/>
      <c r="F24" s="25"/>
    </row>
    <row r="25" spans="1:6" s="23" customFormat="1" ht="14.25" customHeight="1">
      <c r="A25" s="18" t="s">
        <v>38</v>
      </c>
      <c r="B25" s="19"/>
      <c r="C25" s="20">
        <f t="shared" si="0"/>
        <v>0</v>
      </c>
      <c r="D25" s="16" t="s">
        <v>39</v>
      </c>
      <c r="E25" s="10">
        <f>SUM(E26:E27)</f>
        <v>792119000</v>
      </c>
      <c r="F25" s="17">
        <f>IF(E$47&gt;0,(E25/E$47)*100,0)</f>
        <v>2.991460347970027</v>
      </c>
    </row>
    <row r="26" spans="1:6" s="23" customFormat="1" ht="14.25" customHeight="1">
      <c r="A26" s="18" t="s">
        <v>40</v>
      </c>
      <c r="B26" s="19"/>
      <c r="C26" s="20">
        <f t="shared" si="0"/>
        <v>0</v>
      </c>
      <c r="D26" s="21" t="s">
        <v>41</v>
      </c>
      <c r="E26" s="19"/>
      <c r="F26" s="22">
        <f>IF(E$47&gt;0,(E26/E$47)*100,0)</f>
        <v>0</v>
      </c>
    </row>
    <row r="27" spans="1:6" s="23" customFormat="1" ht="14.25" customHeight="1">
      <c r="A27" s="18" t="s">
        <v>42</v>
      </c>
      <c r="B27" s="19"/>
      <c r="C27" s="20">
        <f t="shared" si="0"/>
        <v>0</v>
      </c>
      <c r="D27" s="21" t="s">
        <v>43</v>
      </c>
      <c r="E27" s="19">
        <v>792119000</v>
      </c>
      <c r="F27" s="22">
        <f>IF(E$47&gt;0,(E27/E$47)*100,0)</f>
        <v>2.991460347970027</v>
      </c>
    </row>
    <row r="28" spans="1:6" s="23" customFormat="1" ht="14.25" customHeight="1">
      <c r="A28" s="18" t="s">
        <v>44</v>
      </c>
      <c r="B28" s="19"/>
      <c r="C28" s="20">
        <f t="shared" si="0"/>
        <v>0</v>
      </c>
      <c r="D28" s="21"/>
      <c r="E28" s="10"/>
      <c r="F28" s="25"/>
    </row>
    <row r="29" spans="1:6" s="23" customFormat="1" ht="14.25" customHeight="1">
      <c r="A29" s="18" t="s">
        <v>45</v>
      </c>
      <c r="B29" s="19"/>
      <c r="C29" s="20">
        <f t="shared" si="0"/>
        <v>0</v>
      </c>
      <c r="D29" s="16" t="s">
        <v>46</v>
      </c>
      <c r="E29" s="10">
        <f>SUM(E30:E31)</f>
        <v>304005458</v>
      </c>
      <c r="F29" s="17">
        <f>IF(E$47&gt;0,(E29/E$47)*100,0)</f>
        <v>1.1480854179403188</v>
      </c>
    </row>
    <row r="30" spans="1:6" s="23" customFormat="1" ht="14.25" customHeight="1">
      <c r="A30" s="18" t="s">
        <v>47</v>
      </c>
      <c r="B30" s="19">
        <v>25475850204</v>
      </c>
      <c r="C30" s="20">
        <f t="shared" si="0"/>
        <v>96.21028622730944</v>
      </c>
      <c r="D30" s="21" t="s">
        <v>48</v>
      </c>
      <c r="E30" s="19">
        <v>304005458</v>
      </c>
      <c r="F30" s="22">
        <f>IF(E$47&gt;0,(E30/E$47)*100,0)</f>
        <v>1.1480854179403188</v>
      </c>
    </row>
    <row r="31" spans="1:6" s="23" customFormat="1" ht="14.25" customHeight="1">
      <c r="A31" s="15" t="s">
        <v>49</v>
      </c>
      <c r="B31" s="10">
        <f>SUM(B32:B34)</f>
        <v>0</v>
      </c>
      <c r="C31" s="26">
        <f t="shared" si="0"/>
        <v>0</v>
      </c>
      <c r="D31" s="21" t="s">
        <v>50</v>
      </c>
      <c r="E31" s="19"/>
      <c r="F31" s="22">
        <f>IF(E$47&gt;0,(E31/E$47)*100,0)</f>
        <v>0</v>
      </c>
    </row>
    <row r="32" spans="1:6" s="23" customFormat="1" ht="14.25" customHeight="1">
      <c r="A32" s="18" t="s">
        <v>51</v>
      </c>
      <c r="B32" s="19"/>
      <c r="C32" s="20">
        <f t="shared" si="0"/>
        <v>0</v>
      </c>
      <c r="D32" s="21"/>
      <c r="E32" s="10"/>
      <c r="F32" s="25"/>
    </row>
    <row r="33" spans="1:6" s="23" customFormat="1" ht="14.25" customHeight="1">
      <c r="A33" s="18" t="s">
        <v>52</v>
      </c>
      <c r="B33" s="19"/>
      <c r="C33" s="20">
        <f t="shared" si="0"/>
        <v>0</v>
      </c>
      <c r="D33" s="16" t="s">
        <v>53</v>
      </c>
      <c r="E33" s="10">
        <f>SUM(E34:E35)</f>
        <v>0</v>
      </c>
      <c r="F33" s="17">
        <f>IF(E$47&gt;0,(E33/E$47)*100,0)</f>
        <v>0</v>
      </c>
    </row>
    <row r="34" spans="1:6" s="23" customFormat="1" ht="14.25" customHeight="1">
      <c r="A34" s="18" t="s">
        <v>54</v>
      </c>
      <c r="B34" s="19"/>
      <c r="C34" s="20">
        <f t="shared" si="0"/>
        <v>0</v>
      </c>
      <c r="D34" s="21" t="s">
        <v>55</v>
      </c>
      <c r="E34" s="19"/>
      <c r="F34" s="22">
        <f>IF(E$47&gt;0,(E34/E$47)*100,0)</f>
        <v>0</v>
      </c>
    </row>
    <row r="35" spans="1:6" s="23" customFormat="1" ht="14.25" customHeight="1">
      <c r="A35" s="15" t="s">
        <v>56</v>
      </c>
      <c r="B35" s="10">
        <f>SUM(B36)</f>
        <v>0</v>
      </c>
      <c r="C35" s="26">
        <f t="shared" si="0"/>
        <v>0</v>
      </c>
      <c r="D35" s="21" t="s">
        <v>57</v>
      </c>
      <c r="E35" s="19"/>
      <c r="F35" s="22">
        <f>IF(E$47&gt;0,(E35/E$47)*100,0)</f>
        <v>0</v>
      </c>
    </row>
    <row r="36" spans="1:6" s="23" customFormat="1" ht="14.25" customHeight="1">
      <c r="A36" s="18" t="s">
        <v>58</v>
      </c>
      <c r="B36" s="19"/>
      <c r="C36" s="20">
        <f t="shared" si="0"/>
        <v>0</v>
      </c>
      <c r="D36" s="21"/>
      <c r="E36" s="10"/>
      <c r="F36" s="25"/>
    </row>
    <row r="37" spans="1:6" s="23" customFormat="1" ht="14.25" customHeight="1">
      <c r="A37" s="15" t="s">
        <v>59</v>
      </c>
      <c r="B37" s="10">
        <f>SUM(B38)</f>
        <v>0</v>
      </c>
      <c r="C37" s="26">
        <f t="shared" si="0"/>
        <v>0</v>
      </c>
      <c r="D37" s="21"/>
      <c r="E37" s="10"/>
      <c r="F37" s="25"/>
    </row>
    <row r="38" spans="1:6" s="23" customFormat="1" ht="14.25" customHeight="1">
      <c r="A38" s="18" t="s">
        <v>60</v>
      </c>
      <c r="B38" s="19"/>
      <c r="C38" s="20">
        <f t="shared" si="0"/>
        <v>0</v>
      </c>
      <c r="D38" s="21"/>
      <c r="E38" s="10"/>
      <c r="F38" s="25"/>
    </row>
    <row r="39" spans="1:6" s="23" customFormat="1" ht="14.25" customHeight="1">
      <c r="A39" s="15" t="s">
        <v>61</v>
      </c>
      <c r="B39" s="10">
        <f>SUM(B40:B42)</f>
        <v>4000</v>
      </c>
      <c r="C39" s="26">
        <f t="shared" si="0"/>
        <v>1.5106115863752929E-05</v>
      </c>
      <c r="D39" s="21"/>
      <c r="E39" s="10"/>
      <c r="F39" s="25"/>
    </row>
    <row r="40" spans="1:6" s="23" customFormat="1" ht="14.25" customHeight="1">
      <c r="A40" s="18" t="s">
        <v>62</v>
      </c>
      <c r="B40" s="19"/>
      <c r="C40" s="20">
        <f t="shared" si="0"/>
        <v>0</v>
      </c>
      <c r="D40" s="21"/>
      <c r="E40" s="10"/>
      <c r="F40" s="25"/>
    </row>
    <row r="41" spans="1:6" s="23" customFormat="1" ht="14.25" customHeight="1">
      <c r="A41" s="18" t="s">
        <v>63</v>
      </c>
      <c r="B41" s="19">
        <v>4000</v>
      </c>
      <c r="C41" s="20">
        <f t="shared" si="0"/>
        <v>1.5106115863752929E-05</v>
      </c>
      <c r="D41" s="21"/>
      <c r="E41" s="10"/>
      <c r="F41" s="25"/>
    </row>
    <row r="42" spans="1:6" s="23" customFormat="1" ht="14.25" customHeight="1">
      <c r="A42" s="18" t="s">
        <v>64</v>
      </c>
      <c r="B42" s="19"/>
      <c r="C42" s="20">
        <f t="shared" si="0"/>
        <v>0</v>
      </c>
      <c r="D42" s="21"/>
      <c r="E42" s="10"/>
      <c r="F42" s="25"/>
    </row>
    <row r="43" spans="1:6" s="23" customFormat="1" ht="14.25" customHeight="1">
      <c r="A43" s="18"/>
      <c r="B43" s="10"/>
      <c r="C43" s="20"/>
      <c r="D43" s="21"/>
      <c r="E43" s="10"/>
      <c r="F43" s="25"/>
    </row>
    <row r="44" spans="1:6" s="23" customFormat="1" ht="14.25" customHeight="1">
      <c r="A44" s="18"/>
      <c r="B44" s="10"/>
      <c r="C44" s="20"/>
      <c r="D44" s="21"/>
      <c r="E44" s="10"/>
      <c r="F44" s="25"/>
    </row>
    <row r="45" spans="1:6" s="23" customFormat="1" ht="12.75" customHeight="1">
      <c r="A45" s="18"/>
      <c r="B45" s="10"/>
      <c r="C45" s="20"/>
      <c r="D45" s="21"/>
      <c r="E45" s="10"/>
      <c r="F45" s="25"/>
    </row>
    <row r="46" spans="1:6" s="23" customFormat="1" ht="14.25" customHeight="1">
      <c r="A46" s="18"/>
      <c r="B46" s="10"/>
      <c r="C46" s="10"/>
      <c r="D46" s="21"/>
      <c r="E46" s="10"/>
      <c r="F46" s="25"/>
    </row>
    <row r="47" spans="1:6" s="23" customFormat="1" ht="16.5" customHeight="1" thickBot="1">
      <c r="A47" s="27" t="s">
        <v>65</v>
      </c>
      <c r="B47" s="28">
        <f>B6</f>
        <v>26479341454</v>
      </c>
      <c r="C47" s="28">
        <f>IF(B$6&gt;0,(B47/B$6)*100,0)</f>
        <v>100</v>
      </c>
      <c r="D47" s="29" t="s">
        <v>65</v>
      </c>
      <c r="E47" s="30">
        <f>E6+E21</f>
        <v>26479341454</v>
      </c>
      <c r="F47" s="31">
        <f>IF(E$47&gt;0,(E47/E$47)*100,0)</f>
        <v>100</v>
      </c>
    </row>
    <row r="48" spans="1:6" s="23" customFormat="1" ht="19.5" customHeight="1">
      <c r="A48" s="46" t="s">
        <v>66</v>
      </c>
      <c r="B48" s="47"/>
      <c r="C48" s="48"/>
      <c r="D48" s="48"/>
      <c r="E48" s="48"/>
      <c r="F48" s="48"/>
    </row>
    <row r="49" s="23" customFormat="1" ht="14.25"/>
    <row r="50" s="23" customFormat="1" ht="14.25"/>
    <row r="51" s="23" customFormat="1" ht="14.25"/>
    <row r="52" s="23" customFormat="1" ht="14.25"/>
    <row r="53" s="23" customFormat="1" ht="14.25"/>
    <row r="54" s="23" customFormat="1" ht="14.25"/>
    <row r="55" s="23" customFormat="1" ht="14.25"/>
    <row r="56" s="23" customFormat="1" ht="14.25"/>
    <row r="57" s="23" customFormat="1" ht="14.25"/>
    <row r="58" s="23" customFormat="1" ht="14.25"/>
    <row r="59" s="23" customFormat="1" ht="14.25"/>
    <row r="60" s="23" customFormat="1" ht="14.25"/>
    <row r="61" s="23" customFormat="1" ht="14.25"/>
  </sheetData>
  <mergeCells count="4">
    <mergeCell ref="A1:F1"/>
    <mergeCell ref="A2:F2"/>
    <mergeCell ref="A3:E3"/>
    <mergeCell ref="A48:F48"/>
  </mergeCells>
  <printOptions/>
  <pageMargins left="0.6299212598425197" right="0.6299212598425197" top="0.5905511811023623" bottom="0.5905511811023623" header="0.5118110236220472" footer="0.5118110236220472"/>
  <pageSetup orientation="portrait" paperSize="9" r:id="rId1"/>
  <headerFooter alignWithMargins="0">
    <oddFooter>&amp;C&amp;"Times New Roman,標準"165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14" sqref="E14"/>
    </sheetView>
  </sheetViews>
  <sheetFormatPr defaultColWidth="9.00390625" defaultRowHeight="16.5"/>
  <cols>
    <col min="1" max="1" width="20.25390625" style="32" customWidth="1"/>
    <col min="2" max="2" width="16.00390625" style="32" customWidth="1"/>
    <col min="3" max="3" width="7.375" style="32" customWidth="1"/>
    <col min="4" max="4" width="21.50390625" style="32" customWidth="1"/>
    <col min="5" max="5" width="16.375" style="32" customWidth="1"/>
    <col min="6" max="6" width="7.25390625" style="32" customWidth="1"/>
    <col min="7" max="16384" width="9.00390625" style="32" customWidth="1"/>
  </cols>
  <sheetData>
    <row r="1" spans="1:6" s="1" customFormat="1" ht="27.75">
      <c r="A1" s="44" t="s">
        <v>67</v>
      </c>
      <c r="B1" s="44"/>
      <c r="C1" s="44"/>
      <c r="D1" s="44"/>
      <c r="E1" s="44"/>
      <c r="F1" s="44"/>
    </row>
    <row r="2" spans="1:6" s="1" customFormat="1" ht="27.75">
      <c r="A2" s="44" t="s">
        <v>68</v>
      </c>
      <c r="B2" s="44"/>
      <c r="C2" s="44"/>
      <c r="D2" s="44"/>
      <c r="E2" s="44"/>
      <c r="F2" s="44"/>
    </row>
    <row r="3" spans="1:5" s="1" customFormat="1" ht="16.5">
      <c r="A3" s="45"/>
      <c r="B3" s="45"/>
      <c r="C3" s="45"/>
      <c r="D3" s="45"/>
      <c r="E3" s="45"/>
    </row>
    <row r="4" spans="1:6" s="1" customFormat="1" ht="20.25" customHeight="1" thickBot="1">
      <c r="A4" s="2"/>
      <c r="B4" s="2" t="s">
        <v>69</v>
      </c>
      <c r="C4" s="2"/>
      <c r="D4" s="2"/>
      <c r="F4" s="3" t="s">
        <v>70</v>
      </c>
    </row>
    <row r="5" spans="1:6" s="8" customFormat="1" ht="33.75" customHeight="1">
      <c r="A5" s="4" t="s">
        <v>71</v>
      </c>
      <c r="B5" s="5" t="s">
        <v>72</v>
      </c>
      <c r="C5" s="6" t="s">
        <v>73</v>
      </c>
      <c r="D5" s="5" t="s">
        <v>71</v>
      </c>
      <c r="E5" s="5" t="s">
        <v>72</v>
      </c>
      <c r="F5" s="7" t="s">
        <v>0</v>
      </c>
    </row>
    <row r="6" spans="1:6" s="35" customFormat="1" ht="21" customHeight="1">
      <c r="A6" s="33" t="s">
        <v>74</v>
      </c>
      <c r="B6" s="10">
        <f>SUM(B7:B14)</f>
        <v>279065705292</v>
      </c>
      <c r="C6" s="26">
        <f aca="true" t="shared" si="0" ref="C6:C15">IF(B$6&gt;0,(B6/B$15)*100,0)</f>
        <v>100</v>
      </c>
      <c r="D6" s="34" t="s">
        <v>75</v>
      </c>
      <c r="E6" s="10">
        <f>SUM(E7:E9)</f>
        <v>1019873339</v>
      </c>
      <c r="F6" s="17">
        <f aca="true" t="shared" si="1" ref="F6:F15">IF(E$15&gt;0,(E6/E$15)*100,0)</f>
        <v>0.36545993278997035</v>
      </c>
    </row>
    <row r="7" spans="1:6" s="35" customFormat="1" ht="22.5" customHeight="1">
      <c r="A7" s="36" t="s">
        <v>76</v>
      </c>
      <c r="B7" s="19">
        <v>222671892486</v>
      </c>
      <c r="C7" s="20">
        <f t="shared" si="0"/>
        <v>79.79192292833245</v>
      </c>
      <c r="D7" s="37" t="s">
        <v>77</v>
      </c>
      <c r="E7" s="19">
        <v>974082583</v>
      </c>
      <c r="F7" s="22">
        <f t="shared" si="1"/>
        <v>0.3490513397125491</v>
      </c>
    </row>
    <row r="8" spans="1:6" s="35" customFormat="1" ht="20.25" customHeight="1">
      <c r="A8" s="36" t="s">
        <v>78</v>
      </c>
      <c r="B8" s="19"/>
      <c r="C8" s="20">
        <f t="shared" si="0"/>
        <v>0</v>
      </c>
      <c r="D8" s="37" t="s">
        <v>79</v>
      </c>
      <c r="E8" s="19"/>
      <c r="F8" s="22">
        <f t="shared" si="1"/>
        <v>0</v>
      </c>
    </row>
    <row r="9" spans="1:6" s="35" customFormat="1" ht="16.5" customHeight="1">
      <c r="A9" s="18" t="s">
        <v>80</v>
      </c>
      <c r="B9" s="19">
        <v>56232591226</v>
      </c>
      <c r="C9" s="20">
        <f t="shared" si="0"/>
        <v>20.15030516457087</v>
      </c>
      <c r="D9" s="37" t="s">
        <v>81</v>
      </c>
      <c r="E9" s="19">
        <v>45790756</v>
      </c>
      <c r="F9" s="22">
        <f t="shared" si="1"/>
        <v>0.016408593077421287</v>
      </c>
    </row>
    <row r="10" spans="1:6" s="35" customFormat="1" ht="14.25" customHeight="1">
      <c r="A10" s="18" t="s">
        <v>82</v>
      </c>
      <c r="B10" s="19"/>
      <c r="C10" s="20">
        <f t="shared" si="0"/>
        <v>0</v>
      </c>
      <c r="D10" s="38"/>
      <c r="E10" s="24"/>
      <c r="F10" s="22">
        <f t="shared" si="1"/>
        <v>0</v>
      </c>
    </row>
    <row r="11" spans="1:6" s="35" customFormat="1" ht="22.5" customHeight="1">
      <c r="A11" s="18" t="s">
        <v>83</v>
      </c>
      <c r="B11" s="19"/>
      <c r="C11" s="20">
        <f t="shared" si="0"/>
        <v>0</v>
      </c>
      <c r="D11" s="39" t="s">
        <v>84</v>
      </c>
      <c r="E11" s="10">
        <f>SUM(E12:E13)</f>
        <v>278045831953</v>
      </c>
      <c r="F11" s="17">
        <f t="shared" si="1"/>
        <v>99.63454006721003</v>
      </c>
    </row>
    <row r="12" spans="1:6" s="35" customFormat="1" ht="18.75" customHeight="1">
      <c r="A12" s="18" t="s">
        <v>85</v>
      </c>
      <c r="B12" s="19"/>
      <c r="C12" s="20">
        <f t="shared" si="0"/>
        <v>0</v>
      </c>
      <c r="D12" s="37" t="s">
        <v>86</v>
      </c>
      <c r="E12" s="19">
        <v>275597872260</v>
      </c>
      <c r="F12" s="22">
        <f t="shared" si="1"/>
        <v>98.75734174202042</v>
      </c>
    </row>
    <row r="13" spans="1:6" s="35" customFormat="1" ht="21.75" customHeight="1">
      <c r="A13" s="18" t="s">
        <v>87</v>
      </c>
      <c r="B13" s="19"/>
      <c r="C13" s="20">
        <f t="shared" si="0"/>
        <v>0</v>
      </c>
      <c r="D13" s="37" t="s">
        <v>88</v>
      </c>
      <c r="E13" s="19">
        <v>2447959693</v>
      </c>
      <c r="F13" s="22">
        <f t="shared" si="1"/>
        <v>0.8771983251896112</v>
      </c>
    </row>
    <row r="14" spans="1:6" s="35" customFormat="1" ht="18.75" customHeight="1">
      <c r="A14" s="36" t="s">
        <v>89</v>
      </c>
      <c r="B14" s="19">
        <v>161221580</v>
      </c>
      <c r="C14" s="20">
        <f t="shared" si="0"/>
        <v>0.05777190709668393</v>
      </c>
      <c r="D14" s="40"/>
      <c r="E14" s="24"/>
      <c r="F14" s="22">
        <f t="shared" si="1"/>
        <v>0</v>
      </c>
    </row>
    <row r="15" spans="1:6" s="35" customFormat="1" ht="20.25" customHeight="1" thickBot="1">
      <c r="A15" s="27" t="s">
        <v>90</v>
      </c>
      <c r="B15" s="28">
        <f>B6</f>
        <v>279065705292</v>
      </c>
      <c r="C15" s="28">
        <f t="shared" si="0"/>
        <v>100</v>
      </c>
      <c r="D15" s="29" t="s">
        <v>90</v>
      </c>
      <c r="E15" s="30">
        <f>E6+E11</f>
        <v>279065705292</v>
      </c>
      <c r="F15" s="31">
        <f t="shared" si="1"/>
        <v>100</v>
      </c>
    </row>
    <row r="16" s="23" customFormat="1" ht="14.25"/>
    <row r="17" s="23" customFormat="1" ht="14.25"/>
    <row r="18" s="23" customFormat="1" ht="14.25"/>
    <row r="19" s="23" customFormat="1" ht="14.25"/>
    <row r="20" s="23" customFormat="1" ht="14.25"/>
    <row r="21" s="23" customFormat="1" ht="14.25"/>
    <row r="22" s="23" customFormat="1" ht="14.25"/>
    <row r="23" s="23" customFormat="1" ht="14.25"/>
    <row r="24" s="23" customFormat="1" ht="14.25"/>
    <row r="25" s="23" customFormat="1" ht="14.25"/>
    <row r="26" s="23" customFormat="1" ht="14.25"/>
    <row r="27" s="23" customFormat="1" ht="14.25"/>
    <row r="28" s="23" customFormat="1" ht="14.25"/>
    <row r="29" s="23" customFormat="1" ht="14.25"/>
  </sheetData>
  <sheetProtection password="CC06" sheet="1" objects="1" scenarios="1"/>
  <mergeCells count="3">
    <mergeCell ref="A1:F1"/>
    <mergeCell ref="A2:F2"/>
    <mergeCell ref="A3:E3"/>
  </mergeCells>
  <printOptions horizontalCentered="1"/>
  <pageMargins left="0.6299212598425197" right="0.6299212598425197" top="5.511811023622047" bottom="0.984251968503937" header="0.5118110236220472" footer="0.5118110236220472"/>
  <pageSetup orientation="portrait" paperSize="9" r:id="rId1"/>
  <headerFooter alignWithMargins="0">
    <oddFooter>&amp;C&amp;"Times New Roman,標準"166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21" sqref="B21"/>
    </sheetView>
  </sheetViews>
  <sheetFormatPr defaultColWidth="9.00390625" defaultRowHeight="16.5"/>
  <cols>
    <col min="1" max="1" width="20.25390625" style="32" customWidth="1"/>
    <col min="2" max="2" width="16.00390625" style="32" customWidth="1"/>
    <col min="3" max="3" width="7.375" style="32" customWidth="1"/>
    <col min="4" max="4" width="21.50390625" style="32" customWidth="1"/>
    <col min="5" max="5" width="16.375" style="32" customWidth="1"/>
    <col min="6" max="6" width="7.25390625" style="32" customWidth="1"/>
    <col min="7" max="16384" width="9.00390625" style="32" customWidth="1"/>
  </cols>
  <sheetData>
    <row r="1" spans="1:6" s="1" customFormat="1" ht="27.75">
      <c r="A1" s="44" t="s">
        <v>107</v>
      </c>
      <c r="B1" s="44"/>
      <c r="C1" s="44"/>
      <c r="D1" s="44"/>
      <c r="E1" s="44"/>
      <c r="F1" s="44"/>
    </row>
    <row r="2" spans="1:6" s="1" customFormat="1" ht="27.75">
      <c r="A2" s="44" t="s">
        <v>108</v>
      </c>
      <c r="B2" s="44"/>
      <c r="C2" s="44"/>
      <c r="D2" s="44"/>
      <c r="E2" s="44"/>
      <c r="F2" s="44"/>
    </row>
    <row r="3" spans="1:5" s="1" customFormat="1" ht="16.5">
      <c r="A3" s="45"/>
      <c r="B3" s="45"/>
      <c r="C3" s="45"/>
      <c r="D3" s="45"/>
      <c r="E3" s="45"/>
    </row>
    <row r="4" spans="1:6" s="1" customFormat="1" ht="21" customHeight="1" thickBot="1">
      <c r="A4" s="2"/>
      <c r="B4" s="2" t="s">
        <v>109</v>
      </c>
      <c r="C4" s="2"/>
      <c r="D4" s="2"/>
      <c r="F4" s="3" t="s">
        <v>91</v>
      </c>
    </row>
    <row r="5" spans="1:6" s="8" customFormat="1" ht="33.75" customHeight="1">
      <c r="A5" s="4" t="s">
        <v>92</v>
      </c>
      <c r="B5" s="5" t="s">
        <v>93</v>
      </c>
      <c r="C5" s="6" t="s">
        <v>0</v>
      </c>
      <c r="D5" s="5" t="s">
        <v>92</v>
      </c>
      <c r="E5" s="5" t="s">
        <v>93</v>
      </c>
      <c r="F5" s="7" t="s">
        <v>0</v>
      </c>
    </row>
    <row r="6" spans="1:6" s="35" customFormat="1" ht="21" customHeight="1">
      <c r="A6" s="33" t="s">
        <v>110</v>
      </c>
      <c r="B6" s="10">
        <f>SUM(B7:B14)</f>
        <v>380661802927</v>
      </c>
      <c r="C6" s="26">
        <f aca="true" t="shared" si="0" ref="C6:C15">IF(B$6&gt;0,(B6/B$15)*100,0)</f>
        <v>100</v>
      </c>
      <c r="D6" s="34" t="s">
        <v>111</v>
      </c>
      <c r="E6" s="10">
        <f>SUM(E7:E9)</f>
        <v>83159118</v>
      </c>
      <c r="F6" s="17">
        <f aca="true" t="shared" si="1" ref="F6:F15">IF(E$15&gt;0,(E6/E$15)*100,0)</f>
        <v>0.021845931837807097</v>
      </c>
    </row>
    <row r="7" spans="1:6" s="35" customFormat="1" ht="22.5" customHeight="1">
      <c r="A7" s="36" t="s">
        <v>94</v>
      </c>
      <c r="B7" s="19">
        <v>334087119993</v>
      </c>
      <c r="C7" s="20">
        <f t="shared" si="0"/>
        <v>87.76481312916712</v>
      </c>
      <c r="D7" s="37" t="s">
        <v>95</v>
      </c>
      <c r="E7" s="19">
        <v>83144118</v>
      </c>
      <c r="F7" s="22">
        <f t="shared" si="1"/>
        <v>0.021841991332118147</v>
      </c>
    </row>
    <row r="8" spans="1:6" s="23" customFormat="1" ht="20.25" customHeight="1">
      <c r="A8" s="36" t="s">
        <v>96</v>
      </c>
      <c r="B8" s="19">
        <v>24447839800</v>
      </c>
      <c r="C8" s="20">
        <f t="shared" si="0"/>
        <v>6.422456787630041</v>
      </c>
      <c r="D8" s="37" t="s">
        <v>97</v>
      </c>
      <c r="E8" s="19"/>
      <c r="F8" s="22">
        <f t="shared" si="1"/>
        <v>0</v>
      </c>
    </row>
    <row r="9" spans="1:6" s="23" customFormat="1" ht="18" customHeight="1">
      <c r="A9" s="18" t="s">
        <v>98</v>
      </c>
      <c r="B9" s="19">
        <v>18830374242</v>
      </c>
      <c r="C9" s="20">
        <f t="shared" si="0"/>
        <v>4.946746455044539</v>
      </c>
      <c r="D9" s="37" t="s">
        <v>99</v>
      </c>
      <c r="E9" s="19">
        <v>15000</v>
      </c>
      <c r="F9" s="22">
        <f t="shared" si="1"/>
        <v>3.940505688950507E-06</v>
      </c>
    </row>
    <row r="10" spans="1:6" s="23" customFormat="1" ht="14.25" customHeight="1">
      <c r="A10" s="18" t="s">
        <v>100</v>
      </c>
      <c r="B10" s="19"/>
      <c r="C10" s="20">
        <f t="shared" si="0"/>
        <v>0</v>
      </c>
      <c r="D10" s="39"/>
      <c r="E10" s="24"/>
      <c r="F10" s="22">
        <f t="shared" si="1"/>
        <v>0</v>
      </c>
    </row>
    <row r="11" spans="1:6" s="23" customFormat="1" ht="22.5" customHeight="1">
      <c r="A11" s="18" t="s">
        <v>101</v>
      </c>
      <c r="B11" s="19"/>
      <c r="C11" s="20">
        <f t="shared" si="0"/>
        <v>0</v>
      </c>
      <c r="D11" s="39" t="s">
        <v>112</v>
      </c>
      <c r="E11" s="10">
        <f>SUM(E12:E13)</f>
        <v>380578643809</v>
      </c>
      <c r="F11" s="17">
        <f t="shared" si="1"/>
        <v>99.9781540681622</v>
      </c>
    </row>
    <row r="12" spans="1:6" s="23" customFormat="1" ht="18.75" customHeight="1">
      <c r="A12" s="18" t="s">
        <v>102</v>
      </c>
      <c r="B12" s="41">
        <f>SUM(B13)</f>
        <v>0</v>
      </c>
      <c r="C12" s="20">
        <f t="shared" si="0"/>
        <v>0</v>
      </c>
      <c r="D12" s="37" t="s">
        <v>113</v>
      </c>
      <c r="E12" s="19">
        <v>375791805042</v>
      </c>
      <c r="F12" s="22">
        <f t="shared" si="1"/>
        <v>98.7206497085987</v>
      </c>
    </row>
    <row r="13" spans="1:6" s="23" customFormat="1" ht="21.75" customHeight="1">
      <c r="A13" s="18" t="s">
        <v>103</v>
      </c>
      <c r="B13" s="19"/>
      <c r="C13" s="20">
        <f t="shared" si="0"/>
        <v>0</v>
      </c>
      <c r="D13" s="37" t="s">
        <v>104</v>
      </c>
      <c r="E13" s="19">
        <v>4786838767</v>
      </c>
      <c r="F13" s="22">
        <f t="shared" si="1"/>
        <v>1.2575043595634885</v>
      </c>
    </row>
    <row r="14" spans="1:6" s="23" customFormat="1" ht="23.25" customHeight="1">
      <c r="A14" s="36" t="s">
        <v>105</v>
      </c>
      <c r="B14" s="19">
        <v>3296468892</v>
      </c>
      <c r="C14" s="20">
        <f t="shared" si="0"/>
        <v>0.8659836281582916</v>
      </c>
      <c r="D14" s="40"/>
      <c r="E14" s="24"/>
      <c r="F14" s="22">
        <f t="shared" si="1"/>
        <v>0</v>
      </c>
    </row>
    <row r="15" spans="1:6" s="23" customFormat="1" ht="25.5" customHeight="1" thickBot="1">
      <c r="A15" s="27" t="s">
        <v>106</v>
      </c>
      <c r="B15" s="28">
        <f>B6</f>
        <v>380661802927</v>
      </c>
      <c r="C15" s="28">
        <f t="shared" si="0"/>
        <v>100</v>
      </c>
      <c r="D15" s="29" t="s">
        <v>106</v>
      </c>
      <c r="E15" s="30">
        <f>E6+E11</f>
        <v>380661802927</v>
      </c>
      <c r="F15" s="31">
        <f t="shared" si="1"/>
        <v>100</v>
      </c>
    </row>
    <row r="16" s="23" customFormat="1" ht="18.75" customHeight="1">
      <c r="A16" s="42" t="s">
        <v>114</v>
      </c>
    </row>
    <row r="17" s="23" customFormat="1" ht="14.25"/>
    <row r="18" s="23" customFormat="1" ht="14.25"/>
    <row r="19" s="23" customFormat="1" ht="14.25"/>
    <row r="20" s="23" customFormat="1" ht="14.25"/>
    <row r="21" s="23" customFormat="1" ht="14.25"/>
    <row r="22" s="23" customFormat="1" ht="14.25"/>
    <row r="23" s="23" customFormat="1" ht="14.25"/>
    <row r="24" s="23" customFormat="1" ht="14.25"/>
    <row r="25" s="23" customFormat="1" ht="14.25"/>
    <row r="26" s="23" customFormat="1" ht="14.25"/>
    <row r="27" s="23" customFormat="1" ht="14.25"/>
    <row r="28" s="23" customFormat="1" ht="14.25"/>
    <row r="29" s="23" customFormat="1" ht="14.25"/>
  </sheetData>
  <sheetProtection password="CC06" sheet="1" objects="1" scenarios="1"/>
  <mergeCells count="3">
    <mergeCell ref="A1:F1"/>
    <mergeCell ref="A2:F2"/>
    <mergeCell ref="A3:E3"/>
  </mergeCells>
  <printOptions/>
  <pageMargins left="0.6299212598425197" right="0.62992125984251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14" sqref="E14"/>
    </sheetView>
  </sheetViews>
  <sheetFormatPr defaultColWidth="9.00390625" defaultRowHeight="16.5"/>
  <cols>
    <col min="1" max="1" width="20.25390625" style="32" customWidth="1"/>
    <col min="2" max="2" width="15.625" style="32" customWidth="1"/>
    <col min="3" max="3" width="7.375" style="32" customWidth="1"/>
    <col min="4" max="4" width="21.50390625" style="32" customWidth="1"/>
    <col min="5" max="5" width="15.875" style="32" customWidth="1"/>
    <col min="6" max="6" width="7.25390625" style="32" customWidth="1"/>
    <col min="7" max="16384" width="9.00390625" style="32" customWidth="1"/>
  </cols>
  <sheetData>
    <row r="1" spans="1:6" s="1" customFormat="1" ht="27.75">
      <c r="A1" s="44" t="s">
        <v>115</v>
      </c>
      <c r="B1" s="44"/>
      <c r="C1" s="44"/>
      <c r="D1" s="44"/>
      <c r="E1" s="44"/>
      <c r="F1" s="44"/>
    </row>
    <row r="2" spans="1:6" s="43" customFormat="1" ht="27.75">
      <c r="A2" s="44" t="s">
        <v>116</v>
      </c>
      <c r="B2" s="44"/>
      <c r="C2" s="44"/>
      <c r="D2" s="44"/>
      <c r="E2" s="44"/>
      <c r="F2" s="44"/>
    </row>
    <row r="3" spans="1:5" s="1" customFormat="1" ht="16.5">
      <c r="A3" s="45"/>
      <c r="B3" s="45"/>
      <c r="C3" s="45"/>
      <c r="D3" s="45"/>
      <c r="E3" s="45"/>
    </row>
    <row r="4" spans="1:6" s="1" customFormat="1" ht="21" customHeight="1" thickBot="1">
      <c r="A4" s="2"/>
      <c r="B4" s="2" t="s">
        <v>3</v>
      </c>
      <c r="C4" s="2"/>
      <c r="D4" s="2"/>
      <c r="F4" s="3" t="s">
        <v>91</v>
      </c>
    </row>
    <row r="5" spans="1:6" s="8" customFormat="1" ht="33.75" customHeight="1">
      <c r="A5" s="4" t="s">
        <v>92</v>
      </c>
      <c r="B5" s="5" t="s">
        <v>117</v>
      </c>
      <c r="C5" s="6" t="s">
        <v>0</v>
      </c>
      <c r="D5" s="5" t="s">
        <v>92</v>
      </c>
      <c r="E5" s="5" t="s">
        <v>117</v>
      </c>
      <c r="F5" s="7" t="s">
        <v>0</v>
      </c>
    </row>
    <row r="6" spans="1:6" s="35" customFormat="1" ht="18" customHeight="1">
      <c r="A6" s="33" t="s">
        <v>118</v>
      </c>
      <c r="B6" s="10">
        <f>SUM(B7:B14)</f>
        <v>6298678671</v>
      </c>
      <c r="C6" s="26">
        <f aca="true" t="shared" si="0" ref="C6:C15">IF(B$6&gt;0,(B6/B$15)*100,0)</f>
        <v>100</v>
      </c>
      <c r="D6" s="34" t="s">
        <v>119</v>
      </c>
      <c r="E6" s="10">
        <f>SUM(E7:E9)</f>
        <v>5099854</v>
      </c>
      <c r="F6" s="17">
        <f aca="true" t="shared" si="1" ref="F6:F15">IF(E$15&gt;0,(E6/E$15)*100,0)</f>
        <v>0.08096704509598883</v>
      </c>
    </row>
    <row r="7" spans="1:6" s="35" customFormat="1" ht="18" customHeight="1">
      <c r="A7" s="36" t="s">
        <v>94</v>
      </c>
      <c r="B7" s="19">
        <v>6275590746</v>
      </c>
      <c r="C7" s="20">
        <f t="shared" si="0"/>
        <v>99.63344812132901</v>
      </c>
      <c r="D7" s="37" t="s">
        <v>95</v>
      </c>
      <c r="E7" s="19">
        <v>5099854</v>
      </c>
      <c r="F7" s="22">
        <f t="shared" si="1"/>
        <v>0.08096704509598883</v>
      </c>
    </row>
    <row r="8" spans="1:6" s="23" customFormat="1" ht="18" customHeight="1">
      <c r="A8" s="36" t="s">
        <v>96</v>
      </c>
      <c r="B8" s="19">
        <v>0</v>
      </c>
      <c r="C8" s="26">
        <f t="shared" si="0"/>
        <v>0</v>
      </c>
      <c r="D8" s="37" t="s">
        <v>97</v>
      </c>
      <c r="E8" s="19">
        <v>0</v>
      </c>
      <c r="F8" s="22">
        <f t="shared" si="1"/>
        <v>0</v>
      </c>
    </row>
    <row r="9" spans="1:6" s="23" customFormat="1" ht="18" customHeight="1">
      <c r="A9" s="18" t="s">
        <v>98</v>
      </c>
      <c r="B9" s="19">
        <v>0</v>
      </c>
      <c r="C9" s="26">
        <f t="shared" si="0"/>
        <v>0</v>
      </c>
      <c r="D9" s="37" t="s">
        <v>99</v>
      </c>
      <c r="E9" s="19">
        <v>0</v>
      </c>
      <c r="F9" s="17">
        <f t="shared" si="1"/>
        <v>0</v>
      </c>
    </row>
    <row r="10" spans="1:6" s="23" customFormat="1" ht="18" customHeight="1">
      <c r="A10" s="18" t="s">
        <v>100</v>
      </c>
      <c r="B10" s="19">
        <v>0</v>
      </c>
      <c r="C10" s="26">
        <f t="shared" si="0"/>
        <v>0</v>
      </c>
      <c r="D10" s="38"/>
      <c r="E10" s="24"/>
      <c r="F10" s="22">
        <f t="shared" si="1"/>
        <v>0</v>
      </c>
    </row>
    <row r="11" spans="1:6" s="23" customFormat="1" ht="18" customHeight="1">
      <c r="A11" s="18" t="s">
        <v>101</v>
      </c>
      <c r="B11" s="19">
        <v>49497</v>
      </c>
      <c r="C11" s="20">
        <f t="shared" si="0"/>
        <v>0.0007858314828456186</v>
      </c>
      <c r="D11" s="39" t="s">
        <v>120</v>
      </c>
      <c r="E11" s="10">
        <f>SUM(E12:E13)</f>
        <v>6293578817</v>
      </c>
      <c r="F11" s="17">
        <f t="shared" si="1"/>
        <v>99.91903295490401</v>
      </c>
    </row>
    <row r="12" spans="1:6" s="23" customFormat="1" ht="18" customHeight="1">
      <c r="A12" s="18" t="s">
        <v>102</v>
      </c>
      <c r="B12" s="41">
        <v>0</v>
      </c>
      <c r="C12" s="20">
        <f t="shared" si="0"/>
        <v>0</v>
      </c>
      <c r="D12" s="37" t="s">
        <v>121</v>
      </c>
      <c r="E12" s="19">
        <v>0</v>
      </c>
      <c r="F12" s="17">
        <f t="shared" si="1"/>
        <v>0</v>
      </c>
    </row>
    <row r="13" spans="1:6" s="23" customFormat="1" ht="18" customHeight="1">
      <c r="A13" s="18" t="s">
        <v>103</v>
      </c>
      <c r="B13" s="19">
        <v>0</v>
      </c>
      <c r="C13" s="20">
        <f t="shared" si="0"/>
        <v>0</v>
      </c>
      <c r="D13" s="37" t="s">
        <v>104</v>
      </c>
      <c r="E13" s="19">
        <v>6293578817</v>
      </c>
      <c r="F13" s="22">
        <f t="shared" si="1"/>
        <v>99.91903295490401</v>
      </c>
    </row>
    <row r="14" spans="1:6" s="23" customFormat="1" ht="18" customHeight="1">
      <c r="A14" s="36" t="s">
        <v>105</v>
      </c>
      <c r="B14" s="19">
        <v>23038428</v>
      </c>
      <c r="C14" s="20">
        <f t="shared" si="0"/>
        <v>0.3657660471881532</v>
      </c>
      <c r="D14" s="40"/>
      <c r="E14" s="24"/>
      <c r="F14" s="22">
        <f t="shared" si="1"/>
        <v>0</v>
      </c>
    </row>
    <row r="15" spans="1:6" s="23" customFormat="1" ht="23.25" customHeight="1" thickBot="1">
      <c r="A15" s="27" t="s">
        <v>106</v>
      </c>
      <c r="B15" s="28">
        <f>B6</f>
        <v>6298678671</v>
      </c>
      <c r="C15" s="28">
        <f t="shared" si="0"/>
        <v>100</v>
      </c>
      <c r="D15" s="29" t="s">
        <v>106</v>
      </c>
      <c r="E15" s="30">
        <f>E6+E11</f>
        <v>6298678671</v>
      </c>
      <c r="F15" s="31">
        <f t="shared" si="1"/>
        <v>100</v>
      </c>
    </row>
    <row r="16" s="23" customFormat="1" ht="14.25"/>
    <row r="17" s="23" customFormat="1" ht="14.25"/>
    <row r="18" s="23" customFormat="1" ht="14.25"/>
    <row r="19" s="23" customFormat="1" ht="14.25"/>
    <row r="20" s="23" customFormat="1" ht="14.25"/>
    <row r="21" s="23" customFormat="1" ht="14.25"/>
    <row r="22" s="23" customFormat="1" ht="14.25"/>
    <row r="23" s="23" customFormat="1" ht="14.25"/>
    <row r="24" s="23" customFormat="1" ht="14.25"/>
    <row r="25" s="23" customFormat="1" ht="14.25"/>
    <row r="26" s="23" customFormat="1" ht="14.25"/>
    <row r="27" s="23" customFormat="1" ht="14.25"/>
    <row r="28" s="23" customFormat="1" ht="14.25"/>
  </sheetData>
  <sheetProtection password="CC06" sheet="1" objects="1" scenarios="1"/>
  <mergeCells count="3">
    <mergeCell ref="A1:F1"/>
    <mergeCell ref="A2:F2"/>
    <mergeCell ref="A3:E3"/>
  </mergeCells>
  <printOptions/>
  <pageMargins left="0.6299212598425197" right="0.62992125984251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F2"/>
    </sheetView>
  </sheetViews>
  <sheetFormatPr defaultColWidth="9.00390625" defaultRowHeight="16.5"/>
  <cols>
    <col min="1" max="1" width="20.25390625" style="32" customWidth="1"/>
    <col min="2" max="2" width="15.625" style="32" customWidth="1"/>
    <col min="3" max="3" width="7.375" style="32" customWidth="1"/>
    <col min="4" max="4" width="21.25390625" style="32" customWidth="1"/>
    <col min="5" max="5" width="15.875" style="32" customWidth="1"/>
    <col min="6" max="6" width="7.25390625" style="32" customWidth="1"/>
    <col min="7" max="16384" width="9.00390625" style="32" customWidth="1"/>
  </cols>
  <sheetData>
    <row r="1" spans="1:6" s="1" customFormat="1" ht="27.75">
      <c r="A1" s="44" t="s">
        <v>122</v>
      </c>
      <c r="B1" s="44"/>
      <c r="C1" s="44"/>
      <c r="D1" s="44"/>
      <c r="E1" s="44"/>
      <c r="F1" s="44"/>
    </row>
    <row r="2" spans="1:6" s="1" customFormat="1" ht="27.75">
      <c r="A2" s="44" t="s">
        <v>123</v>
      </c>
      <c r="B2" s="44"/>
      <c r="C2" s="44"/>
      <c r="D2" s="44"/>
      <c r="E2" s="44"/>
      <c r="F2" s="44"/>
    </row>
    <row r="3" spans="1:5" s="1" customFormat="1" ht="16.5">
      <c r="A3" s="45"/>
      <c r="B3" s="45"/>
      <c r="C3" s="45"/>
      <c r="D3" s="45"/>
      <c r="E3" s="45"/>
    </row>
    <row r="4" spans="1:6" s="1" customFormat="1" ht="20.25" customHeight="1" thickBot="1">
      <c r="A4" s="2"/>
      <c r="B4" s="2" t="s">
        <v>124</v>
      </c>
      <c r="C4" s="2"/>
      <c r="D4" s="2"/>
      <c r="F4" s="3" t="s">
        <v>91</v>
      </c>
    </row>
    <row r="5" spans="1:6" s="8" customFormat="1" ht="33.75" customHeight="1">
      <c r="A5" s="4" t="s">
        <v>92</v>
      </c>
      <c r="B5" s="5" t="s">
        <v>93</v>
      </c>
      <c r="C5" s="6" t="s">
        <v>0</v>
      </c>
      <c r="D5" s="5" t="s">
        <v>92</v>
      </c>
      <c r="E5" s="5" t="s">
        <v>93</v>
      </c>
      <c r="F5" s="7" t="s">
        <v>0</v>
      </c>
    </row>
    <row r="6" spans="1:6" s="35" customFormat="1" ht="19.5" customHeight="1">
      <c r="A6" s="33" t="s">
        <v>125</v>
      </c>
      <c r="B6" s="10">
        <f>SUM(B7:B14)</f>
        <v>6165502532</v>
      </c>
      <c r="C6" s="26">
        <f aca="true" t="shared" si="0" ref="C6:C15">IF(B$6&gt;0,(B6/B$15)*100,0)</f>
        <v>100</v>
      </c>
      <c r="D6" s="34" t="s">
        <v>126</v>
      </c>
      <c r="E6" s="10">
        <f>SUM(E7:E9)</f>
        <v>14556</v>
      </c>
      <c r="F6" s="17">
        <f aca="true" t="shared" si="1" ref="F6:F15">IF(E$15&gt;0,(E6/E$15)*100,0)</f>
        <v>0.00023608781156851205</v>
      </c>
    </row>
    <row r="7" spans="1:6" s="35" customFormat="1" ht="19.5" customHeight="1">
      <c r="A7" s="36" t="s">
        <v>94</v>
      </c>
      <c r="B7" s="19">
        <v>5969251165</v>
      </c>
      <c r="C7" s="20">
        <f t="shared" si="0"/>
        <v>96.81694450725756</v>
      </c>
      <c r="D7" s="37" t="s">
        <v>95</v>
      </c>
      <c r="E7" s="19">
        <v>14556</v>
      </c>
      <c r="F7" s="22">
        <f t="shared" si="1"/>
        <v>0.00023608781156851205</v>
      </c>
    </row>
    <row r="8" spans="1:6" s="23" customFormat="1" ht="19.5" customHeight="1">
      <c r="A8" s="36" t="s">
        <v>96</v>
      </c>
      <c r="B8" s="19"/>
      <c r="C8" s="20">
        <f t="shared" si="0"/>
        <v>0</v>
      </c>
      <c r="D8" s="37" t="s">
        <v>97</v>
      </c>
      <c r="E8" s="19"/>
      <c r="F8" s="22">
        <f t="shared" si="1"/>
        <v>0</v>
      </c>
    </row>
    <row r="9" spans="1:6" s="23" customFormat="1" ht="19.5" customHeight="1">
      <c r="A9" s="18" t="s">
        <v>98</v>
      </c>
      <c r="B9" s="19"/>
      <c r="C9" s="20">
        <f t="shared" si="0"/>
        <v>0</v>
      </c>
      <c r="D9" s="37" t="s">
        <v>99</v>
      </c>
      <c r="E9" s="19"/>
      <c r="F9" s="17">
        <f t="shared" si="1"/>
        <v>0</v>
      </c>
    </row>
    <row r="10" spans="1:6" s="23" customFormat="1" ht="19.5" customHeight="1">
      <c r="A10" s="18" t="s">
        <v>100</v>
      </c>
      <c r="B10" s="19"/>
      <c r="C10" s="20">
        <f t="shared" si="0"/>
        <v>0</v>
      </c>
      <c r="D10" s="38"/>
      <c r="E10" s="24"/>
      <c r="F10" s="22">
        <f t="shared" si="1"/>
        <v>0</v>
      </c>
    </row>
    <row r="11" spans="1:6" s="23" customFormat="1" ht="19.5" customHeight="1">
      <c r="A11" s="18" t="s">
        <v>101</v>
      </c>
      <c r="B11" s="19"/>
      <c r="C11" s="20">
        <f t="shared" si="0"/>
        <v>0</v>
      </c>
      <c r="D11" s="39" t="s">
        <v>127</v>
      </c>
      <c r="E11" s="10">
        <f>SUM(E12:E13)</f>
        <v>6165487976</v>
      </c>
      <c r="F11" s="17">
        <f t="shared" si="1"/>
        <v>99.99976391218843</v>
      </c>
    </row>
    <row r="12" spans="1:6" s="23" customFormat="1" ht="19.5" customHeight="1">
      <c r="A12" s="18" t="s">
        <v>102</v>
      </c>
      <c r="B12" s="41"/>
      <c r="C12" s="20">
        <f t="shared" si="0"/>
        <v>0</v>
      </c>
      <c r="D12" s="37" t="s">
        <v>128</v>
      </c>
      <c r="E12" s="19"/>
      <c r="F12" s="22">
        <f t="shared" si="1"/>
        <v>0</v>
      </c>
    </row>
    <row r="13" spans="1:6" s="23" customFormat="1" ht="19.5" customHeight="1">
      <c r="A13" s="18" t="s">
        <v>103</v>
      </c>
      <c r="B13" s="19"/>
      <c r="C13" s="20">
        <f t="shared" si="0"/>
        <v>0</v>
      </c>
      <c r="D13" s="37" t="s">
        <v>104</v>
      </c>
      <c r="E13" s="19">
        <v>6165487976</v>
      </c>
      <c r="F13" s="22">
        <f t="shared" si="1"/>
        <v>99.99976391218843</v>
      </c>
    </row>
    <row r="14" spans="1:6" s="23" customFormat="1" ht="19.5" customHeight="1">
      <c r="A14" s="36" t="s">
        <v>105</v>
      </c>
      <c r="B14" s="19">
        <v>196251367</v>
      </c>
      <c r="C14" s="20">
        <f t="shared" si="0"/>
        <v>3.183055492742436</v>
      </c>
      <c r="D14" s="40"/>
      <c r="E14" s="24"/>
      <c r="F14" s="22">
        <f t="shared" si="1"/>
        <v>0</v>
      </c>
    </row>
    <row r="15" spans="1:6" s="23" customFormat="1" ht="21" customHeight="1" thickBot="1">
      <c r="A15" s="27" t="s">
        <v>106</v>
      </c>
      <c r="B15" s="28">
        <f>B6</f>
        <v>6165502532</v>
      </c>
      <c r="C15" s="28">
        <f t="shared" si="0"/>
        <v>100</v>
      </c>
      <c r="D15" s="29" t="s">
        <v>106</v>
      </c>
      <c r="E15" s="30">
        <f>E6+E11</f>
        <v>6165502532</v>
      </c>
      <c r="F15" s="31">
        <f t="shared" si="1"/>
        <v>100</v>
      </c>
    </row>
    <row r="16" s="23" customFormat="1" ht="14.25"/>
    <row r="17" s="23" customFormat="1" ht="14.25"/>
    <row r="18" s="23" customFormat="1" ht="14.25"/>
    <row r="19" s="23" customFormat="1" ht="14.25"/>
    <row r="20" s="23" customFormat="1" ht="14.25"/>
    <row r="21" s="23" customFormat="1" ht="14.25"/>
    <row r="22" s="23" customFormat="1" ht="14.25"/>
    <row r="23" s="23" customFormat="1" ht="14.25"/>
    <row r="24" s="23" customFormat="1" ht="14.25"/>
    <row r="25" s="23" customFormat="1" ht="14.25"/>
    <row r="26" s="23" customFormat="1" ht="14.25"/>
    <row r="27" s="23" customFormat="1" ht="14.25"/>
    <row r="28" s="23" customFormat="1" ht="14.25"/>
    <row r="29" s="23" customFormat="1" ht="14.25"/>
  </sheetData>
  <sheetProtection password="CC06" sheet="1" objects="1" scenarios="1"/>
  <mergeCells count="3">
    <mergeCell ref="A1:F1"/>
    <mergeCell ref="A2:F2"/>
    <mergeCell ref="A3:E3"/>
  </mergeCells>
  <printOptions/>
  <pageMargins left="0.6299212598425197" right="0.62992125984251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17" sqref="B17"/>
    </sheetView>
  </sheetViews>
  <sheetFormatPr defaultColWidth="9.00390625" defaultRowHeight="16.5"/>
  <cols>
    <col min="1" max="1" width="20.25390625" style="32" customWidth="1"/>
    <col min="2" max="2" width="15.625" style="32" customWidth="1"/>
    <col min="3" max="3" width="7.375" style="32" customWidth="1"/>
    <col min="4" max="4" width="21.50390625" style="32" customWidth="1"/>
    <col min="5" max="5" width="15.875" style="32" customWidth="1"/>
    <col min="6" max="6" width="7.25390625" style="32" customWidth="1"/>
    <col min="7" max="16384" width="9.00390625" style="32" customWidth="1"/>
  </cols>
  <sheetData>
    <row r="1" spans="1:6" s="43" customFormat="1" ht="27.75" customHeight="1">
      <c r="A1" s="49" t="s">
        <v>129</v>
      </c>
      <c r="B1" s="49"/>
      <c r="C1" s="49"/>
      <c r="D1" s="49"/>
      <c r="E1" s="49"/>
      <c r="F1" s="49"/>
    </row>
    <row r="2" spans="1:6" s="43" customFormat="1" ht="27.75">
      <c r="A2" s="44" t="s">
        <v>123</v>
      </c>
      <c r="B2" s="44"/>
      <c r="C2" s="44"/>
      <c r="D2" s="44"/>
      <c r="E2" s="44"/>
      <c r="F2" s="44"/>
    </row>
    <row r="3" spans="1:5" s="1" customFormat="1" ht="16.5">
      <c r="A3" s="45"/>
      <c r="B3" s="45"/>
      <c r="C3" s="45"/>
      <c r="D3" s="45"/>
      <c r="E3" s="45"/>
    </row>
    <row r="4" spans="1:6" s="1" customFormat="1" ht="21" customHeight="1" thickBot="1">
      <c r="A4" s="2"/>
      <c r="B4" s="2" t="s">
        <v>124</v>
      </c>
      <c r="C4" s="2"/>
      <c r="D4" s="2"/>
      <c r="F4" s="3" t="s">
        <v>91</v>
      </c>
    </row>
    <row r="5" spans="1:6" s="8" customFormat="1" ht="33.75" customHeight="1">
      <c r="A5" s="4" t="s">
        <v>92</v>
      </c>
      <c r="B5" s="5" t="s">
        <v>93</v>
      </c>
      <c r="C5" s="6" t="s">
        <v>0</v>
      </c>
      <c r="D5" s="5" t="s">
        <v>92</v>
      </c>
      <c r="E5" s="5" t="s">
        <v>93</v>
      </c>
      <c r="F5" s="7" t="s">
        <v>130</v>
      </c>
    </row>
    <row r="6" spans="1:6" s="35" customFormat="1" ht="19.5" customHeight="1">
      <c r="A6" s="33" t="s">
        <v>125</v>
      </c>
      <c r="B6" s="10">
        <f>SUM(B7:B14)</f>
        <v>3519853180</v>
      </c>
      <c r="C6" s="26">
        <f aca="true" t="shared" si="0" ref="C6:C15">IF(B$6&gt;0,(B6/B$15)*100,0)</f>
        <v>100</v>
      </c>
      <c r="D6" s="34" t="s">
        <v>126</v>
      </c>
      <c r="E6" s="10">
        <f>SUM(E7:E9)</f>
        <v>0</v>
      </c>
      <c r="F6" s="17">
        <f aca="true" t="shared" si="1" ref="F6:F15">IF(E$15&gt;0,(E6/E$15)*100,0)</f>
        <v>0</v>
      </c>
    </row>
    <row r="7" spans="1:6" s="35" customFormat="1" ht="19.5" customHeight="1">
      <c r="A7" s="36" t="s">
        <v>94</v>
      </c>
      <c r="B7" s="19">
        <v>2254392380</v>
      </c>
      <c r="C7" s="20">
        <f t="shared" si="0"/>
        <v>64.04790952104429</v>
      </c>
      <c r="D7" s="37" t="s">
        <v>95</v>
      </c>
      <c r="E7" s="19"/>
      <c r="F7" s="22">
        <f t="shared" si="1"/>
        <v>0</v>
      </c>
    </row>
    <row r="8" spans="1:6" s="23" customFormat="1" ht="19.5" customHeight="1">
      <c r="A8" s="36" t="s">
        <v>96</v>
      </c>
      <c r="B8" s="19"/>
      <c r="C8" s="20">
        <f t="shared" si="0"/>
        <v>0</v>
      </c>
      <c r="D8" s="37" t="s">
        <v>97</v>
      </c>
      <c r="E8" s="19"/>
      <c r="F8" s="22">
        <f t="shared" si="1"/>
        <v>0</v>
      </c>
    </row>
    <row r="9" spans="1:6" s="23" customFormat="1" ht="19.5" customHeight="1">
      <c r="A9" s="18" t="s">
        <v>98</v>
      </c>
      <c r="B9" s="19">
        <v>1265460800</v>
      </c>
      <c r="C9" s="20">
        <f t="shared" si="0"/>
        <v>35.95209047895572</v>
      </c>
      <c r="D9" s="37" t="s">
        <v>99</v>
      </c>
      <c r="E9" s="19"/>
      <c r="F9" s="22">
        <f t="shared" si="1"/>
        <v>0</v>
      </c>
    </row>
    <row r="10" spans="1:6" s="23" customFormat="1" ht="19.5" customHeight="1">
      <c r="A10" s="18" t="s">
        <v>100</v>
      </c>
      <c r="B10" s="19"/>
      <c r="C10" s="20">
        <f t="shared" si="0"/>
        <v>0</v>
      </c>
      <c r="D10" s="39"/>
      <c r="E10" s="24"/>
      <c r="F10" s="22">
        <f t="shared" si="1"/>
        <v>0</v>
      </c>
    </row>
    <row r="11" spans="1:6" s="23" customFormat="1" ht="19.5" customHeight="1">
      <c r="A11" s="18" t="s">
        <v>101</v>
      </c>
      <c r="B11" s="19"/>
      <c r="C11" s="20">
        <f t="shared" si="0"/>
        <v>0</v>
      </c>
      <c r="D11" s="39" t="s">
        <v>127</v>
      </c>
      <c r="E11" s="10">
        <f>SUM(E12:E14)</f>
        <v>3519853180</v>
      </c>
      <c r="F11" s="17">
        <f t="shared" si="1"/>
        <v>100</v>
      </c>
    </row>
    <row r="12" spans="1:6" s="23" customFormat="1" ht="19.5" customHeight="1">
      <c r="A12" s="18" t="s">
        <v>102</v>
      </c>
      <c r="B12" s="19"/>
      <c r="C12" s="20">
        <f t="shared" si="0"/>
        <v>0</v>
      </c>
      <c r="D12" s="37" t="s">
        <v>128</v>
      </c>
      <c r="E12" s="19"/>
      <c r="F12" s="22">
        <f t="shared" si="1"/>
        <v>0</v>
      </c>
    </row>
    <row r="13" spans="1:6" s="23" customFormat="1" ht="19.5" customHeight="1">
      <c r="A13" s="18" t="s">
        <v>103</v>
      </c>
      <c r="B13" s="19"/>
      <c r="C13" s="20">
        <f t="shared" si="0"/>
        <v>0</v>
      </c>
      <c r="D13" s="37" t="s">
        <v>104</v>
      </c>
      <c r="E13" s="19">
        <v>3522674420</v>
      </c>
      <c r="F13" s="22">
        <f t="shared" si="1"/>
        <v>100.08015220680313</v>
      </c>
    </row>
    <row r="14" spans="1:6" s="23" customFormat="1" ht="19.5" customHeight="1">
      <c r="A14" s="36" t="s">
        <v>105</v>
      </c>
      <c r="B14" s="19"/>
      <c r="C14" s="20">
        <f t="shared" si="0"/>
        <v>0</v>
      </c>
      <c r="D14" s="37" t="s">
        <v>131</v>
      </c>
      <c r="E14" s="19">
        <v>-2821240</v>
      </c>
      <c r="F14" s="22">
        <f t="shared" si="1"/>
        <v>-0.0801522068031258</v>
      </c>
    </row>
    <row r="15" spans="1:6" s="23" customFormat="1" ht="21" customHeight="1" thickBot="1">
      <c r="A15" s="27" t="s">
        <v>106</v>
      </c>
      <c r="B15" s="28">
        <f>B6</f>
        <v>3519853180</v>
      </c>
      <c r="C15" s="28">
        <f t="shared" si="0"/>
        <v>100</v>
      </c>
      <c r="D15" s="29" t="s">
        <v>106</v>
      </c>
      <c r="E15" s="30">
        <f>E6+E11</f>
        <v>3519853180</v>
      </c>
      <c r="F15" s="31">
        <f t="shared" si="1"/>
        <v>100</v>
      </c>
    </row>
  </sheetData>
  <sheetProtection password="CC06" sheet="1" objects="1" scenarios="1"/>
  <mergeCells count="3">
    <mergeCell ref="A1:F1"/>
    <mergeCell ref="A2:F2"/>
    <mergeCell ref="A3:E3"/>
  </mergeCells>
  <printOptions/>
  <pageMargins left="0.6299212598425197" right="0.6299212598425197" top="0.98425196850393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17" sqref="E17"/>
    </sheetView>
  </sheetViews>
  <sheetFormatPr defaultColWidth="9.00390625" defaultRowHeight="16.5"/>
  <cols>
    <col min="1" max="1" width="20.25390625" style="32" customWidth="1"/>
    <col min="2" max="2" width="16.00390625" style="32" customWidth="1"/>
    <col min="3" max="3" width="7.375" style="32" customWidth="1"/>
    <col min="4" max="4" width="21.50390625" style="32" customWidth="1"/>
    <col min="5" max="5" width="16.375" style="32" customWidth="1"/>
    <col min="6" max="6" width="7.25390625" style="32" customWidth="1"/>
    <col min="7" max="16384" width="9.00390625" style="32" customWidth="1"/>
  </cols>
  <sheetData>
    <row r="1" spans="1:6" s="1" customFormat="1" ht="27.75">
      <c r="A1" s="44" t="s">
        <v>133</v>
      </c>
      <c r="B1" s="44"/>
      <c r="C1" s="44"/>
      <c r="D1" s="44"/>
      <c r="E1" s="44"/>
      <c r="F1" s="44"/>
    </row>
    <row r="2" spans="1:6" s="43" customFormat="1" ht="27.75">
      <c r="A2" s="44" t="s">
        <v>123</v>
      </c>
      <c r="B2" s="44"/>
      <c r="C2" s="44"/>
      <c r="D2" s="44"/>
      <c r="E2" s="44"/>
      <c r="F2" s="44"/>
    </row>
    <row r="3" spans="1:5" s="1" customFormat="1" ht="16.5">
      <c r="A3" s="45"/>
      <c r="B3" s="45"/>
      <c r="C3" s="45"/>
      <c r="D3" s="45"/>
      <c r="E3" s="45"/>
    </row>
    <row r="4" spans="1:6" s="1" customFormat="1" ht="19.5" customHeight="1" thickBot="1">
      <c r="A4" s="2"/>
      <c r="B4" s="2" t="s">
        <v>124</v>
      </c>
      <c r="C4" s="2"/>
      <c r="D4" s="2"/>
      <c r="F4" s="3" t="s">
        <v>91</v>
      </c>
    </row>
    <row r="5" spans="1:6" s="8" customFormat="1" ht="33.75" customHeight="1">
      <c r="A5" s="4" t="s">
        <v>92</v>
      </c>
      <c r="B5" s="5" t="s">
        <v>93</v>
      </c>
      <c r="C5" s="6" t="s">
        <v>0</v>
      </c>
      <c r="D5" s="5" t="s">
        <v>92</v>
      </c>
      <c r="E5" s="5" t="s">
        <v>93</v>
      </c>
      <c r="F5" s="7" t="s">
        <v>0</v>
      </c>
    </row>
    <row r="6" spans="1:6" s="35" customFormat="1" ht="19.5" customHeight="1">
      <c r="A6" s="33" t="s">
        <v>125</v>
      </c>
      <c r="B6" s="10">
        <f>SUM(B7:B14)</f>
        <v>3281241531.4</v>
      </c>
      <c r="C6" s="26">
        <f>IF(B$6&gt;0,(B6/B$15)*100,0)</f>
        <v>100</v>
      </c>
      <c r="D6" s="34" t="s">
        <v>126</v>
      </c>
      <c r="E6" s="10">
        <f>SUM(E7:E9)</f>
        <v>0</v>
      </c>
      <c r="F6" s="17">
        <f aca="true" t="shared" si="0" ref="F6:F15">IF(E$15&gt;0,(E6/E$15)*100,0)</f>
        <v>0</v>
      </c>
    </row>
    <row r="7" spans="1:6" s="35" customFormat="1" ht="19.5" customHeight="1">
      <c r="A7" s="36" t="s">
        <v>94</v>
      </c>
      <c r="B7" s="19">
        <v>2014372408.4</v>
      </c>
      <c r="C7" s="22">
        <f aca="true" t="shared" si="1" ref="C7:C14">IF(B$15&gt;0,(B7/B$15)*100,0)</f>
        <v>61.39055565167531</v>
      </c>
      <c r="D7" s="37" t="s">
        <v>95</v>
      </c>
      <c r="E7" s="19"/>
      <c r="F7" s="22">
        <f t="shared" si="0"/>
        <v>0</v>
      </c>
    </row>
    <row r="8" spans="1:6" s="23" customFormat="1" ht="19.5" customHeight="1">
      <c r="A8" s="36" t="s">
        <v>96</v>
      </c>
      <c r="B8" s="19"/>
      <c r="C8" s="22">
        <f t="shared" si="1"/>
        <v>0</v>
      </c>
      <c r="D8" s="37" t="s">
        <v>97</v>
      </c>
      <c r="E8" s="19"/>
      <c r="F8" s="22">
        <f t="shared" si="0"/>
        <v>0</v>
      </c>
    </row>
    <row r="9" spans="1:6" s="23" customFormat="1" ht="19.5" customHeight="1">
      <c r="A9" s="18" t="s">
        <v>98</v>
      </c>
      <c r="B9" s="19">
        <v>1207174670</v>
      </c>
      <c r="C9" s="22">
        <f t="shared" si="1"/>
        <v>36.79018013297355</v>
      </c>
      <c r="D9" s="37" t="s">
        <v>99</v>
      </c>
      <c r="E9" s="19"/>
      <c r="F9" s="22">
        <f t="shared" si="0"/>
        <v>0</v>
      </c>
    </row>
    <row r="10" spans="1:6" s="23" customFormat="1" ht="19.5" customHeight="1">
      <c r="A10" s="18" t="s">
        <v>100</v>
      </c>
      <c r="B10" s="19"/>
      <c r="C10" s="22">
        <f t="shared" si="1"/>
        <v>0</v>
      </c>
      <c r="D10" s="39"/>
      <c r="E10" s="24"/>
      <c r="F10" s="22">
        <f t="shared" si="0"/>
        <v>0</v>
      </c>
    </row>
    <row r="11" spans="1:6" s="23" customFormat="1" ht="19.5" customHeight="1">
      <c r="A11" s="18" t="s">
        <v>101</v>
      </c>
      <c r="B11" s="19">
        <v>59694453</v>
      </c>
      <c r="C11" s="22">
        <f t="shared" si="1"/>
        <v>1.8192642153511418</v>
      </c>
      <c r="D11" s="39" t="s">
        <v>127</v>
      </c>
      <c r="E11" s="10">
        <f>SUM(E12:E14)</f>
        <v>3281241531.4</v>
      </c>
      <c r="F11" s="17">
        <f t="shared" si="0"/>
        <v>100</v>
      </c>
    </row>
    <row r="12" spans="1:6" s="23" customFormat="1" ht="19.5" customHeight="1">
      <c r="A12" s="18" t="s">
        <v>102</v>
      </c>
      <c r="B12" s="19"/>
      <c r="C12" s="22">
        <f t="shared" si="1"/>
        <v>0</v>
      </c>
      <c r="D12" s="37" t="s">
        <v>128</v>
      </c>
      <c r="E12" s="19"/>
      <c r="F12" s="22">
        <f t="shared" si="0"/>
        <v>0</v>
      </c>
    </row>
    <row r="13" spans="1:6" s="23" customFormat="1" ht="19.5" customHeight="1">
      <c r="A13" s="18" t="s">
        <v>103</v>
      </c>
      <c r="B13" s="19"/>
      <c r="C13" s="22">
        <f t="shared" si="1"/>
        <v>0</v>
      </c>
      <c r="D13" s="37" t="s">
        <v>104</v>
      </c>
      <c r="E13" s="19">
        <v>3281241531.4</v>
      </c>
      <c r="F13" s="22">
        <f t="shared" si="0"/>
        <v>100</v>
      </c>
    </row>
    <row r="14" spans="1:6" s="23" customFormat="1" ht="19.5" customHeight="1">
      <c r="A14" s="36" t="s">
        <v>105</v>
      </c>
      <c r="B14" s="19"/>
      <c r="C14" s="22">
        <f t="shared" si="1"/>
        <v>0</v>
      </c>
      <c r="D14" s="37" t="s">
        <v>132</v>
      </c>
      <c r="E14" s="19"/>
      <c r="F14" s="22">
        <f t="shared" si="0"/>
        <v>0</v>
      </c>
    </row>
    <row r="15" spans="1:6" s="23" customFormat="1" ht="22.5" customHeight="1" thickBot="1">
      <c r="A15" s="27" t="s">
        <v>106</v>
      </c>
      <c r="B15" s="28">
        <f>B6</f>
        <v>3281241531.4</v>
      </c>
      <c r="C15" s="28">
        <f>IF(B$6&gt;0,(B15/B$15)*100,0)</f>
        <v>100</v>
      </c>
      <c r="D15" s="29" t="s">
        <v>106</v>
      </c>
      <c r="E15" s="30">
        <f>E6+E11</f>
        <v>3281241531.4</v>
      </c>
      <c r="F15" s="31">
        <f t="shared" si="0"/>
        <v>100</v>
      </c>
    </row>
  </sheetData>
  <sheetProtection password="CC06" sheet="1" objects="1" scenarios="1"/>
  <mergeCells count="3">
    <mergeCell ref="A1:F1"/>
    <mergeCell ref="A2:F2"/>
    <mergeCell ref="A3:E3"/>
  </mergeCells>
  <printOptions/>
  <pageMargins left="0.6299212598425197" right="0.62992125984251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2005-09-16T03:42:20Z</dcterms:created>
  <dcterms:modified xsi:type="dcterms:W3CDTF">2005-09-16T06:09:29Z</dcterms:modified>
  <cp:category/>
  <cp:version/>
  <cp:contentType/>
  <cp:contentStatus/>
</cp:coreProperties>
</file>