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9120" activeTab="0"/>
  </bookViews>
  <sheets>
    <sheet name="表二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'表二'!$A$1:$P$65</definedName>
    <definedName name="Print_Area_MI">#REF!</definedName>
    <definedName name="_xlnm.Print_Titles" localSheetId="0">'表二'!$1:$6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<sst xmlns="http://schemas.openxmlformats.org/spreadsheetml/2006/main" count="84" uniqueCount="75">
  <si>
    <t>表Q01-A3</t>
  </si>
  <si>
    <t>單位：百萬元</t>
  </si>
  <si>
    <t>本 年 度 預 算 數</t>
  </si>
  <si>
    <t>累 計 分 配 數</t>
  </si>
  <si>
    <t>累        計       執       行       數</t>
  </si>
  <si>
    <t>機　　關　　名　　稱</t>
  </si>
  <si>
    <t>經常門</t>
  </si>
  <si>
    <t>資本門</t>
  </si>
  <si>
    <t>合  計</t>
  </si>
  <si>
    <t>經 常 門</t>
  </si>
  <si>
    <t>資 本 門</t>
  </si>
  <si>
    <t>合     計</t>
  </si>
  <si>
    <t>金  額</t>
  </si>
  <si>
    <t>占預算%</t>
  </si>
  <si>
    <t>占分配%</t>
  </si>
  <si>
    <t xml:space="preserve">  行政院</t>
  </si>
  <si>
    <t xml:space="preserve">  主計處</t>
  </si>
  <si>
    <t xml:space="preserve">  主計處電子處理資料中心</t>
  </si>
  <si>
    <t xml:space="preserve">  新聞局</t>
  </si>
  <si>
    <t xml:space="preserve">  人事行政局</t>
  </si>
  <si>
    <t xml:space="preserve">  公務人力發展中心</t>
  </si>
  <si>
    <t xml:space="preserve">  公務人員住宅及福利委員會</t>
  </si>
  <si>
    <t xml:space="preserve">  地方行政研習中心</t>
  </si>
  <si>
    <t xml:space="preserve">  國立故宮博物院</t>
  </si>
  <si>
    <t xml:space="preserve">  經濟建設委員會</t>
  </si>
  <si>
    <t xml:space="preserve">  金融監督管理委員會及所屬</t>
  </si>
  <si>
    <t xml:space="preserve">  中央選舉委員會及所屬</t>
  </si>
  <si>
    <t xml:space="preserve">  文化建設委員會及所屬</t>
  </si>
  <si>
    <t xml:space="preserve">  青年輔導委員會及所屬</t>
  </si>
  <si>
    <t xml:space="preserve">  研究發展考核委員會</t>
  </si>
  <si>
    <t xml:space="preserve">  檔案管理局</t>
  </si>
  <si>
    <t xml:space="preserve">  大陸委員會</t>
  </si>
  <si>
    <t xml:space="preserve">  公平交易委員會</t>
  </si>
  <si>
    <t xml:space="preserve">  消費者保護委員會</t>
  </si>
  <si>
    <t xml:space="preserve">  公共工程委員會</t>
  </si>
  <si>
    <t xml:space="preserve">  原住民族委員會及所屬</t>
  </si>
  <si>
    <t xml:space="preserve">  體育委員會</t>
  </si>
  <si>
    <t xml:space="preserve">  客家委員會</t>
  </si>
  <si>
    <t>註：1.表列累計執行數含支出實現數及暫付數。</t>
  </si>
  <si>
    <t>95年度中央政府各機關預算截至95年6月底執行情形</t>
  </si>
  <si>
    <r>
      <t>1</t>
    </r>
    <r>
      <rPr>
        <sz val="13"/>
        <rFont val="標楷體"/>
        <family val="4"/>
      </rPr>
      <t>.總統府主管</t>
    </r>
  </si>
  <si>
    <r>
      <t>2</t>
    </r>
    <r>
      <rPr>
        <sz val="13"/>
        <rFont val="標楷體"/>
        <family val="4"/>
      </rPr>
      <t>.行政院主管</t>
    </r>
  </si>
  <si>
    <r>
      <t>3</t>
    </r>
    <r>
      <rPr>
        <sz val="13"/>
        <rFont val="標楷體"/>
        <family val="4"/>
      </rPr>
      <t>.立法院主管</t>
    </r>
  </si>
  <si>
    <r>
      <t>4</t>
    </r>
    <r>
      <rPr>
        <sz val="13"/>
        <rFont val="標楷體"/>
        <family val="4"/>
      </rPr>
      <t>.司法院主管</t>
    </r>
  </si>
  <si>
    <r>
      <t>5</t>
    </r>
    <r>
      <rPr>
        <sz val="13"/>
        <rFont val="標楷體"/>
        <family val="4"/>
      </rPr>
      <t>.考試院主管</t>
    </r>
  </si>
  <si>
    <r>
      <t>6</t>
    </r>
    <r>
      <rPr>
        <sz val="13"/>
        <rFont val="標楷體"/>
        <family val="4"/>
      </rPr>
      <t>.監察院主管</t>
    </r>
  </si>
  <si>
    <r>
      <t>7</t>
    </r>
    <r>
      <rPr>
        <sz val="13"/>
        <rFont val="標楷體"/>
        <family val="4"/>
      </rPr>
      <t>.內政部主管</t>
    </r>
  </si>
  <si>
    <r>
      <t>8</t>
    </r>
    <r>
      <rPr>
        <sz val="13"/>
        <rFont val="標楷體"/>
        <family val="4"/>
      </rPr>
      <t>.外交部主管</t>
    </r>
  </si>
  <si>
    <r>
      <t>9</t>
    </r>
    <r>
      <rPr>
        <sz val="13"/>
        <rFont val="標楷體"/>
        <family val="4"/>
      </rPr>
      <t>.國防部主管</t>
    </r>
  </si>
  <si>
    <r>
      <t>10</t>
    </r>
    <r>
      <rPr>
        <sz val="13"/>
        <rFont val="標楷體"/>
        <family val="4"/>
      </rPr>
      <t>.財政部主管</t>
    </r>
  </si>
  <si>
    <r>
      <t>11</t>
    </r>
    <r>
      <rPr>
        <sz val="13"/>
        <rFont val="標楷體"/>
        <family val="4"/>
      </rPr>
      <t>.教育部主管</t>
    </r>
  </si>
  <si>
    <r>
      <t>12</t>
    </r>
    <r>
      <rPr>
        <sz val="13"/>
        <rFont val="標楷體"/>
        <family val="4"/>
      </rPr>
      <t>.法務部主管</t>
    </r>
  </si>
  <si>
    <r>
      <t>13</t>
    </r>
    <r>
      <rPr>
        <sz val="13"/>
        <rFont val="標楷體"/>
        <family val="4"/>
      </rPr>
      <t>.經濟部主管</t>
    </r>
  </si>
  <si>
    <r>
      <t>14</t>
    </r>
    <r>
      <rPr>
        <sz val="13"/>
        <rFont val="標楷體"/>
        <family val="4"/>
      </rPr>
      <t>.交通部主管</t>
    </r>
  </si>
  <si>
    <r>
      <t>15</t>
    </r>
    <r>
      <rPr>
        <sz val="13"/>
        <rFont val="標楷體"/>
        <family val="4"/>
      </rPr>
      <t>.蒙藏委員會主管</t>
    </r>
  </si>
  <si>
    <r>
      <t>16</t>
    </r>
    <r>
      <rPr>
        <sz val="13"/>
        <rFont val="標楷體"/>
        <family val="4"/>
      </rPr>
      <t>.僑務委員會主管</t>
    </r>
  </si>
  <si>
    <r>
      <t>17</t>
    </r>
    <r>
      <rPr>
        <sz val="13"/>
        <rFont val="標楷體"/>
        <family val="4"/>
      </rPr>
      <t>.退輔會主管</t>
    </r>
  </si>
  <si>
    <r>
      <t>18</t>
    </r>
    <r>
      <rPr>
        <sz val="13"/>
        <rFont val="標楷體"/>
        <family val="4"/>
      </rPr>
      <t>.國家科學委員會主管</t>
    </r>
  </si>
  <si>
    <r>
      <t>19</t>
    </r>
    <r>
      <rPr>
        <sz val="13"/>
        <rFont val="標楷體"/>
        <family val="4"/>
      </rPr>
      <t>.原子能委員會主管</t>
    </r>
  </si>
  <si>
    <r>
      <t>20</t>
    </r>
    <r>
      <rPr>
        <sz val="13"/>
        <rFont val="標楷體"/>
        <family val="4"/>
      </rPr>
      <t>.農業委員會主管</t>
    </r>
  </si>
  <si>
    <r>
      <t>21</t>
    </r>
    <r>
      <rPr>
        <sz val="13"/>
        <rFont val="標楷體"/>
        <family val="4"/>
      </rPr>
      <t>.勞工委員會主管</t>
    </r>
  </si>
  <si>
    <r>
      <t>22</t>
    </r>
    <r>
      <rPr>
        <sz val="13"/>
        <rFont val="標楷體"/>
        <family val="4"/>
      </rPr>
      <t>.衛生署主管</t>
    </r>
  </si>
  <si>
    <r>
      <t>23</t>
    </r>
    <r>
      <rPr>
        <sz val="13"/>
        <rFont val="標楷體"/>
        <family val="4"/>
      </rPr>
      <t>.環境保護署主管</t>
    </r>
  </si>
  <si>
    <r>
      <t>24</t>
    </r>
    <r>
      <rPr>
        <sz val="13"/>
        <rFont val="標楷體"/>
        <family val="4"/>
      </rPr>
      <t>.海岸巡防署主管</t>
    </r>
  </si>
  <si>
    <r>
      <t>25</t>
    </r>
    <r>
      <rPr>
        <sz val="13"/>
        <rFont val="標楷體"/>
        <family val="4"/>
      </rPr>
      <t>.省市地方政府</t>
    </r>
  </si>
  <si>
    <r>
      <t xml:space="preserve">  </t>
    </r>
    <r>
      <rPr>
        <sz val="13"/>
        <rFont val="標楷體"/>
        <family val="4"/>
      </rPr>
      <t>台灣省政府</t>
    </r>
  </si>
  <si>
    <r>
      <t xml:space="preserve">  </t>
    </r>
    <r>
      <rPr>
        <sz val="13"/>
        <rFont val="標楷體"/>
        <family val="4"/>
      </rPr>
      <t>台灣省諮議會</t>
    </r>
  </si>
  <si>
    <r>
      <t xml:space="preserve">  </t>
    </r>
    <r>
      <rPr>
        <sz val="13"/>
        <rFont val="標楷體"/>
        <family val="4"/>
      </rPr>
      <t>補助台灣省各縣市政府</t>
    </r>
  </si>
  <si>
    <r>
      <t xml:space="preserve">  </t>
    </r>
    <r>
      <rPr>
        <sz val="13"/>
        <rFont val="標楷體"/>
        <family val="4"/>
      </rPr>
      <t>福建省政府</t>
    </r>
  </si>
  <si>
    <r>
      <t xml:space="preserve">  </t>
    </r>
    <r>
      <rPr>
        <sz val="13"/>
        <rFont val="標楷體"/>
        <family val="4"/>
      </rPr>
      <t>地方政府教師退休專案補助</t>
    </r>
  </si>
  <si>
    <r>
      <t>26</t>
    </r>
    <r>
      <rPr>
        <sz val="13"/>
        <rFont val="標楷體"/>
        <family val="4"/>
      </rPr>
      <t>.災害準備金</t>
    </r>
  </si>
  <si>
    <r>
      <t>27</t>
    </r>
    <r>
      <rPr>
        <sz val="13"/>
        <rFont val="標楷體"/>
        <family val="4"/>
      </rPr>
      <t>.第二預備金</t>
    </r>
  </si>
  <si>
    <r>
      <t>合</t>
    </r>
    <r>
      <rPr>
        <b/>
        <sz val="13"/>
        <rFont val="Times New Roman"/>
        <family val="1"/>
      </rPr>
      <t xml:space="preserve">                        </t>
    </r>
    <r>
      <rPr>
        <b/>
        <sz val="13"/>
        <rFont val="標楷體"/>
        <family val="4"/>
      </rPr>
      <t>計</t>
    </r>
  </si>
  <si>
    <t xml:space="preserve">    2.表列第二預備金58.44億元為尚未動支之預算數，該預備金原預算數75億元，截至6月底止已動支16.56億元，係行政院、內政部、法務部、經濟部、農委會、衛生署主管動支，已併</t>
  </si>
  <si>
    <r>
      <t xml:space="preserve">    </t>
    </r>
    <r>
      <rPr>
        <sz val="11"/>
        <rFont val="標楷體"/>
        <family val="4"/>
      </rPr>
      <t xml:space="preserve">    入各主管機關項下表達；另災害準備金預算數20億元，尚未動支。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</si>
</sst>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General_)"/>
    <numFmt numFmtId="178" formatCode="0.00_)"/>
    <numFmt numFmtId="179" formatCode="_(&quot;$&quot;* #,##0.00_);_(&quot;$&quot;* \(#,##0.00\);_(&quot;$&quot;* &quot;-&quot;??_);_(@_)"/>
    <numFmt numFmtId="180" formatCode="0_ "/>
    <numFmt numFmtId="181" formatCode="#,##0_ "/>
    <numFmt numFmtId="182" formatCode="#,###"/>
    <numFmt numFmtId="183" formatCode="_(* #,##0,,_);_(&quot;–&quot;* #,##0,,_);_(* &quot;&quot;_);_(@_)"/>
    <numFmt numFmtId="184" formatCode="_-* #,###_-;\-* #,###_-;_-* &quot;-&quot;_-;_-@_-"/>
    <numFmt numFmtId="185" formatCode="_(* #,##0,,_);_(* &quot;–&quot;\ #,##0,,_);_(* &quot;&quot;_);_(@_)"/>
    <numFmt numFmtId="186" formatCode="_-* #,##0.0_-;\-* #,##0.0_-;_-* &quot;-&quot;??_-;_-@_-"/>
    <numFmt numFmtId="187" formatCode="_-* #,##0_-;\-* #,##0_-;_-* &quot;-&quot;??_-;_-@_-"/>
    <numFmt numFmtId="188" formatCode="_-* #,##0.000_-;\-* #,##0.000_-;_-* &quot;-&quot;??_-;_-@_-"/>
  </numFmts>
  <fonts count="25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2"/>
      <name val="細明體"/>
      <family val="3"/>
    </font>
    <font>
      <sz val="23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6"/>
      <name val="標楷體"/>
      <family val="4"/>
    </font>
    <font>
      <sz val="10"/>
      <name val="標楷體"/>
      <family val="4"/>
    </font>
    <font>
      <sz val="13"/>
      <name val="Times New Roman"/>
      <family val="1"/>
    </font>
    <font>
      <sz val="10"/>
      <name val="細明體"/>
      <family val="3"/>
    </font>
    <font>
      <sz val="10"/>
      <color indexed="10"/>
      <name val="細明體"/>
      <family val="3"/>
    </font>
    <font>
      <b/>
      <sz val="13"/>
      <name val="Times New Roman"/>
      <family val="1"/>
    </font>
    <font>
      <b/>
      <sz val="13"/>
      <name val="標楷體"/>
      <family val="4"/>
    </font>
    <font>
      <sz val="11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30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7" fontId="2" fillId="2" borderId="1" applyNumberFormat="0" applyFont="0" applyFill="0" applyBorder="0">
      <alignment horizontal="center" vertical="center"/>
      <protection/>
    </xf>
    <xf numFmtId="178" fontId="3" fillId="0" borderId="0">
      <alignment/>
      <protection/>
    </xf>
    <xf numFmtId="0" fontId="4" fillId="0" borderId="0">
      <alignment/>
      <protection/>
    </xf>
    <xf numFmtId="37" fontId="2" fillId="0" borderId="0">
      <alignment/>
      <protection/>
    </xf>
    <xf numFmtId="177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177" fontId="10" fillId="0" borderId="0" xfId="20" applyFont="1">
      <alignment/>
      <protection/>
    </xf>
    <xf numFmtId="37" fontId="11" fillId="0" borderId="0" xfId="19" applyFont="1" applyProtection="1">
      <alignment/>
      <protection locked="0"/>
    </xf>
    <xf numFmtId="37" fontId="11" fillId="0" borderId="0" xfId="19" applyFont="1" applyProtection="1">
      <alignment/>
      <protection/>
    </xf>
    <xf numFmtId="37" fontId="11" fillId="0" borderId="0" xfId="19" applyFont="1" applyFill="1" applyProtection="1">
      <alignment/>
      <protection locked="0"/>
    </xf>
    <xf numFmtId="37" fontId="12" fillId="0" borderId="0" xfId="19" applyFont="1" applyAlignment="1" applyProtection="1" quotePrefix="1">
      <alignment horizontal="centerContinuous" vertical="top"/>
      <protection locked="0"/>
    </xf>
    <xf numFmtId="37" fontId="13" fillId="0" borderId="0" xfId="19" applyFont="1" applyAlignment="1" applyProtection="1">
      <alignment horizontal="centerContinuous" vertical="top"/>
      <protection locked="0"/>
    </xf>
    <xf numFmtId="37" fontId="13" fillId="0" borderId="0" xfId="19" applyFont="1" applyAlignment="1" applyProtection="1">
      <alignment horizontal="centerContinuous" vertical="top"/>
      <protection/>
    </xf>
    <xf numFmtId="37" fontId="13" fillId="0" borderId="0" xfId="19" applyFont="1" applyFill="1" applyAlignment="1" applyProtection="1">
      <alignment vertical="top"/>
      <protection locked="0"/>
    </xf>
    <xf numFmtId="37" fontId="13" fillId="0" borderId="0" xfId="19" applyFont="1" applyAlignment="1" applyProtection="1">
      <alignment vertical="top"/>
      <protection locked="0"/>
    </xf>
    <xf numFmtId="37" fontId="14" fillId="0" borderId="0" xfId="19" applyFont="1" applyAlignment="1" applyProtection="1">
      <alignment horizontal="centerContinuous" vertical="center"/>
      <protection locked="0"/>
    </xf>
    <xf numFmtId="37" fontId="15" fillId="0" borderId="0" xfId="19" applyFont="1" applyAlignment="1" applyProtection="1">
      <alignment horizontal="centerContinuous" vertical="center"/>
      <protection locked="0"/>
    </xf>
    <xf numFmtId="37" fontId="15" fillId="0" borderId="0" xfId="19" applyFont="1" applyAlignment="1" applyProtection="1">
      <alignment horizontal="centerContinuous" vertical="center"/>
      <protection/>
    </xf>
    <xf numFmtId="37" fontId="15" fillId="0" borderId="0" xfId="19" applyFont="1" applyAlignment="1" applyProtection="1" quotePrefix="1">
      <alignment horizontal="right" vertical="center"/>
      <protection locked="0"/>
    </xf>
    <xf numFmtId="37" fontId="15" fillId="0" borderId="0" xfId="19" applyFont="1" applyFill="1" applyBorder="1" applyProtection="1">
      <alignment/>
      <protection locked="0"/>
    </xf>
    <xf numFmtId="37" fontId="15" fillId="0" borderId="0" xfId="19" applyFont="1" applyBorder="1" applyProtection="1">
      <alignment/>
      <protection locked="0"/>
    </xf>
    <xf numFmtId="37" fontId="16" fillId="0" borderId="2" xfId="19" applyFont="1" applyBorder="1" applyAlignment="1" applyProtection="1">
      <alignment vertical="center"/>
      <protection locked="0"/>
    </xf>
    <xf numFmtId="37" fontId="16" fillId="0" borderId="3" xfId="19" applyFont="1" applyBorder="1" applyAlignment="1" applyProtection="1" quotePrefix="1">
      <alignment horizontal="centerContinuous" vertical="center"/>
      <protection locked="0"/>
    </xf>
    <xf numFmtId="37" fontId="16" fillId="0" borderId="3" xfId="19" applyFont="1" applyBorder="1" applyAlignment="1" applyProtection="1">
      <alignment horizontal="centerContinuous" vertical="center"/>
      <protection locked="0"/>
    </xf>
    <xf numFmtId="37" fontId="16" fillId="0" borderId="3" xfId="19" applyFont="1" applyBorder="1" applyAlignment="1" applyProtection="1">
      <alignment horizontal="centerContinuous" vertical="center"/>
      <protection/>
    </xf>
    <xf numFmtId="37" fontId="16" fillId="0" borderId="4" xfId="19" applyFont="1" applyBorder="1" applyAlignment="1" applyProtection="1">
      <alignment horizontal="centerContinuous" vertical="center"/>
      <protection/>
    </xf>
    <xf numFmtId="37" fontId="16" fillId="0" borderId="0" xfId="19" applyFont="1" applyFill="1" applyBorder="1" applyAlignment="1" applyProtection="1">
      <alignment vertical="center"/>
      <protection locked="0"/>
    </xf>
    <xf numFmtId="37" fontId="16" fillId="0" borderId="0" xfId="19" applyFont="1" applyBorder="1" applyAlignment="1" applyProtection="1">
      <alignment vertical="center"/>
      <protection locked="0"/>
    </xf>
    <xf numFmtId="37" fontId="16" fillId="0" borderId="5" xfId="19" applyFont="1" applyBorder="1" applyAlignment="1" applyProtection="1" quotePrefix="1">
      <alignment horizontal="center" vertical="center"/>
      <protection locked="0"/>
    </xf>
    <xf numFmtId="37" fontId="16" fillId="0" borderId="6" xfId="19" applyFont="1" applyBorder="1" applyAlignment="1" applyProtection="1">
      <alignment horizontal="centerContinuous"/>
      <protection locked="0"/>
    </xf>
    <xf numFmtId="37" fontId="16" fillId="0" borderId="6" xfId="19" applyFont="1" applyBorder="1" applyAlignment="1" applyProtection="1">
      <alignment horizontal="centerContinuous"/>
      <protection/>
    </xf>
    <xf numFmtId="37" fontId="16" fillId="0" borderId="1" xfId="19" applyFont="1" applyBorder="1" applyAlignment="1" applyProtection="1">
      <alignment horizontal="centerContinuous" vertical="center"/>
      <protection locked="0"/>
    </xf>
    <xf numFmtId="37" fontId="16" fillId="0" borderId="1" xfId="19" applyFont="1" applyBorder="1" applyAlignment="1" applyProtection="1">
      <alignment horizontal="centerContinuous" vertical="center"/>
      <protection/>
    </xf>
    <xf numFmtId="37" fontId="16" fillId="0" borderId="7" xfId="19" applyFont="1" applyBorder="1" applyAlignment="1" applyProtection="1">
      <alignment horizontal="centerContinuous" vertical="center"/>
      <protection/>
    </xf>
    <xf numFmtId="37" fontId="16" fillId="0" borderId="8" xfId="19" applyFont="1" applyBorder="1" applyAlignment="1" applyProtection="1">
      <alignment horizontal="centerContinuous" vertical="center"/>
      <protection/>
    </xf>
    <xf numFmtId="37" fontId="16" fillId="0" borderId="0" xfId="19" applyFont="1" applyFill="1" applyBorder="1" applyProtection="1">
      <alignment/>
      <protection locked="0"/>
    </xf>
    <xf numFmtId="37" fontId="16" fillId="0" borderId="0" xfId="19" applyFont="1" applyBorder="1" applyProtection="1">
      <alignment/>
      <protection locked="0"/>
    </xf>
    <xf numFmtId="37" fontId="10" fillId="0" borderId="9" xfId="19" applyFont="1" applyBorder="1" applyProtection="1">
      <alignment/>
      <protection locked="0"/>
    </xf>
    <xf numFmtId="37" fontId="10" fillId="0" borderId="10" xfId="19" applyFont="1" applyBorder="1" applyProtection="1">
      <alignment/>
      <protection locked="0"/>
    </xf>
    <xf numFmtId="37" fontId="10" fillId="0" borderId="10" xfId="19" applyFont="1" applyBorder="1" applyProtection="1">
      <alignment/>
      <protection/>
    </xf>
    <xf numFmtId="37" fontId="16" fillId="0" borderId="10" xfId="19" applyFont="1" applyBorder="1" applyAlignment="1" applyProtection="1">
      <alignment horizontal="center" vertical="center"/>
      <protection locked="0"/>
    </xf>
    <xf numFmtId="37" fontId="17" fillId="0" borderId="10" xfId="19" applyFont="1" applyBorder="1" applyAlignment="1" applyProtection="1">
      <alignment horizontal="center" vertical="center"/>
      <protection/>
    </xf>
    <xf numFmtId="37" fontId="10" fillId="0" borderId="10" xfId="19" applyFont="1" applyBorder="1" applyAlignment="1" applyProtection="1">
      <alignment horizontal="center" vertical="center"/>
      <protection locked="0"/>
    </xf>
    <xf numFmtId="37" fontId="17" fillId="0" borderId="11" xfId="19" applyFont="1" applyBorder="1" applyAlignment="1" applyProtection="1">
      <alignment horizontal="center" vertical="center"/>
      <protection/>
    </xf>
    <xf numFmtId="37" fontId="18" fillId="0" borderId="0" xfId="19" applyFont="1" applyFill="1" applyBorder="1" applyProtection="1">
      <alignment/>
      <protection locked="0"/>
    </xf>
    <xf numFmtId="37" fontId="10" fillId="0" borderId="0" xfId="19" applyFont="1" applyBorder="1" applyProtection="1">
      <alignment/>
      <protection locked="0"/>
    </xf>
    <xf numFmtId="37" fontId="19" fillId="0" borderId="12" xfId="19" applyFont="1" applyBorder="1" applyAlignment="1" applyProtection="1">
      <alignment horizontal="left" vertical="center" indent="1"/>
      <protection locked="0"/>
    </xf>
    <xf numFmtId="176" fontId="19" fillId="0" borderId="1" xfId="19" applyNumberFormat="1" applyFont="1" applyBorder="1" applyAlignment="1" applyProtection="1">
      <alignment vertical="center"/>
      <protection locked="0"/>
    </xf>
    <xf numFmtId="176" fontId="19" fillId="0" borderId="1" xfId="19" applyNumberFormat="1" applyFont="1" applyBorder="1" applyAlignment="1" applyProtection="1">
      <alignment vertical="center"/>
      <protection/>
    </xf>
    <xf numFmtId="41" fontId="19" fillId="0" borderId="1" xfId="21" applyNumberFormat="1" applyFont="1" applyBorder="1" applyAlignment="1" applyProtection="1">
      <alignment horizontal="center" vertical="center"/>
      <protection/>
    </xf>
    <xf numFmtId="41" fontId="19" fillId="0" borderId="1" xfId="19" applyNumberFormat="1" applyFont="1" applyBorder="1" applyAlignment="1" applyProtection="1">
      <alignment vertical="center"/>
      <protection/>
    </xf>
    <xf numFmtId="3" fontId="19" fillId="0" borderId="1" xfId="21" applyNumberFormat="1" applyFont="1" applyBorder="1" applyAlignment="1" applyProtection="1">
      <alignment horizontal="center" vertical="center"/>
      <protection/>
    </xf>
    <xf numFmtId="41" fontId="19" fillId="0" borderId="1" xfId="22" applyNumberFormat="1" applyFont="1" applyBorder="1" applyAlignment="1" applyProtection="1">
      <alignment horizontal="center" vertical="center"/>
      <protection/>
    </xf>
    <xf numFmtId="41" fontId="19" fillId="0" borderId="8" xfId="22" applyNumberFormat="1" applyFont="1" applyBorder="1" applyAlignment="1" applyProtection="1">
      <alignment horizontal="center" vertical="center"/>
      <protection/>
    </xf>
    <xf numFmtId="37" fontId="20" fillId="0" borderId="0" xfId="19" applyFont="1" applyFill="1" applyBorder="1" applyProtection="1">
      <alignment/>
      <protection locked="0"/>
    </xf>
    <xf numFmtId="37" fontId="11" fillId="0" borderId="0" xfId="19" applyFont="1" applyBorder="1" applyProtection="1">
      <alignment/>
      <protection locked="0"/>
    </xf>
    <xf numFmtId="37" fontId="16" fillId="0" borderId="12" xfId="19" applyFont="1" applyBorder="1" applyAlignment="1" applyProtection="1">
      <alignment horizontal="left" vertical="center" indent="1"/>
      <protection locked="0"/>
    </xf>
    <xf numFmtId="37" fontId="16" fillId="0" borderId="12" xfId="19" applyFont="1" applyBorder="1" applyAlignment="1" applyProtection="1" quotePrefix="1">
      <alignment horizontal="left" vertical="center" indent="1"/>
      <protection locked="0"/>
    </xf>
    <xf numFmtId="37" fontId="21" fillId="0" borderId="0" xfId="19" applyFont="1" applyFill="1" applyBorder="1" applyProtection="1">
      <alignment/>
      <protection locked="0"/>
    </xf>
    <xf numFmtId="37" fontId="11" fillId="0" borderId="0" xfId="19" applyFont="1" applyFill="1" applyBorder="1" applyProtection="1">
      <alignment/>
      <protection locked="0"/>
    </xf>
    <xf numFmtId="37" fontId="19" fillId="0" borderId="13" xfId="19" applyFont="1" applyBorder="1" applyAlignment="1" applyProtection="1">
      <alignment horizontal="left" vertical="center" indent="1"/>
      <protection locked="0"/>
    </xf>
    <xf numFmtId="176" fontId="19" fillId="0" borderId="14" xfId="19" applyNumberFormat="1" applyFont="1" applyBorder="1" applyAlignment="1" applyProtection="1">
      <alignment vertical="center"/>
      <protection locked="0"/>
    </xf>
    <xf numFmtId="176" fontId="19" fillId="0" borderId="14" xfId="19" applyNumberFormat="1" applyFont="1" applyBorder="1" applyAlignment="1" applyProtection="1">
      <alignment vertical="center"/>
      <protection/>
    </xf>
    <xf numFmtId="176" fontId="19" fillId="0" borderId="14" xfId="19" applyNumberFormat="1" applyFont="1" applyFill="1" applyBorder="1" applyAlignment="1" applyProtection="1">
      <alignment vertical="center"/>
      <protection/>
    </xf>
    <xf numFmtId="176" fontId="19" fillId="0" borderId="14" xfId="19" applyNumberFormat="1" applyFont="1" applyFill="1" applyBorder="1" applyAlignment="1" applyProtection="1">
      <alignment vertical="center"/>
      <protection locked="0"/>
    </xf>
    <xf numFmtId="41" fontId="19" fillId="0" borderId="14" xfId="21" applyNumberFormat="1" applyFont="1" applyFill="1" applyBorder="1" applyAlignment="1" applyProtection="1">
      <alignment horizontal="center" vertical="center"/>
      <protection/>
    </xf>
    <xf numFmtId="41" fontId="19" fillId="0" borderId="14" xfId="19" applyNumberFormat="1" applyFont="1" applyFill="1" applyBorder="1" applyAlignment="1" applyProtection="1">
      <alignment vertical="center"/>
      <protection/>
    </xf>
    <xf numFmtId="3" fontId="19" fillId="0" borderId="14" xfId="21" applyNumberFormat="1" applyFont="1" applyFill="1" applyBorder="1" applyAlignment="1" applyProtection="1">
      <alignment horizontal="center" vertical="center"/>
      <protection/>
    </xf>
    <xf numFmtId="41" fontId="19" fillId="0" borderId="14" xfId="22" applyNumberFormat="1" applyFont="1" applyBorder="1" applyAlignment="1" applyProtection="1">
      <alignment horizontal="center" vertical="center"/>
      <protection/>
    </xf>
    <xf numFmtId="41" fontId="19" fillId="0" borderId="15" xfId="22" applyNumberFormat="1" applyFont="1" applyBorder="1" applyAlignment="1" applyProtection="1">
      <alignment horizontal="center" vertical="center"/>
      <protection/>
    </xf>
    <xf numFmtId="37" fontId="19" fillId="0" borderId="9" xfId="19" applyFont="1" applyBorder="1" applyAlignment="1" applyProtection="1">
      <alignment horizontal="left" vertical="center" indent="1"/>
      <protection locked="0"/>
    </xf>
    <xf numFmtId="176" fontId="19" fillId="0" borderId="10" xfId="19" applyNumberFormat="1" applyFont="1" applyBorder="1" applyAlignment="1" applyProtection="1">
      <alignment vertical="center"/>
      <protection locked="0"/>
    </xf>
    <xf numFmtId="176" fontId="19" fillId="0" borderId="10" xfId="19" applyNumberFormat="1" applyFont="1" applyBorder="1" applyAlignment="1" applyProtection="1">
      <alignment vertical="center"/>
      <protection/>
    </xf>
    <xf numFmtId="176" fontId="19" fillId="0" borderId="10" xfId="19" applyNumberFormat="1" applyFont="1" applyFill="1" applyBorder="1" applyAlignment="1" applyProtection="1">
      <alignment vertical="center"/>
      <protection locked="0"/>
    </xf>
    <xf numFmtId="41" fontId="19" fillId="0" borderId="10" xfId="21" applyNumberFormat="1" applyFont="1" applyFill="1" applyBorder="1" applyAlignment="1" applyProtection="1">
      <alignment horizontal="center" vertical="center"/>
      <protection/>
    </xf>
    <xf numFmtId="41" fontId="19" fillId="0" borderId="10" xfId="19" applyNumberFormat="1" applyFont="1" applyFill="1" applyBorder="1" applyAlignment="1" applyProtection="1">
      <alignment vertical="center"/>
      <protection/>
    </xf>
    <xf numFmtId="3" fontId="19" fillId="0" borderId="10" xfId="21" applyNumberFormat="1" applyFont="1" applyFill="1" applyBorder="1" applyAlignment="1" applyProtection="1">
      <alignment horizontal="center" vertical="center"/>
      <protection/>
    </xf>
    <xf numFmtId="176" fontId="19" fillId="0" borderId="10" xfId="19" applyNumberFormat="1" applyFont="1" applyFill="1" applyBorder="1" applyAlignment="1" applyProtection="1">
      <alignment vertical="center"/>
      <protection/>
    </xf>
    <xf numFmtId="41" fontId="19" fillId="0" borderId="10" xfId="22" applyNumberFormat="1" applyFont="1" applyBorder="1" applyAlignment="1" applyProtection="1">
      <alignment horizontal="center" vertical="center"/>
      <protection/>
    </xf>
    <xf numFmtId="41" fontId="19" fillId="0" borderId="11" xfId="22" applyNumberFormat="1" applyFont="1" applyBorder="1" applyAlignment="1" applyProtection="1">
      <alignment horizontal="center" vertical="center"/>
      <protection/>
    </xf>
    <xf numFmtId="41" fontId="19" fillId="0" borderId="1" xfId="21" applyNumberFormat="1" applyFont="1" applyFill="1" applyBorder="1" applyAlignment="1" applyProtection="1">
      <alignment horizontal="center" vertical="center"/>
      <protection/>
    </xf>
    <xf numFmtId="41" fontId="19" fillId="0" borderId="1" xfId="19" applyNumberFormat="1" applyFont="1" applyFill="1" applyBorder="1" applyAlignment="1" applyProtection="1">
      <alignment vertical="center"/>
      <protection/>
    </xf>
    <xf numFmtId="176" fontId="19" fillId="0" borderId="1" xfId="19" applyNumberFormat="1" applyFont="1" applyFill="1" applyBorder="1" applyAlignment="1" applyProtection="1">
      <alignment vertical="center"/>
      <protection/>
    </xf>
    <xf numFmtId="176" fontId="19" fillId="0" borderId="1" xfId="19" applyNumberFormat="1" applyFont="1" applyFill="1" applyBorder="1" applyAlignment="1" applyProtection="1">
      <alignment vertical="center"/>
      <protection locked="0"/>
    </xf>
    <xf numFmtId="3" fontId="19" fillId="0" borderId="1" xfId="21" applyNumberFormat="1" applyFont="1" applyFill="1" applyBorder="1" applyAlignment="1" applyProtection="1">
      <alignment horizontal="center" vertical="center"/>
      <protection/>
    </xf>
    <xf numFmtId="37" fontId="19" fillId="0" borderId="12" xfId="19" applyFont="1" applyBorder="1" applyAlignment="1" applyProtection="1">
      <alignment horizontal="left" vertical="center" indent="2"/>
      <protection locked="0"/>
    </xf>
    <xf numFmtId="37" fontId="23" fillId="0" borderId="13" xfId="19" applyFont="1" applyBorder="1" applyAlignment="1" applyProtection="1">
      <alignment horizontal="center"/>
      <protection locked="0"/>
    </xf>
    <xf numFmtId="176" fontId="22" fillId="0" borderId="14" xfId="19" applyNumberFormat="1" applyFont="1" applyBorder="1" applyAlignment="1" applyProtection="1">
      <alignment/>
      <protection locked="0"/>
    </xf>
    <xf numFmtId="41" fontId="22" fillId="0" borderId="14" xfId="21" applyNumberFormat="1" applyFont="1" applyBorder="1" applyAlignment="1" applyProtection="1" quotePrefix="1">
      <alignment horizontal="center"/>
      <protection/>
    </xf>
    <xf numFmtId="41" fontId="22" fillId="0" borderId="14" xfId="19" applyNumberFormat="1" applyFont="1" applyBorder="1" applyAlignment="1" applyProtection="1" quotePrefix="1">
      <alignment/>
      <protection/>
    </xf>
    <xf numFmtId="3" fontId="22" fillId="0" borderId="14" xfId="21" applyNumberFormat="1" applyFont="1" applyBorder="1" applyAlignment="1" applyProtection="1">
      <alignment horizontal="center"/>
      <protection/>
    </xf>
    <xf numFmtId="41" fontId="22" fillId="0" borderId="14" xfId="22" applyNumberFormat="1" applyFont="1" applyBorder="1" applyAlignment="1" applyProtection="1">
      <alignment horizontal="center"/>
      <protection/>
    </xf>
    <xf numFmtId="41" fontId="22" fillId="0" borderId="15" xfId="22" applyNumberFormat="1" applyFont="1" applyBorder="1" applyAlignment="1" applyProtection="1">
      <alignment horizontal="center"/>
      <protection/>
    </xf>
    <xf numFmtId="37" fontId="11" fillId="0" borderId="0" xfId="19" applyFont="1" applyFill="1" applyBorder="1" applyAlignment="1" applyProtection="1">
      <alignment/>
      <protection locked="0"/>
    </xf>
    <xf numFmtId="37" fontId="20" fillId="0" borderId="0" xfId="19" applyFont="1" applyFill="1" applyBorder="1" applyAlignment="1" applyProtection="1">
      <alignment/>
      <protection locked="0"/>
    </xf>
    <xf numFmtId="37" fontId="11" fillId="0" borderId="0" xfId="19" applyFont="1" applyBorder="1" applyAlignment="1" applyProtection="1">
      <alignment/>
      <protection locked="0"/>
    </xf>
    <xf numFmtId="37" fontId="11" fillId="0" borderId="0" xfId="19" applyFont="1" applyFill="1" applyBorder="1" applyAlignment="1" applyProtection="1">
      <alignment vertical="center"/>
      <protection locked="0"/>
    </xf>
    <xf numFmtId="37" fontId="11" fillId="0" borderId="0" xfId="19" applyFont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37" fontId="10" fillId="0" borderId="0" xfId="19" applyFont="1" applyProtection="1">
      <alignment/>
      <protection locked="0"/>
    </xf>
    <xf numFmtId="37" fontId="1" fillId="0" borderId="0" xfId="19" applyFont="1" applyBorder="1" applyAlignment="1" applyProtection="1">
      <alignment horizontal="left" wrapText="1"/>
      <protection locked="0"/>
    </xf>
    <xf numFmtId="37" fontId="24" fillId="0" borderId="0" xfId="19" applyFont="1" applyBorder="1" applyAlignment="1" applyProtection="1">
      <alignment horizontal="left" wrapText="1"/>
      <protection locked="0"/>
    </xf>
  </cellXfs>
  <cellStyles count="3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86年度11月執行總表bLL86-11" xfId="20"/>
    <cellStyle name="一般_資本支出空白表" xfId="21"/>
    <cellStyle name="Comma" xfId="22"/>
    <cellStyle name="Comma [0]" xfId="23"/>
    <cellStyle name="Followed Hyperlink" xfId="24"/>
    <cellStyle name="Percent" xfId="25"/>
    <cellStyle name="Currency" xfId="26"/>
    <cellStyle name="Currency [0]" xfId="27"/>
    <cellStyle name="貨幣[0]_A-DET07" xfId="28"/>
    <cellStyle name="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7506;&#20837;&#31532;&#2010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92month\9209&#38498;&#26371;\9209&#38498;&#26371;--&#19968;&#31185;&#38468;&#34920;ho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showGridLines="0" tabSelected="1" zoomScale="85" zoomScaleNormal="85" workbookViewId="0" topLeftCell="A2">
      <pane xSplit="1" ySplit="5" topLeftCell="D49" activePane="bottomRight" state="frozen"/>
      <selection pane="topLeft" activeCell="F9" sqref="F9"/>
      <selection pane="topRight" activeCell="F9" sqref="F9"/>
      <selection pane="bottomLeft" activeCell="F9" sqref="F9"/>
      <selection pane="bottomRight" activeCell="A59" sqref="A59"/>
    </sheetView>
  </sheetViews>
  <sheetFormatPr defaultColWidth="9.00390625" defaultRowHeight="16.5"/>
  <cols>
    <col min="1" max="1" width="34.75390625" style="94" customWidth="1"/>
    <col min="2" max="2" width="11.625" style="2" customWidth="1"/>
    <col min="3" max="3" width="10.375" style="2" customWidth="1"/>
    <col min="4" max="4" width="12.00390625" style="3" customWidth="1"/>
    <col min="5" max="5" width="12.00390625" style="2" customWidth="1"/>
    <col min="6" max="6" width="10.875" style="2" customWidth="1"/>
    <col min="7" max="7" width="11.875" style="3" customWidth="1"/>
    <col min="8" max="8" width="11.75390625" style="2" customWidth="1"/>
    <col min="9" max="9" width="4.875" style="2" customWidth="1"/>
    <col min="10" max="10" width="6.50390625" style="3" customWidth="1"/>
    <col min="11" max="11" width="11.125" style="2" customWidth="1"/>
    <col min="12" max="12" width="4.875" style="2" customWidth="1"/>
    <col min="13" max="13" width="4.875" style="3" customWidth="1"/>
    <col min="14" max="14" width="12.125" style="3" customWidth="1"/>
    <col min="15" max="15" width="5.375" style="3" customWidth="1"/>
    <col min="16" max="16" width="6.875" style="3" customWidth="1"/>
    <col min="17" max="17" width="10.875" style="93" customWidth="1"/>
    <col min="18" max="18" width="10.125" style="93" customWidth="1"/>
    <col min="19" max="19" width="9.00390625" style="93" customWidth="1"/>
  </cols>
  <sheetData>
    <row r="1" spans="1:19" s="2" customFormat="1" ht="35.25" customHeight="1" hidden="1">
      <c r="A1" s="1" t="s">
        <v>0</v>
      </c>
      <c r="D1" s="3"/>
      <c r="G1" s="3"/>
      <c r="J1" s="3"/>
      <c r="M1" s="3"/>
      <c r="N1" s="3"/>
      <c r="O1" s="3"/>
      <c r="P1" s="3"/>
      <c r="Q1" s="4"/>
      <c r="R1" s="4"/>
      <c r="S1" s="4"/>
    </row>
    <row r="2" spans="1:19" s="9" customFormat="1" ht="36" customHeight="1">
      <c r="A2" s="5" t="s">
        <v>39</v>
      </c>
      <c r="B2" s="6"/>
      <c r="C2" s="6"/>
      <c r="D2" s="7"/>
      <c r="E2" s="6"/>
      <c r="F2" s="6"/>
      <c r="G2" s="7"/>
      <c r="H2" s="6"/>
      <c r="I2" s="6"/>
      <c r="J2" s="7"/>
      <c r="K2" s="6"/>
      <c r="L2" s="6"/>
      <c r="M2" s="7"/>
      <c r="N2" s="7"/>
      <c r="O2" s="7"/>
      <c r="P2" s="7"/>
      <c r="Q2" s="8"/>
      <c r="R2" s="8"/>
      <c r="S2" s="8"/>
    </row>
    <row r="3" spans="1:19" s="15" customFormat="1" ht="22.5" customHeight="1" thickBot="1">
      <c r="A3" s="10"/>
      <c r="B3" s="11"/>
      <c r="C3" s="11"/>
      <c r="D3" s="12"/>
      <c r="E3" s="11"/>
      <c r="F3" s="11"/>
      <c r="G3" s="12"/>
      <c r="H3" s="11"/>
      <c r="I3" s="11"/>
      <c r="J3" s="12"/>
      <c r="K3" s="11"/>
      <c r="L3" s="11"/>
      <c r="M3" s="12"/>
      <c r="N3" s="12"/>
      <c r="O3" s="12"/>
      <c r="P3" s="13" t="s">
        <v>1</v>
      </c>
      <c r="Q3" s="14"/>
      <c r="R3" s="14"/>
      <c r="S3" s="14"/>
    </row>
    <row r="4" spans="1:19" s="22" customFormat="1" ht="21" customHeight="1">
      <c r="A4" s="16"/>
      <c r="B4" s="17" t="s">
        <v>2</v>
      </c>
      <c r="C4" s="18"/>
      <c r="D4" s="19"/>
      <c r="E4" s="18" t="s">
        <v>3</v>
      </c>
      <c r="F4" s="18"/>
      <c r="G4" s="19"/>
      <c r="H4" s="18" t="s">
        <v>4</v>
      </c>
      <c r="I4" s="18"/>
      <c r="J4" s="19"/>
      <c r="K4" s="18"/>
      <c r="L4" s="18"/>
      <c r="M4" s="19"/>
      <c r="N4" s="19"/>
      <c r="O4" s="19"/>
      <c r="P4" s="20"/>
      <c r="Q4" s="21"/>
      <c r="R4" s="21"/>
      <c r="S4" s="21"/>
    </row>
    <row r="5" spans="1:19" s="31" customFormat="1" ht="28.5" customHeight="1">
      <c r="A5" s="23" t="s">
        <v>5</v>
      </c>
      <c r="B5" s="24" t="s">
        <v>6</v>
      </c>
      <c r="C5" s="24" t="s">
        <v>7</v>
      </c>
      <c r="D5" s="25" t="s">
        <v>8</v>
      </c>
      <c r="E5" s="24" t="s">
        <v>6</v>
      </c>
      <c r="F5" s="24" t="s">
        <v>7</v>
      </c>
      <c r="G5" s="25" t="s">
        <v>8</v>
      </c>
      <c r="H5" s="26" t="s">
        <v>9</v>
      </c>
      <c r="I5" s="26"/>
      <c r="J5" s="27"/>
      <c r="K5" s="26" t="s">
        <v>10</v>
      </c>
      <c r="L5" s="26"/>
      <c r="M5" s="27"/>
      <c r="N5" s="27" t="s">
        <v>11</v>
      </c>
      <c r="O5" s="28"/>
      <c r="P5" s="29"/>
      <c r="Q5" s="30"/>
      <c r="R5" s="30"/>
      <c r="S5" s="30"/>
    </row>
    <row r="6" spans="1:19" s="40" customFormat="1" ht="20.25" customHeight="1">
      <c r="A6" s="32"/>
      <c r="B6" s="33"/>
      <c r="C6" s="33"/>
      <c r="D6" s="34"/>
      <c r="E6" s="33"/>
      <c r="F6" s="33"/>
      <c r="G6" s="34"/>
      <c r="H6" s="35" t="s">
        <v>12</v>
      </c>
      <c r="I6" s="36" t="s">
        <v>13</v>
      </c>
      <c r="J6" s="36" t="s">
        <v>14</v>
      </c>
      <c r="K6" s="35" t="s">
        <v>12</v>
      </c>
      <c r="L6" s="36" t="s">
        <v>13</v>
      </c>
      <c r="M6" s="36" t="s">
        <v>14</v>
      </c>
      <c r="N6" s="37" t="s">
        <v>12</v>
      </c>
      <c r="O6" s="36" t="s">
        <v>13</v>
      </c>
      <c r="P6" s="38" t="s">
        <v>14</v>
      </c>
      <c r="Q6" s="39"/>
      <c r="R6" s="39"/>
      <c r="S6" s="39"/>
    </row>
    <row r="7" spans="1:19" s="50" customFormat="1" ht="18" customHeight="1">
      <c r="A7" s="41" t="s">
        <v>40</v>
      </c>
      <c r="B7" s="42">
        <v>8388</v>
      </c>
      <c r="C7" s="42">
        <v>2703</v>
      </c>
      <c r="D7" s="43">
        <f aca="true" t="shared" si="0" ref="D7:D53">B7+C7</f>
        <v>11091</v>
      </c>
      <c r="E7" s="42">
        <v>4280</v>
      </c>
      <c r="F7" s="42">
        <v>998</v>
      </c>
      <c r="G7" s="43">
        <f aca="true" t="shared" si="1" ref="G7:G53">F7+E7</f>
        <v>5278</v>
      </c>
      <c r="H7" s="42">
        <v>3690</v>
      </c>
      <c r="I7" s="44">
        <f aca="true" t="shared" si="2" ref="I7:I38">IF(OR(H7=0,B7=0),0,H7/B7*100)</f>
        <v>43.99141630901288</v>
      </c>
      <c r="J7" s="45">
        <f aca="true" t="shared" si="3" ref="J7:J38">IF(OR(H7=0,E7=0),0,H7/E7*100)</f>
        <v>86.21495327102804</v>
      </c>
      <c r="K7" s="42">
        <v>343</v>
      </c>
      <c r="L7" s="46">
        <f aca="true" t="shared" si="4" ref="L7:L43">IF(OR(K7=0,C7=0),"  -",K7/C7*100)</f>
        <v>12.689604143544212</v>
      </c>
      <c r="M7" s="46">
        <f aca="true" t="shared" si="5" ref="M7:M43">IF(OR(K7=0,F7=0)," - ",K7/F7*100)</f>
        <v>34.3687374749499</v>
      </c>
      <c r="N7" s="43">
        <f aca="true" t="shared" si="6" ref="N7:N53">K7+H7</f>
        <v>4033</v>
      </c>
      <c r="O7" s="47">
        <f aca="true" t="shared" si="7" ref="O7:O48">IF(OR(N7=0,D7=0),0,N7/D7*100)</f>
        <v>36.36281669822379</v>
      </c>
      <c r="P7" s="48">
        <f aca="true" t="shared" si="8" ref="P7:P20">IF(OR(N7=0,G7=0),0,N7/G7*100)</f>
        <v>76.4115195149678</v>
      </c>
      <c r="Q7" s="49"/>
      <c r="R7" s="49"/>
      <c r="S7" s="49"/>
    </row>
    <row r="8" spans="1:19" s="50" customFormat="1" ht="18.75" customHeight="1">
      <c r="A8" s="51" t="s">
        <v>41</v>
      </c>
      <c r="B8" s="42">
        <v>25671</v>
      </c>
      <c r="C8" s="42">
        <v>13847</v>
      </c>
      <c r="D8" s="43">
        <f t="shared" si="0"/>
        <v>39518</v>
      </c>
      <c r="E8" s="42">
        <v>13535</v>
      </c>
      <c r="F8" s="42">
        <v>4025</v>
      </c>
      <c r="G8" s="43">
        <f t="shared" si="1"/>
        <v>17560</v>
      </c>
      <c r="H8" s="42">
        <v>12011</v>
      </c>
      <c r="I8" s="44">
        <f t="shared" si="2"/>
        <v>46.788204588835654</v>
      </c>
      <c r="J8" s="45">
        <f t="shared" si="3"/>
        <v>88.7403029183598</v>
      </c>
      <c r="K8" s="42">
        <v>3097</v>
      </c>
      <c r="L8" s="46">
        <f t="shared" si="4"/>
        <v>22.36585541994656</v>
      </c>
      <c r="M8" s="46">
        <f t="shared" si="5"/>
        <v>76.94409937888199</v>
      </c>
      <c r="N8" s="43">
        <f t="shared" si="6"/>
        <v>15108</v>
      </c>
      <c r="O8" s="47">
        <f t="shared" si="7"/>
        <v>38.23067969026773</v>
      </c>
      <c r="P8" s="48">
        <f t="shared" si="8"/>
        <v>86.03644646924829</v>
      </c>
      <c r="Q8" s="49"/>
      <c r="R8" s="49"/>
      <c r="S8" s="49"/>
    </row>
    <row r="9" spans="1:19" s="50" customFormat="1" ht="18" customHeight="1">
      <c r="A9" s="52" t="s">
        <v>15</v>
      </c>
      <c r="B9" s="42">
        <v>727</v>
      </c>
      <c r="C9" s="42">
        <v>59</v>
      </c>
      <c r="D9" s="43">
        <f t="shared" si="0"/>
        <v>786</v>
      </c>
      <c r="E9" s="42">
        <v>431</v>
      </c>
      <c r="F9" s="42">
        <v>28</v>
      </c>
      <c r="G9" s="43">
        <f t="shared" si="1"/>
        <v>459</v>
      </c>
      <c r="H9" s="42">
        <v>396</v>
      </c>
      <c r="I9" s="44">
        <f t="shared" si="2"/>
        <v>54.470426409903716</v>
      </c>
      <c r="J9" s="45">
        <f t="shared" si="3"/>
        <v>91.87935034802784</v>
      </c>
      <c r="K9" s="42">
        <v>6</v>
      </c>
      <c r="L9" s="46">
        <f t="shared" si="4"/>
        <v>10.16949152542373</v>
      </c>
      <c r="M9" s="46">
        <f t="shared" si="5"/>
        <v>21.428571428571427</v>
      </c>
      <c r="N9" s="43">
        <f t="shared" si="6"/>
        <v>402</v>
      </c>
      <c r="O9" s="47">
        <f t="shared" si="7"/>
        <v>51.14503816793893</v>
      </c>
      <c r="P9" s="48">
        <f t="shared" si="8"/>
        <v>87.58169934640523</v>
      </c>
      <c r="Q9" s="49"/>
      <c r="R9" s="49"/>
      <c r="S9" s="49"/>
    </row>
    <row r="10" spans="1:19" s="50" customFormat="1" ht="18" customHeight="1">
      <c r="A10" s="52" t="s">
        <v>16</v>
      </c>
      <c r="B10" s="42">
        <v>1059</v>
      </c>
      <c r="C10" s="42">
        <v>13</v>
      </c>
      <c r="D10" s="43">
        <f t="shared" si="0"/>
        <v>1072</v>
      </c>
      <c r="E10" s="42">
        <v>664</v>
      </c>
      <c r="F10" s="42">
        <v>11</v>
      </c>
      <c r="G10" s="43">
        <f t="shared" si="1"/>
        <v>675</v>
      </c>
      <c r="H10" s="42">
        <v>626</v>
      </c>
      <c r="I10" s="44">
        <f t="shared" si="2"/>
        <v>59.112370160528805</v>
      </c>
      <c r="J10" s="45">
        <f t="shared" si="3"/>
        <v>94.27710843373494</v>
      </c>
      <c r="K10" s="42">
        <v>3</v>
      </c>
      <c r="L10" s="46">
        <f t="shared" si="4"/>
        <v>23.076923076923077</v>
      </c>
      <c r="M10" s="46">
        <f t="shared" si="5"/>
        <v>27.27272727272727</v>
      </c>
      <c r="N10" s="43">
        <f t="shared" si="6"/>
        <v>629</v>
      </c>
      <c r="O10" s="47">
        <f t="shared" si="7"/>
        <v>58.67537313432835</v>
      </c>
      <c r="P10" s="48">
        <f t="shared" si="8"/>
        <v>93.18518518518518</v>
      </c>
      <c r="Q10" s="49"/>
      <c r="R10" s="49"/>
      <c r="S10" s="49"/>
    </row>
    <row r="11" spans="1:19" s="50" customFormat="1" ht="18" customHeight="1">
      <c r="A11" s="52" t="s">
        <v>17</v>
      </c>
      <c r="B11" s="42">
        <v>213</v>
      </c>
      <c r="C11" s="42">
        <v>36</v>
      </c>
      <c r="D11" s="43">
        <f t="shared" si="0"/>
        <v>249</v>
      </c>
      <c r="E11" s="42">
        <v>134</v>
      </c>
      <c r="F11" s="42">
        <v>16</v>
      </c>
      <c r="G11" s="43">
        <f t="shared" si="1"/>
        <v>150</v>
      </c>
      <c r="H11" s="42">
        <v>130</v>
      </c>
      <c r="I11" s="44">
        <f t="shared" si="2"/>
        <v>61.03286384976526</v>
      </c>
      <c r="J11" s="45">
        <f t="shared" si="3"/>
        <v>97.01492537313433</v>
      </c>
      <c r="K11" s="42">
        <v>8</v>
      </c>
      <c r="L11" s="46">
        <f t="shared" si="4"/>
        <v>22.22222222222222</v>
      </c>
      <c r="M11" s="46">
        <f t="shared" si="5"/>
        <v>50</v>
      </c>
      <c r="N11" s="43">
        <f t="shared" si="6"/>
        <v>138</v>
      </c>
      <c r="O11" s="47">
        <f t="shared" si="7"/>
        <v>55.42168674698795</v>
      </c>
      <c r="P11" s="48">
        <f t="shared" si="8"/>
        <v>92</v>
      </c>
      <c r="Q11" s="49"/>
      <c r="R11" s="53"/>
      <c r="S11" s="53"/>
    </row>
    <row r="12" spans="1:19" s="50" customFormat="1" ht="18" customHeight="1">
      <c r="A12" s="52" t="s">
        <v>18</v>
      </c>
      <c r="B12" s="42">
        <v>3248</v>
      </c>
      <c r="C12" s="42">
        <v>359</v>
      </c>
      <c r="D12" s="43">
        <f t="shared" si="0"/>
        <v>3607</v>
      </c>
      <c r="E12" s="42">
        <v>1717</v>
      </c>
      <c r="F12" s="42">
        <v>115</v>
      </c>
      <c r="G12" s="43">
        <f t="shared" si="1"/>
        <v>1832</v>
      </c>
      <c r="H12" s="42">
        <v>1392</v>
      </c>
      <c r="I12" s="44">
        <f t="shared" si="2"/>
        <v>42.857142857142854</v>
      </c>
      <c r="J12" s="45">
        <f t="shared" si="3"/>
        <v>81.07163657542225</v>
      </c>
      <c r="K12" s="42">
        <v>4</v>
      </c>
      <c r="L12" s="46">
        <f t="shared" si="4"/>
        <v>1.1142061281337048</v>
      </c>
      <c r="M12" s="46">
        <f t="shared" si="5"/>
        <v>3.4782608695652173</v>
      </c>
      <c r="N12" s="43">
        <f t="shared" si="6"/>
        <v>1396</v>
      </c>
      <c r="O12" s="47">
        <f t="shared" si="7"/>
        <v>38.70252287219296</v>
      </c>
      <c r="P12" s="48">
        <f t="shared" si="8"/>
        <v>76.2008733624454</v>
      </c>
      <c r="Q12" s="49"/>
      <c r="R12" s="49"/>
      <c r="S12" s="49"/>
    </row>
    <row r="13" spans="1:19" s="50" customFormat="1" ht="18" customHeight="1">
      <c r="A13" s="52" t="s">
        <v>19</v>
      </c>
      <c r="B13" s="42">
        <v>3169</v>
      </c>
      <c r="C13" s="42">
        <v>25</v>
      </c>
      <c r="D13" s="43">
        <f t="shared" si="0"/>
        <v>3194</v>
      </c>
      <c r="E13" s="42">
        <v>1506</v>
      </c>
      <c r="F13" s="42">
        <v>6</v>
      </c>
      <c r="G13" s="43">
        <f t="shared" si="1"/>
        <v>1512</v>
      </c>
      <c r="H13" s="42">
        <v>1413</v>
      </c>
      <c r="I13" s="44">
        <f t="shared" si="2"/>
        <v>44.58819816976964</v>
      </c>
      <c r="J13" s="45">
        <f t="shared" si="3"/>
        <v>93.82470119521913</v>
      </c>
      <c r="K13" s="42">
        <v>3</v>
      </c>
      <c r="L13" s="46">
        <f t="shared" si="4"/>
        <v>12</v>
      </c>
      <c r="M13" s="46">
        <f t="shared" si="5"/>
        <v>50</v>
      </c>
      <c r="N13" s="43">
        <f t="shared" si="6"/>
        <v>1416</v>
      </c>
      <c r="O13" s="47">
        <f t="shared" si="7"/>
        <v>44.3331246086412</v>
      </c>
      <c r="P13" s="48">
        <f t="shared" si="8"/>
        <v>93.65079365079364</v>
      </c>
      <c r="Q13" s="49"/>
      <c r="R13" s="49"/>
      <c r="S13" s="49"/>
    </row>
    <row r="14" spans="1:19" s="50" customFormat="1" ht="18" customHeight="1">
      <c r="A14" s="52" t="s">
        <v>20</v>
      </c>
      <c r="B14" s="42">
        <v>147</v>
      </c>
      <c r="C14" s="42">
        <v>133</v>
      </c>
      <c r="D14" s="43">
        <f t="shared" si="0"/>
        <v>280</v>
      </c>
      <c r="E14" s="42">
        <v>67</v>
      </c>
      <c r="F14" s="42">
        <v>7</v>
      </c>
      <c r="G14" s="43">
        <f t="shared" si="1"/>
        <v>74</v>
      </c>
      <c r="H14" s="42">
        <v>61</v>
      </c>
      <c r="I14" s="44">
        <f t="shared" si="2"/>
        <v>41.49659863945578</v>
      </c>
      <c r="J14" s="45">
        <f t="shared" si="3"/>
        <v>91.04477611940298</v>
      </c>
      <c r="K14" s="42">
        <v>7</v>
      </c>
      <c r="L14" s="46">
        <f t="shared" si="4"/>
        <v>5.263157894736842</v>
      </c>
      <c r="M14" s="46">
        <f t="shared" si="5"/>
        <v>100</v>
      </c>
      <c r="N14" s="43">
        <f t="shared" si="6"/>
        <v>68</v>
      </c>
      <c r="O14" s="47">
        <f t="shared" si="7"/>
        <v>24.285714285714285</v>
      </c>
      <c r="P14" s="48">
        <f t="shared" si="8"/>
        <v>91.8918918918919</v>
      </c>
      <c r="Q14" s="49"/>
      <c r="R14" s="53"/>
      <c r="S14" s="53"/>
    </row>
    <row r="15" spans="1:19" s="50" customFormat="1" ht="18" customHeight="1">
      <c r="A15" s="52" t="s">
        <v>21</v>
      </c>
      <c r="B15" s="42">
        <v>71</v>
      </c>
      <c r="C15" s="42">
        <v>1957</v>
      </c>
      <c r="D15" s="43">
        <f t="shared" si="0"/>
        <v>2028</v>
      </c>
      <c r="E15" s="42">
        <v>42</v>
      </c>
      <c r="F15" s="42">
        <v>755</v>
      </c>
      <c r="G15" s="43">
        <f t="shared" si="1"/>
        <v>797</v>
      </c>
      <c r="H15" s="42">
        <v>40</v>
      </c>
      <c r="I15" s="44">
        <f t="shared" si="2"/>
        <v>56.33802816901409</v>
      </c>
      <c r="J15" s="45">
        <f t="shared" si="3"/>
        <v>95.23809523809523</v>
      </c>
      <c r="K15" s="42">
        <v>755</v>
      </c>
      <c r="L15" s="46">
        <f t="shared" si="4"/>
        <v>38.57945835462442</v>
      </c>
      <c r="M15" s="46">
        <f t="shared" si="5"/>
        <v>100</v>
      </c>
      <c r="N15" s="43">
        <f t="shared" si="6"/>
        <v>795</v>
      </c>
      <c r="O15" s="47">
        <f t="shared" si="7"/>
        <v>39.201183431952664</v>
      </c>
      <c r="P15" s="48">
        <f t="shared" si="8"/>
        <v>99.74905897114178</v>
      </c>
      <c r="Q15" s="49"/>
      <c r="R15" s="49"/>
      <c r="S15" s="49"/>
    </row>
    <row r="16" spans="1:19" s="50" customFormat="1" ht="18" customHeight="1">
      <c r="A16" s="52" t="s">
        <v>22</v>
      </c>
      <c r="B16" s="42">
        <v>143</v>
      </c>
      <c r="C16" s="42">
        <v>9</v>
      </c>
      <c r="D16" s="43">
        <f t="shared" si="0"/>
        <v>152</v>
      </c>
      <c r="E16" s="42">
        <v>78</v>
      </c>
      <c r="F16" s="42">
        <v>5</v>
      </c>
      <c r="G16" s="43">
        <f t="shared" si="1"/>
        <v>83</v>
      </c>
      <c r="H16" s="42">
        <v>66</v>
      </c>
      <c r="I16" s="44">
        <f t="shared" si="2"/>
        <v>46.15384615384615</v>
      </c>
      <c r="J16" s="45">
        <f t="shared" si="3"/>
        <v>84.61538461538461</v>
      </c>
      <c r="K16" s="42">
        <v>4</v>
      </c>
      <c r="L16" s="46">
        <f t="shared" si="4"/>
        <v>44.44444444444444</v>
      </c>
      <c r="M16" s="46">
        <f t="shared" si="5"/>
        <v>80</v>
      </c>
      <c r="N16" s="43">
        <f t="shared" si="6"/>
        <v>70</v>
      </c>
      <c r="O16" s="47">
        <f t="shared" si="7"/>
        <v>46.05263157894737</v>
      </c>
      <c r="P16" s="48">
        <f t="shared" si="8"/>
        <v>84.33734939759037</v>
      </c>
      <c r="Q16" s="49"/>
      <c r="R16" s="49"/>
      <c r="S16" s="49"/>
    </row>
    <row r="17" spans="1:19" s="50" customFormat="1" ht="18" customHeight="1">
      <c r="A17" s="52" t="s">
        <v>23</v>
      </c>
      <c r="B17" s="42">
        <v>645</v>
      </c>
      <c r="C17" s="42">
        <v>158</v>
      </c>
      <c r="D17" s="43">
        <f t="shared" si="0"/>
        <v>803</v>
      </c>
      <c r="E17" s="42">
        <v>390</v>
      </c>
      <c r="F17" s="42">
        <v>17</v>
      </c>
      <c r="G17" s="43">
        <f t="shared" si="1"/>
        <v>407</v>
      </c>
      <c r="H17" s="42">
        <v>359</v>
      </c>
      <c r="I17" s="44">
        <f t="shared" si="2"/>
        <v>55.65891472868218</v>
      </c>
      <c r="J17" s="45">
        <f t="shared" si="3"/>
        <v>92.05128205128204</v>
      </c>
      <c r="K17" s="42">
        <v>14</v>
      </c>
      <c r="L17" s="46">
        <f t="shared" si="4"/>
        <v>8.860759493670885</v>
      </c>
      <c r="M17" s="46">
        <f t="shared" si="5"/>
        <v>82.35294117647058</v>
      </c>
      <c r="N17" s="43">
        <f t="shared" si="6"/>
        <v>373</v>
      </c>
      <c r="O17" s="47">
        <f t="shared" si="7"/>
        <v>46.4508094645081</v>
      </c>
      <c r="P17" s="48">
        <f t="shared" si="8"/>
        <v>91.64619164619164</v>
      </c>
      <c r="Q17" s="49"/>
      <c r="R17" s="49"/>
      <c r="S17" s="49"/>
    </row>
    <row r="18" spans="1:19" s="50" customFormat="1" ht="18" customHeight="1">
      <c r="A18" s="52" t="s">
        <v>24</v>
      </c>
      <c r="B18" s="42">
        <v>711</v>
      </c>
      <c r="C18" s="42">
        <v>3207</v>
      </c>
      <c r="D18" s="43">
        <f t="shared" si="0"/>
        <v>3918</v>
      </c>
      <c r="E18" s="42">
        <v>389</v>
      </c>
      <c r="F18" s="42">
        <v>1293</v>
      </c>
      <c r="G18" s="43">
        <f t="shared" si="1"/>
        <v>1682</v>
      </c>
      <c r="H18" s="42">
        <v>342</v>
      </c>
      <c r="I18" s="44">
        <f t="shared" si="2"/>
        <v>48.10126582278481</v>
      </c>
      <c r="J18" s="45">
        <f t="shared" si="3"/>
        <v>87.91773778920309</v>
      </c>
      <c r="K18" s="42">
        <v>1292</v>
      </c>
      <c r="L18" s="46">
        <f t="shared" si="4"/>
        <v>40.28687246647958</v>
      </c>
      <c r="M18" s="46">
        <f t="shared" si="5"/>
        <v>99.92266047950503</v>
      </c>
      <c r="N18" s="43">
        <f t="shared" si="6"/>
        <v>1634</v>
      </c>
      <c r="O18" s="47">
        <f t="shared" si="7"/>
        <v>41.70495150587034</v>
      </c>
      <c r="P18" s="48">
        <f t="shared" si="8"/>
        <v>97.14625445897741</v>
      </c>
      <c r="Q18" s="49"/>
      <c r="R18" s="49"/>
      <c r="S18" s="49"/>
    </row>
    <row r="19" spans="1:19" s="50" customFormat="1" ht="18" customHeight="1">
      <c r="A19" s="52" t="s">
        <v>25</v>
      </c>
      <c r="B19" s="42">
        <v>1140</v>
      </c>
      <c r="C19" s="42">
        <v>4</v>
      </c>
      <c r="D19" s="43">
        <f t="shared" si="0"/>
        <v>1144</v>
      </c>
      <c r="E19" s="42">
        <v>671</v>
      </c>
      <c r="F19" s="42">
        <v>2</v>
      </c>
      <c r="G19" s="43">
        <f t="shared" si="1"/>
        <v>673</v>
      </c>
      <c r="H19" s="42">
        <v>601</v>
      </c>
      <c r="I19" s="44">
        <f t="shared" si="2"/>
        <v>52.719298245614034</v>
      </c>
      <c r="J19" s="45">
        <f t="shared" si="3"/>
        <v>89.56780923994039</v>
      </c>
      <c r="K19" s="42">
        <v>1</v>
      </c>
      <c r="L19" s="46">
        <f t="shared" si="4"/>
        <v>25</v>
      </c>
      <c r="M19" s="46">
        <f t="shared" si="5"/>
        <v>50</v>
      </c>
      <c r="N19" s="43">
        <f t="shared" si="6"/>
        <v>602</v>
      </c>
      <c r="O19" s="47">
        <f t="shared" si="7"/>
        <v>52.62237762237763</v>
      </c>
      <c r="P19" s="48">
        <f t="shared" si="8"/>
        <v>89.45022288261517</v>
      </c>
      <c r="Q19" s="49"/>
      <c r="R19" s="49"/>
      <c r="S19" s="49"/>
    </row>
    <row r="20" spans="1:19" s="50" customFormat="1" ht="18" customHeight="1">
      <c r="A20" s="51" t="s">
        <v>26</v>
      </c>
      <c r="B20" s="42">
        <v>885</v>
      </c>
      <c r="C20" s="42">
        <v>3</v>
      </c>
      <c r="D20" s="43">
        <f t="shared" si="0"/>
        <v>888</v>
      </c>
      <c r="E20" s="42">
        <v>720</v>
      </c>
      <c r="F20" s="42">
        <v>3</v>
      </c>
      <c r="G20" s="43">
        <f t="shared" si="1"/>
        <v>723</v>
      </c>
      <c r="H20" s="42">
        <v>693</v>
      </c>
      <c r="I20" s="44">
        <f t="shared" si="2"/>
        <v>78.30508474576271</v>
      </c>
      <c r="J20" s="45">
        <f t="shared" si="3"/>
        <v>96.25</v>
      </c>
      <c r="K20" s="42">
        <v>2</v>
      </c>
      <c r="L20" s="46">
        <f t="shared" si="4"/>
        <v>66.66666666666666</v>
      </c>
      <c r="M20" s="46">
        <f t="shared" si="5"/>
        <v>66.66666666666666</v>
      </c>
      <c r="N20" s="43">
        <f t="shared" si="6"/>
        <v>695</v>
      </c>
      <c r="O20" s="47">
        <f t="shared" si="7"/>
        <v>78.26576576576578</v>
      </c>
      <c r="P20" s="48">
        <f t="shared" si="8"/>
        <v>96.12724757952974</v>
      </c>
      <c r="Q20" s="49"/>
      <c r="R20" s="53"/>
      <c r="S20" s="53"/>
    </row>
    <row r="21" spans="1:19" s="50" customFormat="1" ht="18" customHeight="1">
      <c r="A21" s="52" t="s">
        <v>27</v>
      </c>
      <c r="B21" s="42">
        <v>3428</v>
      </c>
      <c r="C21" s="42">
        <v>1785</v>
      </c>
      <c r="D21" s="43">
        <f t="shared" si="0"/>
        <v>5213</v>
      </c>
      <c r="E21" s="42">
        <v>1611</v>
      </c>
      <c r="F21" s="42">
        <v>498</v>
      </c>
      <c r="G21" s="43">
        <f t="shared" si="1"/>
        <v>2109</v>
      </c>
      <c r="H21" s="42">
        <v>1375</v>
      </c>
      <c r="I21" s="44">
        <f t="shared" si="2"/>
        <v>40.11085180863477</v>
      </c>
      <c r="J21" s="45">
        <f t="shared" si="3"/>
        <v>85.35071384233396</v>
      </c>
      <c r="K21" s="42">
        <v>327</v>
      </c>
      <c r="L21" s="46">
        <f t="shared" si="4"/>
        <v>18.319327731092436</v>
      </c>
      <c r="M21" s="46">
        <f t="shared" si="5"/>
        <v>65.66265060240963</v>
      </c>
      <c r="N21" s="43">
        <f t="shared" si="6"/>
        <v>1702</v>
      </c>
      <c r="O21" s="47">
        <f t="shared" si="7"/>
        <v>32.64914636485709</v>
      </c>
      <c r="P21" s="48">
        <f>IF(OR(N21=0,G21=0)," - ",N21/G21*100)</f>
        <v>80.7017543859649</v>
      </c>
      <c r="Q21" s="49"/>
      <c r="R21" s="53"/>
      <c r="S21" s="53"/>
    </row>
    <row r="22" spans="1:19" s="50" customFormat="1" ht="18" customHeight="1">
      <c r="A22" s="52" t="s">
        <v>28</v>
      </c>
      <c r="B22" s="42">
        <v>464</v>
      </c>
      <c r="C22" s="42">
        <v>10</v>
      </c>
      <c r="D22" s="43">
        <f t="shared" si="0"/>
        <v>474</v>
      </c>
      <c r="E22" s="42">
        <v>207</v>
      </c>
      <c r="F22" s="42">
        <v>7</v>
      </c>
      <c r="G22" s="43">
        <f t="shared" si="1"/>
        <v>214</v>
      </c>
      <c r="H22" s="42">
        <v>157</v>
      </c>
      <c r="I22" s="44">
        <f t="shared" si="2"/>
        <v>33.83620689655172</v>
      </c>
      <c r="J22" s="45">
        <f t="shared" si="3"/>
        <v>75.84541062801932</v>
      </c>
      <c r="K22" s="42">
        <v>2</v>
      </c>
      <c r="L22" s="46">
        <f t="shared" si="4"/>
        <v>20</v>
      </c>
      <c r="M22" s="46">
        <f t="shared" si="5"/>
        <v>28.57142857142857</v>
      </c>
      <c r="N22" s="43">
        <f t="shared" si="6"/>
        <v>159</v>
      </c>
      <c r="O22" s="47">
        <f t="shared" si="7"/>
        <v>33.54430379746836</v>
      </c>
      <c r="P22" s="48">
        <f aca="true" t="shared" si="9" ref="P22:P48">IF(OR(N22=0,G22=0),0,N22/G22*100)</f>
        <v>74.29906542056075</v>
      </c>
      <c r="Q22" s="54"/>
      <c r="R22" s="49"/>
      <c r="S22" s="49"/>
    </row>
    <row r="23" spans="1:19" s="50" customFormat="1" ht="18" customHeight="1">
      <c r="A23" s="51" t="s">
        <v>29</v>
      </c>
      <c r="B23" s="42">
        <v>1066</v>
      </c>
      <c r="C23" s="42">
        <v>663</v>
      </c>
      <c r="D23" s="43">
        <f t="shared" si="0"/>
        <v>1729</v>
      </c>
      <c r="E23" s="42">
        <v>395</v>
      </c>
      <c r="F23" s="42">
        <v>215</v>
      </c>
      <c r="G23" s="43">
        <f t="shared" si="1"/>
        <v>610</v>
      </c>
      <c r="H23" s="42">
        <v>360</v>
      </c>
      <c r="I23" s="44">
        <f t="shared" si="2"/>
        <v>33.771106941838646</v>
      </c>
      <c r="J23" s="45">
        <f t="shared" si="3"/>
        <v>91.13924050632912</v>
      </c>
      <c r="K23" s="42">
        <v>209</v>
      </c>
      <c r="L23" s="46">
        <f t="shared" si="4"/>
        <v>31.52337858220211</v>
      </c>
      <c r="M23" s="46">
        <f t="shared" si="5"/>
        <v>97.20930232558139</v>
      </c>
      <c r="N23" s="43">
        <f t="shared" si="6"/>
        <v>569</v>
      </c>
      <c r="O23" s="47">
        <f t="shared" si="7"/>
        <v>32.909196067090804</v>
      </c>
      <c r="P23" s="48">
        <f t="shared" si="9"/>
        <v>93.27868852459017</v>
      </c>
      <c r="Q23" s="49"/>
      <c r="R23" s="49"/>
      <c r="S23" s="49"/>
    </row>
    <row r="24" spans="1:19" s="50" customFormat="1" ht="18" customHeight="1">
      <c r="A24" s="51" t="s">
        <v>30</v>
      </c>
      <c r="B24" s="42">
        <v>172</v>
      </c>
      <c r="C24" s="42">
        <v>62</v>
      </c>
      <c r="D24" s="43">
        <f t="shared" si="0"/>
        <v>234</v>
      </c>
      <c r="E24" s="42">
        <v>88</v>
      </c>
      <c r="F24" s="42">
        <v>15</v>
      </c>
      <c r="G24" s="43">
        <f t="shared" si="1"/>
        <v>103</v>
      </c>
      <c r="H24" s="42">
        <v>87</v>
      </c>
      <c r="I24" s="44">
        <f t="shared" si="2"/>
        <v>50.58139534883721</v>
      </c>
      <c r="J24" s="45">
        <f t="shared" si="3"/>
        <v>98.86363636363636</v>
      </c>
      <c r="K24" s="42">
        <v>14</v>
      </c>
      <c r="L24" s="46">
        <f t="shared" si="4"/>
        <v>22.58064516129032</v>
      </c>
      <c r="M24" s="46">
        <f t="shared" si="5"/>
        <v>93.33333333333333</v>
      </c>
      <c r="N24" s="43">
        <f t="shared" si="6"/>
        <v>101</v>
      </c>
      <c r="O24" s="47">
        <f t="shared" si="7"/>
        <v>43.162393162393165</v>
      </c>
      <c r="P24" s="48">
        <f t="shared" si="9"/>
        <v>98.05825242718447</v>
      </c>
      <c r="Q24" s="49"/>
      <c r="R24" s="49"/>
      <c r="S24" s="49"/>
    </row>
    <row r="25" spans="1:19" s="50" customFormat="1" ht="18" customHeight="1">
      <c r="A25" s="52" t="s">
        <v>31</v>
      </c>
      <c r="B25" s="42">
        <v>655</v>
      </c>
      <c r="C25" s="42">
        <v>29</v>
      </c>
      <c r="D25" s="43">
        <f t="shared" si="0"/>
        <v>684</v>
      </c>
      <c r="E25" s="42">
        <v>332</v>
      </c>
      <c r="F25" s="42">
        <v>9</v>
      </c>
      <c r="G25" s="43">
        <f t="shared" si="1"/>
        <v>341</v>
      </c>
      <c r="H25" s="42">
        <v>321</v>
      </c>
      <c r="I25" s="44">
        <f t="shared" si="2"/>
        <v>49.00763358778626</v>
      </c>
      <c r="J25" s="45">
        <f t="shared" si="3"/>
        <v>96.6867469879518</v>
      </c>
      <c r="K25" s="42">
        <v>8</v>
      </c>
      <c r="L25" s="46">
        <f t="shared" si="4"/>
        <v>27.586206896551722</v>
      </c>
      <c r="M25" s="46">
        <f t="shared" si="5"/>
        <v>88.88888888888889</v>
      </c>
      <c r="N25" s="43">
        <f t="shared" si="6"/>
        <v>329</v>
      </c>
      <c r="O25" s="47">
        <f t="shared" si="7"/>
        <v>48.099415204678365</v>
      </c>
      <c r="P25" s="48">
        <f t="shared" si="9"/>
        <v>96.48093841642229</v>
      </c>
      <c r="Q25" s="49"/>
      <c r="R25" s="53"/>
      <c r="S25" s="53"/>
    </row>
    <row r="26" spans="1:19" s="50" customFormat="1" ht="18" customHeight="1">
      <c r="A26" s="52" t="s">
        <v>32</v>
      </c>
      <c r="B26" s="42">
        <v>348</v>
      </c>
      <c r="C26" s="42">
        <v>6</v>
      </c>
      <c r="D26" s="43">
        <f t="shared" si="0"/>
        <v>354</v>
      </c>
      <c r="E26" s="42">
        <v>203</v>
      </c>
      <c r="F26" s="42">
        <v>5</v>
      </c>
      <c r="G26" s="43">
        <f t="shared" si="1"/>
        <v>208</v>
      </c>
      <c r="H26" s="42">
        <v>197</v>
      </c>
      <c r="I26" s="44">
        <f t="shared" si="2"/>
        <v>56.60919540229885</v>
      </c>
      <c r="J26" s="45">
        <f t="shared" si="3"/>
        <v>97.04433497536947</v>
      </c>
      <c r="K26" s="42">
        <v>2</v>
      </c>
      <c r="L26" s="46">
        <f t="shared" si="4"/>
        <v>33.33333333333333</v>
      </c>
      <c r="M26" s="46">
        <f t="shared" si="5"/>
        <v>40</v>
      </c>
      <c r="N26" s="43">
        <f t="shared" si="6"/>
        <v>199</v>
      </c>
      <c r="O26" s="47">
        <f t="shared" si="7"/>
        <v>56.21468926553672</v>
      </c>
      <c r="P26" s="48">
        <f t="shared" si="9"/>
        <v>95.67307692307693</v>
      </c>
      <c r="Q26" s="49"/>
      <c r="R26" s="49"/>
      <c r="S26" s="49"/>
    </row>
    <row r="27" spans="1:19" s="50" customFormat="1" ht="18" customHeight="1">
      <c r="A27" s="52" t="s">
        <v>33</v>
      </c>
      <c r="B27" s="42">
        <v>90</v>
      </c>
      <c r="C27" s="42">
        <v>1</v>
      </c>
      <c r="D27" s="43">
        <f t="shared" si="0"/>
        <v>91</v>
      </c>
      <c r="E27" s="42">
        <v>57</v>
      </c>
      <c r="F27" s="42">
        <v>0</v>
      </c>
      <c r="G27" s="43">
        <f t="shared" si="1"/>
        <v>57</v>
      </c>
      <c r="H27" s="42">
        <v>52</v>
      </c>
      <c r="I27" s="44">
        <f t="shared" si="2"/>
        <v>57.77777777777777</v>
      </c>
      <c r="J27" s="45">
        <f t="shared" si="3"/>
        <v>91.22807017543859</v>
      </c>
      <c r="K27" s="42">
        <v>0</v>
      </c>
      <c r="L27" s="46" t="str">
        <f t="shared" si="4"/>
        <v>  -</v>
      </c>
      <c r="M27" s="46" t="str">
        <f t="shared" si="5"/>
        <v> - </v>
      </c>
      <c r="N27" s="43">
        <f t="shared" si="6"/>
        <v>52</v>
      </c>
      <c r="O27" s="47">
        <f t="shared" si="7"/>
        <v>57.14285714285714</v>
      </c>
      <c r="P27" s="48">
        <f t="shared" si="9"/>
        <v>91.22807017543859</v>
      </c>
      <c r="Q27" s="49"/>
      <c r="R27" s="49"/>
      <c r="S27" s="49"/>
    </row>
    <row r="28" spans="1:19" s="50" customFormat="1" ht="18" customHeight="1">
      <c r="A28" s="52" t="s">
        <v>34</v>
      </c>
      <c r="B28" s="42">
        <v>609</v>
      </c>
      <c r="C28" s="42">
        <v>83</v>
      </c>
      <c r="D28" s="43">
        <f t="shared" si="0"/>
        <v>692</v>
      </c>
      <c r="E28" s="42">
        <v>253</v>
      </c>
      <c r="F28" s="42">
        <v>11</v>
      </c>
      <c r="G28" s="43">
        <f t="shared" si="1"/>
        <v>264</v>
      </c>
      <c r="H28" s="42">
        <v>231</v>
      </c>
      <c r="I28" s="44">
        <f t="shared" si="2"/>
        <v>37.93103448275862</v>
      </c>
      <c r="J28" s="45">
        <f t="shared" si="3"/>
        <v>91.30434782608695</v>
      </c>
      <c r="K28" s="42">
        <v>9</v>
      </c>
      <c r="L28" s="46">
        <f t="shared" si="4"/>
        <v>10.843373493975903</v>
      </c>
      <c r="M28" s="46">
        <f t="shared" si="5"/>
        <v>81.81818181818183</v>
      </c>
      <c r="N28" s="43">
        <f t="shared" si="6"/>
        <v>240</v>
      </c>
      <c r="O28" s="47">
        <f t="shared" si="7"/>
        <v>34.68208092485549</v>
      </c>
      <c r="P28" s="48">
        <f t="shared" si="9"/>
        <v>90.9090909090909</v>
      </c>
      <c r="Q28" s="49"/>
      <c r="R28" s="49"/>
      <c r="S28" s="49"/>
    </row>
    <row r="29" spans="1:19" s="50" customFormat="1" ht="18" customHeight="1">
      <c r="A29" s="52" t="s">
        <v>35</v>
      </c>
      <c r="B29" s="42">
        <v>3570</v>
      </c>
      <c r="C29" s="42">
        <v>2447</v>
      </c>
      <c r="D29" s="43">
        <f t="shared" si="0"/>
        <v>6017</v>
      </c>
      <c r="E29" s="42">
        <v>2158</v>
      </c>
      <c r="F29" s="42">
        <v>382</v>
      </c>
      <c r="G29" s="43">
        <f t="shared" si="1"/>
        <v>2540</v>
      </c>
      <c r="H29" s="42">
        <v>1924</v>
      </c>
      <c r="I29" s="44">
        <f t="shared" si="2"/>
        <v>53.89355742296919</v>
      </c>
      <c r="J29" s="45">
        <f t="shared" si="3"/>
        <v>89.1566265060241</v>
      </c>
      <c r="K29" s="42">
        <v>317</v>
      </c>
      <c r="L29" s="46">
        <f t="shared" si="4"/>
        <v>12.954638332652227</v>
      </c>
      <c r="M29" s="46">
        <f t="shared" si="5"/>
        <v>82.98429319371728</v>
      </c>
      <c r="N29" s="43">
        <f t="shared" si="6"/>
        <v>2241</v>
      </c>
      <c r="O29" s="47">
        <f t="shared" si="7"/>
        <v>37.244473990360646</v>
      </c>
      <c r="P29" s="48">
        <f t="shared" si="9"/>
        <v>88.22834645669292</v>
      </c>
      <c r="Q29" s="49"/>
      <c r="R29" s="49"/>
      <c r="S29" s="49"/>
    </row>
    <row r="30" spans="1:19" s="50" customFormat="1" ht="18" customHeight="1">
      <c r="A30" s="52" t="s">
        <v>36</v>
      </c>
      <c r="B30" s="42">
        <v>1968</v>
      </c>
      <c r="C30" s="42">
        <v>2483</v>
      </c>
      <c r="D30" s="43">
        <f t="shared" si="0"/>
        <v>4451</v>
      </c>
      <c r="E30" s="42">
        <v>967</v>
      </c>
      <c r="F30" s="42">
        <v>540</v>
      </c>
      <c r="G30" s="43">
        <f t="shared" si="1"/>
        <v>1507</v>
      </c>
      <c r="H30" s="42">
        <v>797</v>
      </c>
      <c r="I30" s="44">
        <f t="shared" si="2"/>
        <v>40.4979674796748</v>
      </c>
      <c r="J30" s="45">
        <f t="shared" si="3"/>
        <v>82.41985522233712</v>
      </c>
      <c r="K30" s="42">
        <v>55</v>
      </c>
      <c r="L30" s="46">
        <f t="shared" si="4"/>
        <v>2.2150624244865083</v>
      </c>
      <c r="M30" s="46">
        <f t="shared" si="5"/>
        <v>10.185185185185185</v>
      </c>
      <c r="N30" s="43">
        <f t="shared" si="6"/>
        <v>852</v>
      </c>
      <c r="O30" s="47">
        <f t="shared" si="7"/>
        <v>19.141765895304427</v>
      </c>
      <c r="P30" s="48">
        <f t="shared" si="9"/>
        <v>56.536164565361645</v>
      </c>
      <c r="Q30" s="49"/>
      <c r="R30" s="53"/>
      <c r="S30" s="53"/>
    </row>
    <row r="31" spans="1:19" s="50" customFormat="1" ht="18" customHeight="1">
      <c r="A31" s="52" t="s">
        <v>37</v>
      </c>
      <c r="B31" s="42">
        <v>1143</v>
      </c>
      <c r="C31" s="42">
        <v>315</v>
      </c>
      <c r="D31" s="43">
        <f t="shared" si="0"/>
        <v>1458</v>
      </c>
      <c r="E31" s="42">
        <v>455</v>
      </c>
      <c r="F31" s="42">
        <v>85</v>
      </c>
      <c r="G31" s="43">
        <f t="shared" si="1"/>
        <v>540</v>
      </c>
      <c r="H31" s="42">
        <v>391</v>
      </c>
      <c r="I31" s="44">
        <f t="shared" si="2"/>
        <v>34.2082239720035</v>
      </c>
      <c r="J31" s="45">
        <f t="shared" si="3"/>
        <v>85.93406593406593</v>
      </c>
      <c r="K31" s="42">
        <v>55</v>
      </c>
      <c r="L31" s="46">
        <f t="shared" si="4"/>
        <v>17.46031746031746</v>
      </c>
      <c r="M31" s="46">
        <f t="shared" si="5"/>
        <v>64.70588235294117</v>
      </c>
      <c r="N31" s="43">
        <f t="shared" si="6"/>
        <v>446</v>
      </c>
      <c r="O31" s="47">
        <f t="shared" si="7"/>
        <v>30.589849108367627</v>
      </c>
      <c r="P31" s="48">
        <f t="shared" si="9"/>
        <v>82.5925925925926</v>
      </c>
      <c r="Q31" s="49"/>
      <c r="R31" s="49"/>
      <c r="S31" s="49"/>
    </row>
    <row r="32" spans="1:19" s="50" customFormat="1" ht="18" customHeight="1">
      <c r="A32" s="41" t="s">
        <v>42</v>
      </c>
      <c r="B32" s="42">
        <v>3966</v>
      </c>
      <c r="C32" s="42">
        <v>380</v>
      </c>
      <c r="D32" s="43">
        <f t="shared" si="0"/>
        <v>4346</v>
      </c>
      <c r="E32" s="42">
        <v>2091</v>
      </c>
      <c r="F32" s="42">
        <v>180</v>
      </c>
      <c r="G32" s="43">
        <f t="shared" si="1"/>
        <v>2271</v>
      </c>
      <c r="H32" s="42">
        <v>2015</v>
      </c>
      <c r="I32" s="44">
        <f t="shared" si="2"/>
        <v>50.806858295511844</v>
      </c>
      <c r="J32" s="45">
        <f t="shared" si="3"/>
        <v>96.36537541846006</v>
      </c>
      <c r="K32" s="42">
        <v>80</v>
      </c>
      <c r="L32" s="46">
        <f t="shared" si="4"/>
        <v>21.052631578947366</v>
      </c>
      <c r="M32" s="46">
        <f t="shared" si="5"/>
        <v>44.44444444444444</v>
      </c>
      <c r="N32" s="43">
        <f t="shared" si="6"/>
        <v>2095</v>
      </c>
      <c r="O32" s="47">
        <f t="shared" si="7"/>
        <v>48.20524620340543</v>
      </c>
      <c r="P32" s="48">
        <f t="shared" si="9"/>
        <v>92.25011008366359</v>
      </c>
      <c r="Q32" s="49"/>
      <c r="R32" s="49"/>
      <c r="S32" s="53"/>
    </row>
    <row r="33" spans="1:19" s="50" customFormat="1" ht="18" customHeight="1">
      <c r="A33" s="41" t="s">
        <v>43</v>
      </c>
      <c r="B33" s="42">
        <v>14895</v>
      </c>
      <c r="C33" s="42">
        <v>1977</v>
      </c>
      <c r="D33" s="43">
        <f t="shared" si="0"/>
        <v>16872</v>
      </c>
      <c r="E33" s="42">
        <v>8677</v>
      </c>
      <c r="F33" s="42">
        <v>1132</v>
      </c>
      <c r="G33" s="43">
        <f t="shared" si="1"/>
        <v>9809</v>
      </c>
      <c r="H33" s="42">
        <v>7954</v>
      </c>
      <c r="I33" s="44">
        <f t="shared" si="2"/>
        <v>53.4004699563612</v>
      </c>
      <c r="J33" s="45">
        <f t="shared" si="3"/>
        <v>91.6676270600438</v>
      </c>
      <c r="K33" s="42">
        <v>839</v>
      </c>
      <c r="L33" s="46">
        <f t="shared" si="4"/>
        <v>42.43803743045017</v>
      </c>
      <c r="M33" s="46">
        <f t="shared" si="5"/>
        <v>74.1166077738516</v>
      </c>
      <c r="N33" s="43">
        <f t="shared" si="6"/>
        <v>8793</v>
      </c>
      <c r="O33" s="47">
        <f t="shared" si="7"/>
        <v>52.115931721194876</v>
      </c>
      <c r="P33" s="48">
        <f t="shared" si="9"/>
        <v>89.64216535834437</v>
      </c>
      <c r="Q33" s="49"/>
      <c r="R33" s="49"/>
      <c r="S33" s="53"/>
    </row>
    <row r="34" spans="1:19" s="50" customFormat="1" ht="18" customHeight="1">
      <c r="A34" s="41" t="s">
        <v>44</v>
      </c>
      <c r="B34" s="42">
        <v>17187</v>
      </c>
      <c r="C34" s="42">
        <v>105</v>
      </c>
      <c r="D34" s="43">
        <f t="shared" si="0"/>
        <v>17292</v>
      </c>
      <c r="E34" s="42">
        <v>11964</v>
      </c>
      <c r="F34" s="42">
        <v>56</v>
      </c>
      <c r="G34" s="43">
        <f t="shared" si="1"/>
        <v>12020</v>
      </c>
      <c r="H34" s="42">
        <v>10789</v>
      </c>
      <c r="I34" s="44">
        <f t="shared" si="2"/>
        <v>62.77418979461221</v>
      </c>
      <c r="J34" s="45">
        <f t="shared" si="3"/>
        <v>90.17886994316282</v>
      </c>
      <c r="K34" s="42">
        <v>13</v>
      </c>
      <c r="L34" s="46">
        <f t="shared" si="4"/>
        <v>12.380952380952381</v>
      </c>
      <c r="M34" s="46">
        <f t="shared" si="5"/>
        <v>23.214285714285715</v>
      </c>
      <c r="N34" s="43">
        <f t="shared" si="6"/>
        <v>10802</v>
      </c>
      <c r="O34" s="47">
        <f t="shared" si="7"/>
        <v>62.468193384223916</v>
      </c>
      <c r="P34" s="48">
        <f t="shared" si="9"/>
        <v>89.86688851913478</v>
      </c>
      <c r="Q34" s="49"/>
      <c r="R34" s="49"/>
      <c r="S34" s="49"/>
    </row>
    <row r="35" spans="1:19" s="50" customFormat="1" ht="18" customHeight="1">
      <c r="A35" s="41" t="s">
        <v>45</v>
      </c>
      <c r="B35" s="42">
        <v>1943</v>
      </c>
      <c r="C35" s="42">
        <v>315</v>
      </c>
      <c r="D35" s="43">
        <f t="shared" si="0"/>
        <v>2258</v>
      </c>
      <c r="E35" s="42">
        <v>1169</v>
      </c>
      <c r="F35" s="42">
        <v>43</v>
      </c>
      <c r="G35" s="42">
        <f t="shared" si="1"/>
        <v>1212</v>
      </c>
      <c r="H35" s="42">
        <v>1043</v>
      </c>
      <c r="I35" s="44">
        <f t="shared" si="2"/>
        <v>53.67987647967061</v>
      </c>
      <c r="J35" s="45">
        <f t="shared" si="3"/>
        <v>89.22155688622755</v>
      </c>
      <c r="K35" s="42">
        <v>13</v>
      </c>
      <c r="L35" s="46">
        <f t="shared" si="4"/>
        <v>4.1269841269841265</v>
      </c>
      <c r="M35" s="46">
        <f t="shared" si="5"/>
        <v>30.23255813953488</v>
      </c>
      <c r="N35" s="43">
        <f t="shared" si="6"/>
        <v>1056</v>
      </c>
      <c r="O35" s="47">
        <f t="shared" si="7"/>
        <v>46.76705048715677</v>
      </c>
      <c r="P35" s="48">
        <f t="shared" si="9"/>
        <v>87.12871287128714</v>
      </c>
      <c r="Q35" s="49"/>
      <c r="R35" s="49"/>
      <c r="S35" s="49"/>
    </row>
    <row r="36" spans="1:19" s="50" customFormat="1" ht="18" customHeight="1" thickBot="1">
      <c r="A36" s="55" t="s">
        <v>46</v>
      </c>
      <c r="B36" s="56">
        <v>104548</v>
      </c>
      <c r="C36" s="56">
        <v>26062</v>
      </c>
      <c r="D36" s="57">
        <f t="shared" si="0"/>
        <v>130610</v>
      </c>
      <c r="E36" s="56">
        <v>53583</v>
      </c>
      <c r="F36" s="56">
        <v>11621</v>
      </c>
      <c r="G36" s="58">
        <f t="shared" si="1"/>
        <v>65204</v>
      </c>
      <c r="H36" s="59">
        <v>51035</v>
      </c>
      <c r="I36" s="60">
        <f t="shared" si="2"/>
        <v>48.81489841986456</v>
      </c>
      <c r="J36" s="61">
        <f t="shared" si="3"/>
        <v>95.24476046507287</v>
      </c>
      <c r="K36" s="59">
        <v>8027</v>
      </c>
      <c r="L36" s="62">
        <f t="shared" si="4"/>
        <v>30.799631647609548</v>
      </c>
      <c r="M36" s="62">
        <f t="shared" si="5"/>
        <v>69.07322949832201</v>
      </c>
      <c r="N36" s="58">
        <f t="shared" si="6"/>
        <v>59062</v>
      </c>
      <c r="O36" s="63">
        <f t="shared" si="7"/>
        <v>45.220120970829186</v>
      </c>
      <c r="P36" s="64">
        <f t="shared" si="9"/>
        <v>90.58033249493896</v>
      </c>
      <c r="Q36" s="49"/>
      <c r="R36" s="49"/>
      <c r="S36" s="49"/>
    </row>
    <row r="37" spans="1:19" s="50" customFormat="1" ht="18" customHeight="1">
      <c r="A37" s="65" t="s">
        <v>47</v>
      </c>
      <c r="B37" s="66">
        <v>27687</v>
      </c>
      <c r="C37" s="66">
        <v>358</v>
      </c>
      <c r="D37" s="67">
        <f t="shared" si="0"/>
        <v>28045</v>
      </c>
      <c r="E37" s="66">
        <v>15251</v>
      </c>
      <c r="F37" s="66">
        <v>186</v>
      </c>
      <c r="G37" s="68">
        <f t="shared" si="1"/>
        <v>15437</v>
      </c>
      <c r="H37" s="68">
        <v>13286</v>
      </c>
      <c r="I37" s="69">
        <f t="shared" si="2"/>
        <v>47.986419619315924</v>
      </c>
      <c r="J37" s="70">
        <f t="shared" si="3"/>
        <v>87.11559897711626</v>
      </c>
      <c r="K37" s="68">
        <v>162</v>
      </c>
      <c r="L37" s="71">
        <f t="shared" si="4"/>
        <v>45.2513966480447</v>
      </c>
      <c r="M37" s="71">
        <f t="shared" si="5"/>
        <v>87.09677419354838</v>
      </c>
      <c r="N37" s="72">
        <f t="shared" si="6"/>
        <v>13448</v>
      </c>
      <c r="O37" s="73">
        <f t="shared" si="7"/>
        <v>47.951506507398825</v>
      </c>
      <c r="P37" s="74">
        <f t="shared" si="9"/>
        <v>87.11537215780268</v>
      </c>
      <c r="Q37" s="49"/>
      <c r="R37" s="49"/>
      <c r="S37" s="53"/>
    </row>
    <row r="38" spans="1:19" s="50" customFormat="1" ht="18" customHeight="1">
      <c r="A38" s="65" t="s">
        <v>48</v>
      </c>
      <c r="B38" s="66">
        <v>238242</v>
      </c>
      <c r="C38" s="66">
        <v>14247</v>
      </c>
      <c r="D38" s="67">
        <f t="shared" si="0"/>
        <v>252489</v>
      </c>
      <c r="E38" s="66">
        <v>123110</v>
      </c>
      <c r="F38" s="66">
        <v>4605</v>
      </c>
      <c r="G38" s="72">
        <f t="shared" si="1"/>
        <v>127715</v>
      </c>
      <c r="H38" s="68">
        <v>99374</v>
      </c>
      <c r="I38" s="75">
        <f t="shared" si="2"/>
        <v>41.71136911207932</v>
      </c>
      <c r="J38" s="76">
        <f t="shared" si="3"/>
        <v>80.71968158557388</v>
      </c>
      <c r="K38" s="68">
        <v>3007</v>
      </c>
      <c r="L38" s="71">
        <f t="shared" si="4"/>
        <v>21.106197796027235</v>
      </c>
      <c r="M38" s="71">
        <f t="shared" si="5"/>
        <v>65.2985884907709</v>
      </c>
      <c r="N38" s="77">
        <f t="shared" si="6"/>
        <v>102381</v>
      </c>
      <c r="O38" s="73">
        <f t="shared" si="7"/>
        <v>40.548697170965866</v>
      </c>
      <c r="P38" s="74">
        <f t="shared" si="9"/>
        <v>80.16364561719453</v>
      </c>
      <c r="Q38" s="49"/>
      <c r="R38" s="49"/>
      <c r="S38" s="53"/>
    </row>
    <row r="39" spans="1:19" s="50" customFormat="1" ht="18" customHeight="1">
      <c r="A39" s="41" t="s">
        <v>49</v>
      </c>
      <c r="B39" s="42">
        <v>199246</v>
      </c>
      <c r="C39" s="42">
        <v>3473</v>
      </c>
      <c r="D39" s="43">
        <f t="shared" si="0"/>
        <v>202719</v>
      </c>
      <c r="E39" s="42">
        <v>95945</v>
      </c>
      <c r="F39" s="42">
        <v>2340</v>
      </c>
      <c r="G39" s="77">
        <f t="shared" si="1"/>
        <v>98285</v>
      </c>
      <c r="H39" s="78">
        <v>89195</v>
      </c>
      <c r="I39" s="75">
        <f aca="true" t="shared" si="10" ref="I39:I62">IF(OR(H39=0,B39=0),0,H39/B39*100)</f>
        <v>44.7662688335023</v>
      </c>
      <c r="J39" s="76">
        <f aca="true" t="shared" si="11" ref="J39:J62">IF(OR(H39=0,E39=0),0,H39/E39*100)</f>
        <v>92.96471937047266</v>
      </c>
      <c r="K39" s="78">
        <v>2286</v>
      </c>
      <c r="L39" s="79">
        <f t="shared" si="4"/>
        <v>65.82205585948748</v>
      </c>
      <c r="M39" s="79">
        <f t="shared" si="5"/>
        <v>97.6923076923077</v>
      </c>
      <c r="N39" s="77">
        <f t="shared" si="6"/>
        <v>91481</v>
      </c>
      <c r="O39" s="47">
        <f t="shared" si="7"/>
        <v>45.12699845599081</v>
      </c>
      <c r="P39" s="48">
        <f t="shared" si="9"/>
        <v>93.07727527089587</v>
      </c>
      <c r="Q39" s="49"/>
      <c r="R39" s="49"/>
      <c r="S39" s="53"/>
    </row>
    <row r="40" spans="1:19" s="50" customFormat="1" ht="18" customHeight="1">
      <c r="A40" s="41" t="s">
        <v>50</v>
      </c>
      <c r="B40" s="42">
        <v>121156</v>
      </c>
      <c r="C40" s="42">
        <v>24200</v>
      </c>
      <c r="D40" s="43">
        <f t="shared" si="0"/>
        <v>145356</v>
      </c>
      <c r="E40" s="42">
        <v>71184</v>
      </c>
      <c r="F40" s="42">
        <v>11359</v>
      </c>
      <c r="G40" s="77">
        <f t="shared" si="1"/>
        <v>82543</v>
      </c>
      <c r="H40" s="78">
        <v>65688</v>
      </c>
      <c r="I40" s="75">
        <f t="shared" si="10"/>
        <v>54.21770279639473</v>
      </c>
      <c r="J40" s="76">
        <f t="shared" si="11"/>
        <v>92.27916385704653</v>
      </c>
      <c r="K40" s="78">
        <v>9539</v>
      </c>
      <c r="L40" s="79">
        <f t="shared" si="4"/>
        <v>39.417355371900825</v>
      </c>
      <c r="M40" s="79">
        <f t="shared" si="5"/>
        <v>83.97746280482437</v>
      </c>
      <c r="N40" s="77">
        <f t="shared" si="6"/>
        <v>75227</v>
      </c>
      <c r="O40" s="47">
        <f t="shared" si="7"/>
        <v>51.753625581331356</v>
      </c>
      <c r="P40" s="48">
        <f t="shared" si="9"/>
        <v>91.13674085022352</v>
      </c>
      <c r="Q40" s="49"/>
      <c r="R40" s="49"/>
      <c r="S40" s="53"/>
    </row>
    <row r="41" spans="1:19" s="50" customFormat="1" ht="18" customHeight="1">
      <c r="A41" s="41" t="s">
        <v>51</v>
      </c>
      <c r="B41" s="42">
        <v>23437</v>
      </c>
      <c r="C41" s="42">
        <v>1662</v>
      </c>
      <c r="D41" s="43">
        <f t="shared" si="0"/>
        <v>25099</v>
      </c>
      <c r="E41" s="42">
        <v>13976</v>
      </c>
      <c r="F41" s="42">
        <v>716</v>
      </c>
      <c r="G41" s="77">
        <f t="shared" si="1"/>
        <v>14692</v>
      </c>
      <c r="H41" s="78">
        <v>13125</v>
      </c>
      <c r="I41" s="75">
        <f t="shared" si="10"/>
        <v>56.00119469215343</v>
      </c>
      <c r="J41" s="76">
        <f t="shared" si="11"/>
        <v>93.91099026903262</v>
      </c>
      <c r="K41" s="78">
        <v>464</v>
      </c>
      <c r="L41" s="79">
        <f t="shared" si="4"/>
        <v>27.918170878459687</v>
      </c>
      <c r="M41" s="79">
        <f t="shared" si="5"/>
        <v>64.80446927374301</v>
      </c>
      <c r="N41" s="77">
        <f t="shared" si="6"/>
        <v>13589</v>
      </c>
      <c r="O41" s="47">
        <f t="shared" si="7"/>
        <v>54.141599266903064</v>
      </c>
      <c r="P41" s="48">
        <f t="shared" si="9"/>
        <v>92.492512932208</v>
      </c>
      <c r="Q41" s="49"/>
      <c r="R41" s="49"/>
      <c r="S41" s="49"/>
    </row>
    <row r="42" spans="1:19" s="50" customFormat="1" ht="18" customHeight="1">
      <c r="A42" s="41" t="s">
        <v>52</v>
      </c>
      <c r="B42" s="42">
        <v>37232</v>
      </c>
      <c r="C42" s="42">
        <v>25428</v>
      </c>
      <c r="D42" s="43">
        <f t="shared" si="0"/>
        <v>62660</v>
      </c>
      <c r="E42" s="42">
        <v>16086</v>
      </c>
      <c r="F42" s="42">
        <v>12379</v>
      </c>
      <c r="G42" s="77">
        <f t="shared" si="1"/>
        <v>28465</v>
      </c>
      <c r="H42" s="78">
        <v>14691</v>
      </c>
      <c r="I42" s="75">
        <f t="shared" si="10"/>
        <v>39.45799312419424</v>
      </c>
      <c r="J42" s="76">
        <f t="shared" si="11"/>
        <v>91.3278627377844</v>
      </c>
      <c r="K42" s="78">
        <v>11396</v>
      </c>
      <c r="L42" s="79">
        <f t="shared" si="4"/>
        <v>44.81673745477426</v>
      </c>
      <c r="M42" s="79">
        <f t="shared" si="5"/>
        <v>92.05913240164794</v>
      </c>
      <c r="N42" s="77">
        <f t="shared" si="6"/>
        <v>26087</v>
      </c>
      <c r="O42" s="47">
        <f t="shared" si="7"/>
        <v>41.63262049154166</v>
      </c>
      <c r="P42" s="48">
        <f t="shared" si="9"/>
        <v>91.64588090637625</v>
      </c>
      <c r="Q42" s="49"/>
      <c r="R42" s="49"/>
      <c r="S42" s="49"/>
    </row>
    <row r="43" spans="1:19" s="50" customFormat="1" ht="18" customHeight="1">
      <c r="A43" s="65" t="s">
        <v>53</v>
      </c>
      <c r="B43" s="66">
        <v>12770</v>
      </c>
      <c r="C43" s="66">
        <v>54219</v>
      </c>
      <c r="D43" s="67">
        <f t="shared" si="0"/>
        <v>66989</v>
      </c>
      <c r="E43" s="66">
        <v>6655</v>
      </c>
      <c r="F43" s="66">
        <v>23620</v>
      </c>
      <c r="G43" s="72">
        <f t="shared" si="1"/>
        <v>30275</v>
      </c>
      <c r="H43" s="68">
        <v>5910</v>
      </c>
      <c r="I43" s="69">
        <f t="shared" si="10"/>
        <v>46.280344557556774</v>
      </c>
      <c r="J43" s="70">
        <f t="shared" si="11"/>
        <v>88.80540946656649</v>
      </c>
      <c r="K43" s="68">
        <v>19893</v>
      </c>
      <c r="L43" s="71">
        <f t="shared" si="4"/>
        <v>36.69009018978587</v>
      </c>
      <c r="M43" s="71">
        <f t="shared" si="5"/>
        <v>84.22099915325994</v>
      </c>
      <c r="N43" s="72">
        <f t="shared" si="6"/>
        <v>25803</v>
      </c>
      <c r="O43" s="73">
        <f t="shared" si="7"/>
        <v>38.51826419262864</v>
      </c>
      <c r="P43" s="74">
        <f t="shared" si="9"/>
        <v>85.22873658133774</v>
      </c>
      <c r="Q43" s="49"/>
      <c r="R43" s="49"/>
      <c r="S43" s="49"/>
    </row>
    <row r="44" spans="1:19" s="50" customFormat="1" ht="18" customHeight="1">
      <c r="A44" s="65" t="s">
        <v>54</v>
      </c>
      <c r="B44" s="66">
        <v>151</v>
      </c>
      <c r="C44" s="66">
        <v>2</v>
      </c>
      <c r="D44" s="67">
        <f t="shared" si="0"/>
        <v>153</v>
      </c>
      <c r="E44" s="66">
        <v>76</v>
      </c>
      <c r="F44" s="66">
        <v>0</v>
      </c>
      <c r="G44" s="72">
        <f t="shared" si="1"/>
        <v>76</v>
      </c>
      <c r="H44" s="68">
        <v>75</v>
      </c>
      <c r="I44" s="69">
        <f t="shared" si="10"/>
        <v>49.668874172185426</v>
      </c>
      <c r="J44" s="70">
        <f t="shared" si="11"/>
        <v>98.68421052631578</v>
      </c>
      <c r="K44" s="68">
        <v>0</v>
      </c>
      <c r="L44" s="71" t="str">
        <f>IF(OR(K44=0,C44=0)," -",K44/C44*100)</f>
        <v> -</v>
      </c>
      <c r="M44" s="71" t="str">
        <f>IF(OR(K44=0,F44=0)," -",K44/F44*100)</f>
        <v> -</v>
      </c>
      <c r="N44" s="72">
        <f t="shared" si="6"/>
        <v>75</v>
      </c>
      <c r="O44" s="73">
        <f t="shared" si="7"/>
        <v>49.01960784313725</v>
      </c>
      <c r="P44" s="74">
        <f t="shared" si="9"/>
        <v>98.68421052631578</v>
      </c>
      <c r="Q44" s="49"/>
      <c r="R44" s="49"/>
      <c r="S44" s="49"/>
    </row>
    <row r="45" spans="1:19" s="50" customFormat="1" ht="18" customHeight="1">
      <c r="A45" s="65" t="s">
        <v>55</v>
      </c>
      <c r="B45" s="66">
        <v>1395</v>
      </c>
      <c r="C45" s="66">
        <v>69</v>
      </c>
      <c r="D45" s="67">
        <f t="shared" si="0"/>
        <v>1464</v>
      </c>
      <c r="E45" s="66">
        <v>632</v>
      </c>
      <c r="F45" s="66">
        <v>18</v>
      </c>
      <c r="G45" s="72">
        <f t="shared" si="1"/>
        <v>650</v>
      </c>
      <c r="H45" s="68">
        <v>570</v>
      </c>
      <c r="I45" s="69">
        <f t="shared" si="10"/>
        <v>40.86021505376344</v>
      </c>
      <c r="J45" s="70">
        <f t="shared" si="11"/>
        <v>90.18987341772153</v>
      </c>
      <c r="K45" s="68">
        <v>11</v>
      </c>
      <c r="L45" s="71">
        <f aca="true" t="shared" si="12" ref="L45:L54">IF(OR(K45=0,C45=0),"  -",K45/C45*100)</f>
        <v>15.942028985507244</v>
      </c>
      <c r="M45" s="71">
        <f aca="true" t="shared" si="13" ref="M45:M54">IF(OR(K45=0,F45=0)," - ",K45/F45*100)</f>
        <v>61.111111111111114</v>
      </c>
      <c r="N45" s="72">
        <f t="shared" si="6"/>
        <v>581</v>
      </c>
      <c r="O45" s="73">
        <f t="shared" si="7"/>
        <v>39.68579234972678</v>
      </c>
      <c r="P45" s="74">
        <f t="shared" si="9"/>
        <v>89.38461538461539</v>
      </c>
      <c r="Q45" s="49"/>
      <c r="R45" s="49"/>
      <c r="S45" s="49"/>
    </row>
    <row r="46" spans="1:19" s="50" customFormat="1" ht="18" customHeight="1">
      <c r="A46" s="41" t="s">
        <v>56</v>
      </c>
      <c r="B46" s="42">
        <v>139762</v>
      </c>
      <c r="C46" s="42">
        <v>1661</v>
      </c>
      <c r="D46" s="43">
        <f t="shared" si="0"/>
        <v>141423</v>
      </c>
      <c r="E46" s="42">
        <v>116674</v>
      </c>
      <c r="F46" s="42">
        <v>801</v>
      </c>
      <c r="G46" s="77">
        <f t="shared" si="1"/>
        <v>117475</v>
      </c>
      <c r="H46" s="78">
        <v>114754</v>
      </c>
      <c r="I46" s="75">
        <f t="shared" si="10"/>
        <v>82.1067242884332</v>
      </c>
      <c r="J46" s="76">
        <f t="shared" si="11"/>
        <v>98.35438915268183</v>
      </c>
      <c r="K46" s="78">
        <v>440</v>
      </c>
      <c r="L46" s="79">
        <f t="shared" si="12"/>
        <v>26.490066225165563</v>
      </c>
      <c r="M46" s="79">
        <f t="shared" si="13"/>
        <v>54.931335830212234</v>
      </c>
      <c r="N46" s="77">
        <f t="shared" si="6"/>
        <v>115194</v>
      </c>
      <c r="O46" s="47">
        <f t="shared" si="7"/>
        <v>81.4535118050105</v>
      </c>
      <c r="P46" s="48">
        <f t="shared" si="9"/>
        <v>98.05831027878273</v>
      </c>
      <c r="Q46" s="49"/>
      <c r="R46" s="49"/>
      <c r="S46" s="53"/>
    </row>
    <row r="47" spans="1:19" s="50" customFormat="1" ht="18" customHeight="1">
      <c r="A47" s="41" t="s">
        <v>57</v>
      </c>
      <c r="B47" s="42">
        <v>7301</v>
      </c>
      <c r="C47" s="42">
        <v>33179</v>
      </c>
      <c r="D47" s="43">
        <f t="shared" si="0"/>
        <v>40480</v>
      </c>
      <c r="E47" s="42">
        <v>3387</v>
      </c>
      <c r="F47" s="42">
        <v>12508</v>
      </c>
      <c r="G47" s="77">
        <f t="shared" si="1"/>
        <v>15895</v>
      </c>
      <c r="H47" s="78">
        <v>3249</v>
      </c>
      <c r="I47" s="75">
        <f t="shared" si="10"/>
        <v>44.50075332146282</v>
      </c>
      <c r="J47" s="76">
        <f t="shared" si="11"/>
        <v>95.92559787422498</v>
      </c>
      <c r="K47" s="78">
        <v>12277</v>
      </c>
      <c r="L47" s="79">
        <f t="shared" si="12"/>
        <v>37.00232074504958</v>
      </c>
      <c r="M47" s="79">
        <f t="shared" si="13"/>
        <v>98.15318196354333</v>
      </c>
      <c r="N47" s="77">
        <f t="shared" si="6"/>
        <v>15526</v>
      </c>
      <c r="O47" s="47">
        <f t="shared" si="7"/>
        <v>38.35474308300395</v>
      </c>
      <c r="P47" s="48">
        <f t="shared" si="9"/>
        <v>97.67851525636992</v>
      </c>
      <c r="Q47" s="49"/>
      <c r="R47" s="49"/>
      <c r="S47" s="53"/>
    </row>
    <row r="48" spans="1:19" s="50" customFormat="1" ht="18" customHeight="1">
      <c r="A48" s="41" t="s">
        <v>58</v>
      </c>
      <c r="B48" s="42">
        <v>2406</v>
      </c>
      <c r="C48" s="42">
        <v>503</v>
      </c>
      <c r="D48" s="43">
        <f t="shared" si="0"/>
        <v>2909</v>
      </c>
      <c r="E48" s="42">
        <v>1344</v>
      </c>
      <c r="F48" s="42">
        <v>192</v>
      </c>
      <c r="G48" s="77">
        <f t="shared" si="1"/>
        <v>1536</v>
      </c>
      <c r="H48" s="78">
        <v>1312</v>
      </c>
      <c r="I48" s="75">
        <f t="shared" si="10"/>
        <v>54.530340814630094</v>
      </c>
      <c r="J48" s="76">
        <f t="shared" si="11"/>
        <v>97.61904761904762</v>
      </c>
      <c r="K48" s="78">
        <v>182</v>
      </c>
      <c r="L48" s="79">
        <f t="shared" si="12"/>
        <v>36.18290258449304</v>
      </c>
      <c r="M48" s="79">
        <f t="shared" si="13"/>
        <v>94.79166666666666</v>
      </c>
      <c r="N48" s="77">
        <f t="shared" si="6"/>
        <v>1494</v>
      </c>
      <c r="O48" s="47">
        <f t="shared" si="7"/>
        <v>51.35785493296665</v>
      </c>
      <c r="P48" s="48">
        <f t="shared" si="9"/>
        <v>97.265625</v>
      </c>
      <c r="Q48" s="49"/>
      <c r="R48" s="49"/>
      <c r="S48" s="49"/>
    </row>
    <row r="49" spans="1:19" s="50" customFormat="1" ht="18" customHeight="1">
      <c r="A49" s="41" t="s">
        <v>59</v>
      </c>
      <c r="B49" s="42">
        <v>63519</v>
      </c>
      <c r="C49" s="42">
        <v>31617</v>
      </c>
      <c r="D49" s="43">
        <f t="shared" si="0"/>
        <v>95136</v>
      </c>
      <c r="E49" s="42">
        <v>32040</v>
      </c>
      <c r="F49" s="42">
        <v>12231</v>
      </c>
      <c r="G49" s="77">
        <f t="shared" si="1"/>
        <v>44271</v>
      </c>
      <c r="H49" s="78">
        <v>29323</v>
      </c>
      <c r="I49" s="75">
        <f t="shared" si="10"/>
        <v>46.16413986366284</v>
      </c>
      <c r="J49" s="76">
        <f t="shared" si="11"/>
        <v>91.51997503121099</v>
      </c>
      <c r="K49" s="78">
        <v>10160</v>
      </c>
      <c r="L49" s="79">
        <f t="shared" si="12"/>
        <v>32.134611126925385</v>
      </c>
      <c r="M49" s="79">
        <f t="shared" si="13"/>
        <v>83.0676150764451</v>
      </c>
      <c r="N49" s="77">
        <f t="shared" si="6"/>
        <v>39483</v>
      </c>
      <c r="O49" s="47">
        <f>IF(OR(N49=0,D49=0),"  -",N49/D49*100)</f>
        <v>41.501639757820385</v>
      </c>
      <c r="P49" s="48">
        <f>IF(OR(N49=0,G49=0),"  -",N49/G49*100)</f>
        <v>89.18479365724741</v>
      </c>
      <c r="Q49" s="49"/>
      <c r="R49" s="49"/>
      <c r="S49" s="49"/>
    </row>
    <row r="50" spans="1:19" s="50" customFormat="1" ht="18" customHeight="1">
      <c r="A50" s="41" t="s">
        <v>60</v>
      </c>
      <c r="B50" s="42">
        <v>64893</v>
      </c>
      <c r="C50" s="42">
        <v>100</v>
      </c>
      <c r="D50" s="43">
        <f t="shared" si="0"/>
        <v>64993</v>
      </c>
      <c r="E50" s="42">
        <v>30653</v>
      </c>
      <c r="F50" s="42">
        <v>25</v>
      </c>
      <c r="G50" s="77">
        <f t="shared" si="1"/>
        <v>30678</v>
      </c>
      <c r="H50" s="78">
        <v>29617</v>
      </c>
      <c r="I50" s="75">
        <f t="shared" si="10"/>
        <v>45.63974542708767</v>
      </c>
      <c r="J50" s="76">
        <f t="shared" si="11"/>
        <v>96.62023292989267</v>
      </c>
      <c r="K50" s="78">
        <v>19</v>
      </c>
      <c r="L50" s="79">
        <f t="shared" si="12"/>
        <v>19</v>
      </c>
      <c r="M50" s="79">
        <f t="shared" si="13"/>
        <v>76</v>
      </c>
      <c r="N50" s="77">
        <f t="shared" si="6"/>
        <v>29636</v>
      </c>
      <c r="O50" s="47">
        <f aca="true" t="shared" si="14" ref="O50:O62">IF(OR(N50=0,D50=0),0,N50/D50*100)</f>
        <v>45.598756789192684</v>
      </c>
      <c r="P50" s="48">
        <f aca="true" t="shared" si="15" ref="P50:P62">IF(OR(N50=0,G50=0),0,N50/G50*100)</f>
        <v>96.60342916748158</v>
      </c>
      <c r="Q50" s="49"/>
      <c r="R50" s="49"/>
      <c r="S50" s="49"/>
    </row>
    <row r="51" spans="1:19" s="50" customFormat="1" ht="18" customHeight="1">
      <c r="A51" s="41" t="s">
        <v>61</v>
      </c>
      <c r="B51" s="42">
        <v>45186</v>
      </c>
      <c r="C51" s="42">
        <v>2491</v>
      </c>
      <c r="D51" s="43">
        <f t="shared" si="0"/>
        <v>47677</v>
      </c>
      <c r="E51" s="42">
        <v>22756</v>
      </c>
      <c r="F51" s="42">
        <v>1110</v>
      </c>
      <c r="G51" s="77">
        <f t="shared" si="1"/>
        <v>23866</v>
      </c>
      <c r="H51" s="78">
        <v>22306</v>
      </c>
      <c r="I51" s="75">
        <f t="shared" si="10"/>
        <v>49.3648475191431</v>
      </c>
      <c r="J51" s="76">
        <f t="shared" si="11"/>
        <v>98.02249956055546</v>
      </c>
      <c r="K51" s="78">
        <v>907</v>
      </c>
      <c r="L51" s="79">
        <f t="shared" si="12"/>
        <v>36.41107988759534</v>
      </c>
      <c r="M51" s="79">
        <f t="shared" si="13"/>
        <v>81.71171171171171</v>
      </c>
      <c r="N51" s="77">
        <f t="shared" si="6"/>
        <v>23213</v>
      </c>
      <c r="O51" s="47">
        <f t="shared" si="14"/>
        <v>48.68804664723032</v>
      </c>
      <c r="P51" s="48">
        <f t="shared" si="15"/>
        <v>97.26389005279476</v>
      </c>
      <c r="Q51" s="49"/>
      <c r="R51" s="49"/>
      <c r="S51" s="49"/>
    </row>
    <row r="52" spans="1:19" s="50" customFormat="1" ht="18" customHeight="1">
      <c r="A52" s="41" t="s">
        <v>62</v>
      </c>
      <c r="B52" s="42">
        <v>5159</v>
      </c>
      <c r="C52" s="42">
        <v>3975</v>
      </c>
      <c r="D52" s="43">
        <f t="shared" si="0"/>
        <v>9134</v>
      </c>
      <c r="E52" s="42">
        <v>1851</v>
      </c>
      <c r="F52" s="42">
        <v>1922</v>
      </c>
      <c r="G52" s="78">
        <f t="shared" si="1"/>
        <v>3773</v>
      </c>
      <c r="H52" s="78">
        <v>1600</v>
      </c>
      <c r="I52" s="75">
        <f t="shared" si="10"/>
        <v>31.013762357045938</v>
      </c>
      <c r="J52" s="76">
        <f t="shared" si="11"/>
        <v>86.4397622906537</v>
      </c>
      <c r="K52" s="78">
        <v>1443</v>
      </c>
      <c r="L52" s="79">
        <f t="shared" si="12"/>
        <v>36.301886792452834</v>
      </c>
      <c r="M52" s="79">
        <f t="shared" si="13"/>
        <v>75.07804370447451</v>
      </c>
      <c r="N52" s="77">
        <f t="shared" si="6"/>
        <v>3043</v>
      </c>
      <c r="O52" s="47">
        <f t="shared" si="14"/>
        <v>33.315086490037224</v>
      </c>
      <c r="P52" s="48">
        <f t="shared" si="15"/>
        <v>80.65200106016432</v>
      </c>
      <c r="Q52" s="49"/>
      <c r="R52" s="49"/>
      <c r="S52" s="49"/>
    </row>
    <row r="53" spans="1:19" s="50" customFormat="1" ht="18" customHeight="1">
      <c r="A53" s="41" t="s">
        <v>63</v>
      </c>
      <c r="B53" s="42">
        <v>10811</v>
      </c>
      <c r="C53" s="42">
        <v>1739</v>
      </c>
      <c r="D53" s="43">
        <f t="shared" si="0"/>
        <v>12550</v>
      </c>
      <c r="E53" s="42">
        <v>6018</v>
      </c>
      <c r="F53" s="42">
        <v>443</v>
      </c>
      <c r="G53" s="78">
        <f t="shared" si="1"/>
        <v>6461</v>
      </c>
      <c r="H53" s="78">
        <v>5718</v>
      </c>
      <c r="I53" s="75">
        <f t="shared" si="10"/>
        <v>52.890574414947736</v>
      </c>
      <c r="J53" s="76">
        <f t="shared" si="11"/>
        <v>95.0149551345962</v>
      </c>
      <c r="K53" s="78">
        <v>364</v>
      </c>
      <c r="L53" s="79">
        <f t="shared" si="12"/>
        <v>20.93156986774008</v>
      </c>
      <c r="M53" s="79">
        <f t="shared" si="13"/>
        <v>82.16704288939052</v>
      </c>
      <c r="N53" s="77">
        <f t="shared" si="6"/>
        <v>6082</v>
      </c>
      <c r="O53" s="47">
        <f t="shared" si="14"/>
        <v>48.46215139442231</v>
      </c>
      <c r="P53" s="48">
        <f t="shared" si="15"/>
        <v>94.1340349791054</v>
      </c>
      <c r="Q53" s="49"/>
      <c r="R53" s="49"/>
      <c r="S53" s="53"/>
    </row>
    <row r="54" spans="1:19" s="50" customFormat="1" ht="18" customHeight="1">
      <c r="A54" s="41" t="s">
        <v>64</v>
      </c>
      <c r="B54" s="42">
        <f aca="true" t="shared" si="16" ref="B54:H54">SUM(B55:B59)</f>
        <v>108148</v>
      </c>
      <c r="C54" s="42">
        <f t="shared" si="16"/>
        <v>34517</v>
      </c>
      <c r="D54" s="42">
        <f t="shared" si="16"/>
        <v>142665</v>
      </c>
      <c r="E54" s="42">
        <f t="shared" si="16"/>
        <v>55058</v>
      </c>
      <c r="F54" s="42">
        <f t="shared" si="16"/>
        <v>13657</v>
      </c>
      <c r="G54" s="42">
        <f t="shared" si="16"/>
        <v>68715</v>
      </c>
      <c r="H54" s="42">
        <f t="shared" si="16"/>
        <v>53541</v>
      </c>
      <c r="I54" s="75">
        <f t="shared" si="10"/>
        <v>49.507156859118986</v>
      </c>
      <c r="J54" s="76">
        <f t="shared" si="11"/>
        <v>97.24472374586799</v>
      </c>
      <c r="K54" s="42">
        <f>SUM(K55:K59)</f>
        <v>13497</v>
      </c>
      <c r="L54" s="79">
        <f t="shared" si="12"/>
        <v>39.10247124605267</v>
      </c>
      <c r="M54" s="79">
        <f t="shared" si="13"/>
        <v>98.82843962802959</v>
      </c>
      <c r="N54" s="42">
        <f>SUM(N55:N59)</f>
        <v>67038</v>
      </c>
      <c r="O54" s="47">
        <f t="shared" si="14"/>
        <v>46.98980128272526</v>
      </c>
      <c r="P54" s="48">
        <f t="shared" si="15"/>
        <v>97.55948482864002</v>
      </c>
      <c r="Q54" s="49"/>
      <c r="R54" s="49"/>
      <c r="S54" s="49"/>
    </row>
    <row r="55" spans="1:19" s="50" customFormat="1" ht="18" customHeight="1">
      <c r="A55" s="80" t="s">
        <v>65</v>
      </c>
      <c r="B55" s="42">
        <v>611</v>
      </c>
      <c r="C55" s="42">
        <v>2</v>
      </c>
      <c r="D55" s="43">
        <f aca="true" t="shared" si="17" ref="D55:D61">B55+C55</f>
        <v>613</v>
      </c>
      <c r="E55" s="42">
        <v>365</v>
      </c>
      <c r="F55" s="42">
        <v>1</v>
      </c>
      <c r="G55" s="77">
        <f aca="true" t="shared" si="18" ref="G55:G61">F55+E55</f>
        <v>366</v>
      </c>
      <c r="H55" s="78">
        <v>319</v>
      </c>
      <c r="I55" s="75">
        <f t="shared" si="10"/>
        <v>52.209492635024546</v>
      </c>
      <c r="J55" s="76">
        <f t="shared" si="11"/>
        <v>87.3972602739726</v>
      </c>
      <c r="K55" s="78">
        <v>0</v>
      </c>
      <c r="L55" s="79" t="str">
        <f aca="true" t="shared" si="19" ref="L55:L61">IF(OR(K55=0,C55=0),"  - ",K55/C55*100)</f>
        <v>  - </v>
      </c>
      <c r="M55" s="79" t="str">
        <f aca="true" t="shared" si="20" ref="M55:M61">IF(OR(K55=0,F55=0),"  - ",K55/F55*100)</f>
        <v>  - </v>
      </c>
      <c r="N55" s="77">
        <f aca="true" t="shared" si="21" ref="N55:N61">K55+H55</f>
        <v>319</v>
      </c>
      <c r="O55" s="47">
        <f t="shared" si="14"/>
        <v>52.039151712887445</v>
      </c>
      <c r="P55" s="48">
        <f t="shared" si="15"/>
        <v>87.1584699453552</v>
      </c>
      <c r="Q55" s="49"/>
      <c r="R55" s="49"/>
      <c r="S55" s="53"/>
    </row>
    <row r="56" spans="1:19" s="50" customFormat="1" ht="18" customHeight="1">
      <c r="A56" s="80" t="s">
        <v>66</v>
      </c>
      <c r="B56" s="42">
        <v>131</v>
      </c>
      <c r="C56" s="42">
        <v>4</v>
      </c>
      <c r="D56" s="43">
        <f t="shared" si="17"/>
        <v>135</v>
      </c>
      <c r="E56" s="42">
        <v>83</v>
      </c>
      <c r="F56" s="42">
        <v>2</v>
      </c>
      <c r="G56" s="77">
        <f t="shared" si="18"/>
        <v>85</v>
      </c>
      <c r="H56" s="78">
        <v>58</v>
      </c>
      <c r="I56" s="75">
        <f t="shared" si="10"/>
        <v>44.274809160305345</v>
      </c>
      <c r="J56" s="76">
        <f t="shared" si="11"/>
        <v>69.87951807228916</v>
      </c>
      <c r="K56" s="78">
        <v>0</v>
      </c>
      <c r="L56" s="79" t="str">
        <f t="shared" si="19"/>
        <v>  - </v>
      </c>
      <c r="M56" s="79" t="str">
        <f t="shared" si="20"/>
        <v>  - </v>
      </c>
      <c r="N56" s="77">
        <f t="shared" si="21"/>
        <v>58</v>
      </c>
      <c r="O56" s="47">
        <f t="shared" si="14"/>
        <v>42.96296296296296</v>
      </c>
      <c r="P56" s="48">
        <f t="shared" si="15"/>
        <v>68.23529411764706</v>
      </c>
      <c r="Q56" s="49"/>
      <c r="R56" s="49"/>
      <c r="S56" s="49"/>
    </row>
    <row r="57" spans="1:19" s="50" customFormat="1" ht="18" customHeight="1">
      <c r="A57" s="80" t="s">
        <v>67</v>
      </c>
      <c r="B57" s="42">
        <v>99939</v>
      </c>
      <c r="C57" s="42">
        <v>34010</v>
      </c>
      <c r="D57" s="43">
        <f t="shared" si="17"/>
        <v>133949</v>
      </c>
      <c r="E57" s="42">
        <v>53555</v>
      </c>
      <c r="F57" s="42">
        <v>13410</v>
      </c>
      <c r="G57" s="77">
        <f t="shared" si="18"/>
        <v>66965</v>
      </c>
      <c r="H57" s="78">
        <v>52185</v>
      </c>
      <c r="I57" s="75">
        <f t="shared" si="10"/>
        <v>52.21685227989074</v>
      </c>
      <c r="J57" s="76">
        <f t="shared" si="11"/>
        <v>97.44188217720101</v>
      </c>
      <c r="K57" s="78">
        <v>13253</v>
      </c>
      <c r="L57" s="79">
        <f t="shared" si="19"/>
        <v>38.96795060276389</v>
      </c>
      <c r="M57" s="79">
        <f t="shared" si="20"/>
        <v>98.82923191648024</v>
      </c>
      <c r="N57" s="77">
        <f t="shared" si="21"/>
        <v>65438</v>
      </c>
      <c r="O57" s="47">
        <f t="shared" si="14"/>
        <v>48.85292163435337</v>
      </c>
      <c r="P57" s="48">
        <f t="shared" si="15"/>
        <v>97.71970432315389</v>
      </c>
      <c r="Q57" s="49"/>
      <c r="R57" s="49"/>
      <c r="S57" s="49"/>
    </row>
    <row r="58" spans="1:19" s="50" customFormat="1" ht="18" customHeight="1">
      <c r="A58" s="80" t="s">
        <v>68</v>
      </c>
      <c r="B58" s="42">
        <v>1467</v>
      </c>
      <c r="C58" s="42">
        <v>501</v>
      </c>
      <c r="D58" s="43">
        <f t="shared" si="17"/>
        <v>1968</v>
      </c>
      <c r="E58" s="42">
        <v>795</v>
      </c>
      <c r="F58" s="42">
        <v>244</v>
      </c>
      <c r="G58" s="43">
        <f t="shared" si="18"/>
        <v>1039</v>
      </c>
      <c r="H58" s="42">
        <v>719</v>
      </c>
      <c r="I58" s="44">
        <f t="shared" si="10"/>
        <v>49.01158827539195</v>
      </c>
      <c r="J58" s="45">
        <f t="shared" si="11"/>
        <v>90.44025157232704</v>
      </c>
      <c r="K58" s="42">
        <v>244</v>
      </c>
      <c r="L58" s="46">
        <f t="shared" si="19"/>
        <v>48.70259481037924</v>
      </c>
      <c r="M58" s="46">
        <f t="shared" si="20"/>
        <v>100</v>
      </c>
      <c r="N58" s="43">
        <f t="shared" si="21"/>
        <v>963</v>
      </c>
      <c r="O58" s="47">
        <f t="shared" si="14"/>
        <v>48.93292682926829</v>
      </c>
      <c r="P58" s="48">
        <f t="shared" si="15"/>
        <v>92.68527430221367</v>
      </c>
      <c r="Q58" s="49"/>
      <c r="R58" s="49"/>
      <c r="S58" s="53"/>
    </row>
    <row r="59" spans="1:19" s="50" customFormat="1" ht="18" customHeight="1">
      <c r="A59" s="80" t="s">
        <v>69</v>
      </c>
      <c r="B59" s="42">
        <v>6000</v>
      </c>
      <c r="C59" s="42">
        <v>0</v>
      </c>
      <c r="D59" s="43">
        <f t="shared" si="17"/>
        <v>6000</v>
      </c>
      <c r="E59" s="42">
        <v>260</v>
      </c>
      <c r="F59" s="42">
        <v>0</v>
      </c>
      <c r="G59" s="43">
        <f t="shared" si="18"/>
        <v>260</v>
      </c>
      <c r="H59" s="42">
        <v>260</v>
      </c>
      <c r="I59" s="44">
        <f t="shared" si="10"/>
        <v>4.333333333333334</v>
      </c>
      <c r="J59" s="45">
        <f t="shared" si="11"/>
        <v>100</v>
      </c>
      <c r="K59" s="42">
        <v>0</v>
      </c>
      <c r="L59" s="46" t="str">
        <f t="shared" si="19"/>
        <v>  - </v>
      </c>
      <c r="M59" s="46" t="str">
        <f t="shared" si="20"/>
        <v>  - </v>
      </c>
      <c r="N59" s="43">
        <f t="shared" si="21"/>
        <v>260</v>
      </c>
      <c r="O59" s="47">
        <f t="shared" si="14"/>
        <v>4.333333333333334</v>
      </c>
      <c r="P59" s="48">
        <f t="shared" si="15"/>
        <v>100</v>
      </c>
      <c r="Q59" s="49"/>
      <c r="R59" s="49"/>
      <c r="S59" s="49"/>
    </row>
    <row r="60" spans="1:19" s="50" customFormat="1" ht="18" customHeight="1">
      <c r="A60" s="41" t="s">
        <v>70</v>
      </c>
      <c r="B60" s="42">
        <v>500</v>
      </c>
      <c r="C60" s="42">
        <v>1500</v>
      </c>
      <c r="D60" s="43">
        <f t="shared" si="17"/>
        <v>2000</v>
      </c>
      <c r="E60" s="42">
        <v>0</v>
      </c>
      <c r="F60" s="42">
        <v>0</v>
      </c>
      <c r="G60" s="43">
        <f t="shared" si="18"/>
        <v>0</v>
      </c>
      <c r="H60" s="42">
        <v>0</v>
      </c>
      <c r="I60" s="44">
        <f t="shared" si="10"/>
        <v>0</v>
      </c>
      <c r="J60" s="45">
        <f t="shared" si="11"/>
        <v>0</v>
      </c>
      <c r="K60" s="42">
        <v>0</v>
      </c>
      <c r="L60" s="46" t="str">
        <f t="shared" si="19"/>
        <v>  - </v>
      </c>
      <c r="M60" s="46" t="str">
        <f t="shared" si="20"/>
        <v>  - </v>
      </c>
      <c r="N60" s="43">
        <f t="shared" si="21"/>
        <v>0</v>
      </c>
      <c r="O60" s="47">
        <f t="shared" si="14"/>
        <v>0</v>
      </c>
      <c r="P60" s="48">
        <f t="shared" si="15"/>
        <v>0</v>
      </c>
      <c r="Q60" s="54"/>
      <c r="R60" s="49"/>
      <c r="S60" s="54"/>
    </row>
    <row r="61" spans="1:19" s="50" customFormat="1" ht="18" customHeight="1">
      <c r="A61" s="41" t="s">
        <v>71</v>
      </c>
      <c r="B61" s="42">
        <v>3560</v>
      </c>
      <c r="C61" s="42">
        <v>2284</v>
      </c>
      <c r="D61" s="43">
        <f t="shared" si="17"/>
        <v>5844</v>
      </c>
      <c r="E61" s="42">
        <v>0</v>
      </c>
      <c r="F61" s="42">
        <v>0</v>
      </c>
      <c r="G61" s="43">
        <f t="shared" si="18"/>
        <v>0</v>
      </c>
      <c r="H61" s="42">
        <v>0</v>
      </c>
      <c r="I61" s="44">
        <f t="shared" si="10"/>
        <v>0</v>
      </c>
      <c r="J61" s="45">
        <f t="shared" si="11"/>
        <v>0</v>
      </c>
      <c r="K61" s="42">
        <v>0</v>
      </c>
      <c r="L61" s="46" t="str">
        <f t="shared" si="19"/>
        <v>  - </v>
      </c>
      <c r="M61" s="46" t="str">
        <f t="shared" si="20"/>
        <v>  - </v>
      </c>
      <c r="N61" s="43">
        <f t="shared" si="21"/>
        <v>0</v>
      </c>
      <c r="O61" s="47">
        <f t="shared" si="14"/>
        <v>0</v>
      </c>
      <c r="P61" s="48">
        <f t="shared" si="15"/>
        <v>0</v>
      </c>
      <c r="Q61" s="54"/>
      <c r="R61" s="49"/>
      <c r="S61" s="54"/>
    </row>
    <row r="62" spans="1:19" s="90" customFormat="1" ht="18.75" customHeight="1" thickBot="1">
      <c r="A62" s="81" t="s">
        <v>72</v>
      </c>
      <c r="B62" s="82">
        <f aca="true" t="shared" si="22" ref="B62:H62">SUM(B60:B61)+SUM(B9:B54)+SUM(B7:B7)</f>
        <v>1289159</v>
      </c>
      <c r="C62" s="82">
        <f t="shared" si="22"/>
        <v>282613</v>
      </c>
      <c r="D62" s="82">
        <f t="shared" si="22"/>
        <v>1571772</v>
      </c>
      <c r="E62" s="82">
        <f t="shared" si="22"/>
        <v>707995</v>
      </c>
      <c r="F62" s="82">
        <f t="shared" si="22"/>
        <v>116167</v>
      </c>
      <c r="G62" s="82">
        <f t="shared" si="22"/>
        <v>824162</v>
      </c>
      <c r="H62" s="82">
        <f t="shared" si="22"/>
        <v>651871</v>
      </c>
      <c r="I62" s="83">
        <f t="shared" si="10"/>
        <v>50.565601295107896</v>
      </c>
      <c r="J62" s="84">
        <f t="shared" si="11"/>
        <v>92.07282537306054</v>
      </c>
      <c r="K62" s="82">
        <f>SUM(K60:K61)+SUM(K9:K54)+SUM(K7:K7)</f>
        <v>98459</v>
      </c>
      <c r="L62" s="85">
        <f>IF(OR(K62=0,C62=0),"  -",K62/C62*100)</f>
        <v>34.83880783969598</v>
      </c>
      <c r="M62" s="85">
        <f>IF(OR(K62=0,F62=0)," - ",K62/F62*100)</f>
        <v>84.75642824554306</v>
      </c>
      <c r="N62" s="82">
        <f>SUM(N60:N61)+SUM(N9:N54)+SUM(N7:N7)</f>
        <v>750330</v>
      </c>
      <c r="O62" s="86">
        <f t="shared" si="14"/>
        <v>47.73783983936602</v>
      </c>
      <c r="P62" s="87">
        <f t="shared" si="15"/>
        <v>91.04156707055166</v>
      </c>
      <c r="Q62" s="88"/>
      <c r="R62" s="89"/>
      <c r="S62" s="88"/>
    </row>
    <row r="63" spans="1:19" s="92" customFormat="1" ht="19.5" customHeight="1">
      <c r="A63" s="96" t="s">
        <v>38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1"/>
      <c r="R63" s="91"/>
      <c r="S63" s="91"/>
    </row>
    <row r="64" spans="1:16" ht="14.25" customHeight="1">
      <c r="A64" s="96" t="s">
        <v>73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1:16" ht="13.5" customHeight="1">
      <c r="A65" s="95" t="s">
        <v>74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</row>
  </sheetData>
  <mergeCells count="3">
    <mergeCell ref="A65:P65"/>
    <mergeCell ref="A63:P63"/>
    <mergeCell ref="A64:P64"/>
  </mergeCells>
  <printOptions horizontalCentered="1"/>
  <pageMargins left="0" right="0" top="0.7874015748031497" bottom="0.3937007874015748" header="0.5905511811023623" footer="0.31496062992125984"/>
  <pageSetup horizontalDpi="600" verticalDpi="600" orientation="landscape" paperSize="9" scale="75" r:id="rId1"/>
  <headerFooter alignWithMargins="0">
    <oddHeader>&amp;L&amp;"標楷體,標準"&amp;22附表&amp;"Times New Roman,標準"2</oddHeader>
    <oddFooter>&amp;C&amp;"Times New Roman,標準"&amp;16&amp;P+7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歲出</dc:title>
  <dc:subject>歲出</dc:subject>
  <dc:creator>行政院主計處</dc:creator>
  <cp:keywords/>
  <dc:description> </dc:description>
  <cp:lastModifiedBy>Administrator</cp:lastModifiedBy>
  <dcterms:created xsi:type="dcterms:W3CDTF">2006-09-27T03:45:57Z</dcterms:created>
  <dcterms:modified xsi:type="dcterms:W3CDTF">2008-11-14T05:34:44Z</dcterms:modified>
  <cp:category>I14</cp:category>
  <cp:version/>
  <cp:contentType/>
  <cp:contentStatus/>
</cp:coreProperties>
</file>