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2"/>
  </bookViews>
  <sheets>
    <sheet name="TOTAL(科目別)" sheetId="1" r:id="rId1"/>
    <sheet name="TOTAL(科目別)new" sheetId="2" r:id="rId2"/>
    <sheet name="科學技術" sheetId="3" r:id="rId3"/>
    <sheet name="離島" sheetId="4" r:id="rId4"/>
    <sheet name="醫療服務" sheetId="5" r:id="rId5"/>
    <sheet name="民營化" sheetId="6" r:id="rId6"/>
    <sheet name="社會福利" sheetId="7" r:id="rId7"/>
    <sheet name="外籍配偶" sheetId="8" r:id="rId8"/>
    <sheet name="學產" sheetId="9" r:id="rId9"/>
    <sheet name="經濟特收" sheetId="10" r:id="rId10"/>
    <sheet name="核後端" sheetId="11" r:id="rId11"/>
    <sheet name="航港" sheetId="12" r:id="rId12"/>
    <sheet name="農業特收" sheetId="13" r:id="rId13"/>
    <sheet name="就業安定" sheetId="14" r:id="rId14"/>
    <sheet name="健康照護" sheetId="15" r:id="rId15"/>
    <sheet name="環保" sheetId="16" r:id="rId16"/>
    <sheet name="核子事故" sheetId="17" r:id="rId17"/>
    <sheet name="中華發展" sheetId="18" r:id="rId18"/>
    <sheet name="有線廣電" sheetId="19" r:id="rId19"/>
    <sheet name="金融監督" sheetId="20" r:id="rId20"/>
    <sheet name="金融重建" sheetId="21" r:id="rId21"/>
    <sheet name="債務" sheetId="22" r:id="rId22"/>
    <sheet name="老舊營舍" sheetId="23" r:id="rId23"/>
    <sheet name="◎行政院主管" sheetId="24" r:id="rId24"/>
    <sheet name="◎內政部主管" sheetId="25" r:id="rId25"/>
    <sheet name="◎教育部主管" sheetId="26" r:id="rId26"/>
    <sheet name="◎經濟部主管" sheetId="27" r:id="rId27"/>
    <sheet name="◎交通部主管" sheetId="28" r:id="rId28"/>
    <sheet name="◎原子能委員會主管" sheetId="29" r:id="rId29"/>
    <sheet name="◎農業委員會主管" sheetId="30" r:id="rId30"/>
    <sheet name="◎勞工委員會主管" sheetId="31" r:id="rId31"/>
    <sheet name="◎衛生署主管" sheetId="32" r:id="rId32"/>
    <sheet name="◎環境保護署主管" sheetId="33" r:id="rId33"/>
    <sheet name="◎文化建設委員會主管" sheetId="34" r:id="rId34"/>
    <sheet name="◎大陸委員會主管" sheetId="35" r:id="rId35"/>
    <sheet name="◎新聞局主管" sheetId="36" r:id="rId36"/>
    <sheet name="◎金融監督管理委員會主管" sheetId="37" r:id="rId37"/>
    <sheet name="比較" sheetId="38" r:id="rId38"/>
    <sheet name="空白" sheetId="39" r:id="rId39"/>
    <sheet name="1.匯入" sheetId="40" r:id="rId40"/>
    <sheet name="2.彙總" sheetId="41" r:id="rId41"/>
    <sheet name="3.產生主管彙總表" sheetId="42" r:id="rId42"/>
    <sheet name="4.產生匯總表A,B" sheetId="43" r:id="rId43"/>
    <sheet name="匯入其他基金" sheetId="44" r:id="rId44"/>
    <sheet name="A由全部單位匯總" sheetId="45" r:id="rId45"/>
    <sheet name="B由全部主管匯總" sheetId="46" r:id="rId46"/>
    <sheet name="調整列印分頁" sheetId="47" r:id="rId47"/>
    <sheet name="主管機關所屬" sheetId="48" r:id="rId48"/>
    <sheet name="機關代號" sheetId="49" r:id="rId49"/>
    <sheet name="設定" sheetId="50" r:id="rId50"/>
    <sheet name="非營業報表代號" sheetId="51" r:id="rId51"/>
    <sheet name="彙總要調成九二一New" sheetId="52" state="hidden" r:id="rId52"/>
    <sheet name="匯入要調回九二一" sheetId="53" state="hidden" r:id="rId53"/>
    <sheet name="說明" sheetId="54" r:id="rId54"/>
    <sheet name="Copy範本到各機關檔" sheetId="55" r:id="rId55"/>
    <sheet name="NAME" sheetId="56" r:id="rId56"/>
  </sheets>
  <externalReferences>
    <externalReference r:id="rId59"/>
    <externalReference r:id="rId60"/>
    <externalReference r:id="rId61"/>
    <externalReference r:id="rId62"/>
    <externalReference r:id="rId63"/>
  </externalReferences>
  <definedNames>
    <definedName name="\0" localSheetId="54">#REF!</definedName>
    <definedName name="\0" localSheetId="55">#REF!</definedName>
    <definedName name="\0">#REF!</definedName>
    <definedName name="\a" localSheetId="54">#REF!</definedName>
    <definedName name="\a" localSheetId="55">#REF!</definedName>
    <definedName name="\a">#REF!</definedName>
    <definedName name="\c" localSheetId="54">#REF!</definedName>
    <definedName name="\c" localSheetId="55">#REF!</definedName>
    <definedName name="\c">#REF!</definedName>
    <definedName name="\m" localSheetId="54">#REF!</definedName>
    <definedName name="\m" localSheetId="55">#REF!</definedName>
    <definedName name="\m">#REF!</definedName>
    <definedName name="\p" localSheetId="54">#REF!</definedName>
    <definedName name="\p" localSheetId="55">#REF!</definedName>
    <definedName name="\p">#REF!</definedName>
    <definedName name="\s" localSheetId="54">#REF!</definedName>
    <definedName name="\s" localSheetId="55">#REF!</definedName>
    <definedName name="\s">#REF!</definedName>
    <definedName name="\z" localSheetId="54">#REF!</definedName>
    <definedName name="\z" localSheetId="55">#REF!</definedName>
    <definedName name="\z">#REF!</definedName>
    <definedName name="A">'[1]MONTH1-1'!#REF!</definedName>
    <definedName name="CL">#REF!</definedName>
    <definedName name="FUNCTION" localSheetId="54">#REF!</definedName>
    <definedName name="FUNCTION" localSheetId="55">#REF!</definedName>
    <definedName name="FUNCTION">#REF!</definedName>
    <definedName name="HH">#REF!</definedName>
    <definedName name="INPUT" localSheetId="54">#REF!</definedName>
    <definedName name="INPUT" localSheetId="55">#REF!</definedName>
    <definedName name="INPUT">#REF!</definedName>
    <definedName name="_xlnm.Print_Area" localSheetId="55">'NAME'!$A$5:$C$56</definedName>
    <definedName name="Print_Area_MI">#REF!</definedName>
  </definedNames>
  <calcPr fullCalcOnLoad="1" fullPrecision="0"/>
</workbook>
</file>

<file path=xl/sharedStrings.xml><?xml version="1.0" encoding="utf-8"?>
<sst xmlns="http://schemas.openxmlformats.org/spreadsheetml/2006/main" count="2004" uniqueCount="513">
  <si>
    <t>流動資產</t>
  </si>
  <si>
    <t>長期墊款</t>
  </si>
  <si>
    <t>準備金</t>
  </si>
  <si>
    <t>其他資產</t>
  </si>
  <si>
    <t>什項資產</t>
  </si>
  <si>
    <t>待整理資產</t>
  </si>
  <si>
    <t>合　　　　計</t>
  </si>
  <si>
    <t>％</t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</si>
  <si>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</si>
  <si>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</si>
  <si>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</si>
  <si>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</si>
  <si>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</si>
  <si>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</si>
  <si>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</si>
  <si>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</si>
  <si>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</si>
  <si>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</si>
  <si>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</si>
  <si>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</si>
  <si>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</si>
  <si>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</si>
  <si>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</si>
  <si>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</si>
  <si>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</si>
  <si>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</si>
  <si>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</si>
  <si>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</si>
  <si>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t>累積餘絀（─）</t>
  </si>
  <si>
    <t>累積賸餘</t>
  </si>
  <si>
    <t>長期貸款</t>
  </si>
  <si>
    <t>累積短絀（─）</t>
  </si>
  <si>
    <t>長期墊款</t>
  </si>
  <si>
    <t>準備金</t>
  </si>
  <si>
    <t>其他資產</t>
  </si>
  <si>
    <t>什項資產</t>
  </si>
  <si>
    <t>待整理資產</t>
  </si>
  <si>
    <t>合　　　　計</t>
  </si>
  <si>
    <t>元。</t>
  </si>
  <si>
    <r>
      <t xml:space="preserve">    </t>
    </r>
    <r>
      <rPr>
        <sz val="10"/>
        <rFont val="新細明體"/>
        <family val="1"/>
      </rPr>
      <t>註：信託代理與保證資產（負債）</t>
    </r>
  </si>
  <si>
    <t>中華民國</t>
  </si>
  <si>
    <t>單位:新臺幣元</t>
  </si>
  <si>
    <t>預    算    數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</si>
  <si>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</si>
  <si>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</si>
  <si>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</si>
  <si>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</si>
  <si>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</si>
  <si>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</si>
  <si>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</si>
  <si>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</si>
  <si>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</si>
  <si>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</si>
  <si>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</si>
  <si>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</si>
  <si>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</si>
  <si>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</si>
  <si>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</si>
  <si>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</si>
  <si>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</si>
  <si>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</si>
  <si>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</si>
  <si>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</si>
  <si>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</si>
  <si>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</si>
  <si>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</si>
  <si>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</si>
  <si>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</si>
  <si>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</si>
  <si>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</si>
  <si>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</si>
  <si>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</si>
  <si>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</si>
  <si>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</si>
  <si>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</si>
  <si>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</si>
  <si>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</si>
  <si>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</si>
  <si>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</si>
  <si>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學產</t>
  </si>
  <si>
    <t>農業特收</t>
  </si>
  <si>
    <t>就業安定</t>
  </si>
  <si>
    <t>健康照護</t>
  </si>
  <si>
    <t>C:\</t>
  </si>
  <si>
    <t>Range2=</t>
  </si>
  <si>
    <t>Range3=</t>
  </si>
  <si>
    <t>Sub DeleteSheets()</t>
  </si>
  <si>
    <t>收支餘絀綜計表</t>
  </si>
  <si>
    <t>平衡綜計表</t>
  </si>
  <si>
    <t>(請 自 行 輸 入 基 金 名 稱)</t>
  </si>
  <si>
    <t>收支餘絀決算表</t>
  </si>
  <si>
    <t>──────────────</t>
  </si>
  <si>
    <t>───────</t>
  </si>
  <si>
    <r>
      <t xml:space="preserve"> 93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</si>
  <si>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</si>
  <si>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</si>
  <si>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</si>
  <si>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</si>
  <si>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金融重建</t>
  </si>
  <si>
    <r>
      <t>Worksheets("</t>
    </r>
    <r>
      <rPr>
        <sz val="12"/>
        <rFont val="細明體"/>
        <family val="3"/>
      </rPr>
      <t>主管機關所屬</t>
    </r>
    <r>
      <rPr>
        <sz val="12"/>
        <rFont val="Times New Roman"/>
        <family val="1"/>
      </rPr>
      <t>").Range("A1:K27").Value</t>
    </r>
  </si>
  <si>
    <r>
      <t>範圍參數</t>
    </r>
    <r>
      <rPr>
        <sz val="12"/>
        <rFont val="Times New Roman"/>
        <family val="1"/>
      </rPr>
      <t>2</t>
    </r>
  </si>
  <si>
    <r>
      <t>Worksheets("</t>
    </r>
    <r>
      <rPr>
        <sz val="12"/>
        <rFont val="細明體"/>
        <family val="3"/>
      </rPr>
      <t>機關代號</t>
    </r>
    <r>
      <rPr>
        <sz val="12"/>
        <rFont val="Times New Roman"/>
        <family val="1"/>
      </rPr>
      <t>").Range("A2:A27").Value</t>
    </r>
  </si>
  <si>
    <r>
      <t>範圍參數</t>
    </r>
    <r>
      <rPr>
        <sz val="12"/>
        <rFont val="Times New Roman"/>
        <family val="1"/>
      </rPr>
      <t>3</t>
    </r>
  </si>
  <si>
    <t>作業基金主要表及參考表名稱檔名對照表</t>
  </si>
  <si>
    <t>檔名代號</t>
  </si>
  <si>
    <t>表名</t>
  </si>
  <si>
    <t>01</t>
  </si>
  <si>
    <r>
      <t>0</t>
    </r>
    <r>
      <rPr>
        <sz val="12"/>
        <rFont val="新細明體"/>
        <family val="1"/>
      </rPr>
      <t>2</t>
    </r>
  </si>
  <si>
    <t>政事基金主要表及參考表名稱檔名對照表</t>
  </si>
  <si>
    <r>
      <t>0</t>
    </r>
    <r>
      <rPr>
        <sz val="12"/>
        <rFont val="新細明體"/>
        <family val="1"/>
      </rPr>
      <t>3</t>
    </r>
  </si>
  <si>
    <r>
      <t>收支餘絀綜計表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政事</t>
    </r>
    <r>
      <rPr>
        <sz val="12"/>
        <rFont val="Times New Roman"/>
        <family val="1"/>
      </rPr>
      <t xml:space="preserve">) </t>
    </r>
  </si>
  <si>
    <r>
      <t>0</t>
    </r>
    <r>
      <rPr>
        <sz val="12"/>
        <rFont val="新細明體"/>
        <family val="1"/>
      </rPr>
      <t>4</t>
    </r>
  </si>
  <si>
    <r>
      <t>平衡綜計表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政事</t>
    </r>
    <r>
      <rPr>
        <sz val="12"/>
        <rFont val="Times New Roman"/>
        <family val="1"/>
      </rPr>
      <t>)</t>
    </r>
  </si>
  <si>
    <t>"匯入"只匯入「特別收入基金」</t>
  </si>
  <si>
    <t>"匯入其他基金" 則匯入「債務」及「資本計畫」基金</t>
  </si>
  <si>
    <r>
      <t xml:space="preserve">    </t>
    </r>
    <r>
      <rPr>
        <sz val="10"/>
        <rFont val="新細明體"/>
        <family val="1"/>
      </rPr>
      <t>註：信託代理與保證資產（負債）</t>
    </r>
  </si>
  <si>
    <t>注意:</t>
  </si>
  <si>
    <t>匯入時用 "九二一"</t>
  </si>
  <si>
    <t>彙總時用 "九二一New"</t>
  </si>
  <si>
    <t>流動資產</t>
  </si>
  <si>
    <t>現金</t>
  </si>
  <si>
    <t>短期投資</t>
  </si>
  <si>
    <t>應收款項</t>
  </si>
  <si>
    <t>存貨</t>
  </si>
  <si>
    <t>預付款項</t>
  </si>
  <si>
    <t>短期貸墊款</t>
  </si>
  <si>
    <t>長期應收款項、貸墊款及準備金</t>
  </si>
  <si>
    <t>累積賸餘</t>
  </si>
  <si>
    <t>長期貸款</t>
  </si>
  <si>
    <t>長期墊款</t>
  </si>
  <si>
    <t>準備金</t>
  </si>
  <si>
    <t>其他資產</t>
  </si>
  <si>
    <t>什項資產</t>
  </si>
  <si>
    <t>待整理資產</t>
  </si>
  <si>
    <t>合　　　　計</t>
  </si>
  <si>
    <t>平衡</t>
  </si>
  <si>
    <t>綜計表</t>
  </si>
  <si>
    <t>───</t>
  </si>
  <si>
    <t>────</t>
  </si>
  <si>
    <t xml:space="preserve">行政院國家發 </t>
  </si>
  <si>
    <t>展基金平衡表</t>
  </si>
  <si>
    <r>
      <t>中華民國</t>
    </r>
    <r>
      <rPr>
        <b/>
        <sz val="12"/>
        <rFont val="Times New Roman"/>
        <family val="1"/>
      </rPr>
      <t>95</t>
    </r>
  </si>
  <si>
    <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</si>
  <si>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────────</t>
  </si>
  <si>
    <t>───────</t>
  </si>
  <si>
    <t>營建建設基</t>
  </si>
  <si>
    <t>金平衡表</t>
  </si>
  <si>
    <t>──────</t>
  </si>
  <si>
    <t>─────</t>
  </si>
  <si>
    <t>公共造產基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</si>
  <si>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</t>
    </r>
    <r>
      <rPr>
        <b/>
        <sz val="14"/>
        <rFont val="新細明體"/>
        <family val="1"/>
      </rPr>
      <t>月</t>
    </r>
    <r>
      <rPr>
        <b/>
        <sz val="14"/>
        <rFont val="Times New Roman"/>
        <family val="1"/>
      </rPr>
      <t>1</t>
    </r>
    <r>
      <rPr>
        <b/>
        <sz val="14"/>
        <rFont val="新細明體"/>
        <family val="1"/>
      </rPr>
      <t>日</t>
    </r>
  </si>
  <si>
    <r>
      <t>至</t>
    </r>
    <r>
      <rPr>
        <b/>
        <sz val="14"/>
        <rFont val="Times New Roman"/>
        <family val="1"/>
      </rPr>
      <t>95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6</t>
    </r>
    <r>
      <rPr>
        <b/>
        <sz val="14"/>
        <rFont val="新細明體"/>
        <family val="1"/>
      </rPr>
      <t>月</t>
    </r>
    <r>
      <rPr>
        <b/>
        <sz val="14"/>
        <rFont val="Times New Roman"/>
        <family val="1"/>
      </rPr>
      <t>30</t>
    </r>
    <r>
      <rPr>
        <b/>
        <sz val="14"/>
        <rFont val="新細明體"/>
        <family val="1"/>
      </rPr>
      <t>日止</t>
    </r>
  </si>
  <si>
    <t>國軍生產及服務</t>
  </si>
  <si>
    <t>作業基金平衡表</t>
  </si>
  <si>
    <t>─────────</t>
  </si>
  <si>
    <t>國軍官兵購置住宅</t>
  </si>
  <si>
    <t>貸款基金平衡表</t>
  </si>
  <si>
    <t>國軍老舊眷村改</t>
  </si>
  <si>
    <t>建基金平衡表</t>
  </si>
  <si>
    <t>行政院開發</t>
  </si>
  <si>
    <t>基金平衡表</t>
  </si>
  <si>
    <r>
      <t>地</t>
    </r>
    <r>
      <rPr>
        <sz val="10"/>
        <color indexed="12"/>
        <rFont val="新細明體"/>
        <family val="1"/>
      </rPr>
      <t>方</t>
    </r>
    <r>
      <rPr>
        <sz val="10"/>
        <color indexed="12"/>
        <rFont val="新細明體"/>
        <family val="1"/>
      </rPr>
      <t>建設基</t>
    </r>
  </si>
  <si>
    <t>國立中正文化中心</t>
  </si>
  <si>
    <t>國立大學校院校</t>
  </si>
  <si>
    <t>務基金平衡彙總表</t>
  </si>
  <si>
    <t>國立臺灣大學附設</t>
  </si>
  <si>
    <t>醫院作業基金平衡表</t>
  </si>
  <si>
    <t>─────────</t>
  </si>
  <si>
    <t>──────────</t>
  </si>
  <si>
    <t>國立成功大學附設</t>
  </si>
  <si>
    <t>醫院作業基金平衡表</t>
  </si>
  <si>
    <t>國立臺北護理學院附設</t>
  </si>
  <si>
    <t>───────────</t>
  </si>
  <si>
    <t>───────────</t>
  </si>
  <si>
    <t>法務部監所作</t>
  </si>
  <si>
    <t>業基金平衡表</t>
  </si>
  <si>
    <t>經濟作業基</t>
  </si>
  <si>
    <t>水資源作業</t>
  </si>
  <si>
    <t>交通作業</t>
  </si>
  <si>
    <t>國軍退除役官兵</t>
  </si>
  <si>
    <t>安置基金平衡表</t>
  </si>
  <si>
    <t>榮民醫療作業</t>
  </si>
  <si>
    <t>科學工業園區管理</t>
  </si>
  <si>
    <t>局作業基金平衡表</t>
  </si>
  <si>
    <t>農業作業基</t>
  </si>
  <si>
    <t>醫療藥品基</t>
  </si>
  <si>
    <t>管制藥品管理局製藥</t>
  </si>
  <si>
    <t>工廠作業基金平衡表</t>
  </si>
  <si>
    <t>──────────</t>
  </si>
  <si>
    <t>中央公務人員購置住</t>
  </si>
  <si>
    <t>宅貸款基金平衡表</t>
  </si>
  <si>
    <t>故宮文物藝術</t>
  </si>
  <si>
    <t>發展基金平衡表</t>
  </si>
  <si>
    <t>原住民族綜合</t>
  </si>
  <si>
    <t>基金數額表</t>
  </si>
  <si>
    <t>九十二年度決算信託代理與保證資產(負債)表</t>
  </si>
  <si>
    <t>─────────────────────</t>
  </si>
  <si>
    <t>社會福利</t>
  </si>
  <si>
    <t>環保</t>
  </si>
  <si>
    <t>中華發展</t>
  </si>
  <si>
    <t>有線廣電</t>
  </si>
  <si>
    <r>
      <t>A</t>
    </r>
    <r>
      <rPr>
        <sz val="12"/>
        <rFont val="細明體"/>
        <family val="3"/>
      </rPr>
      <t>由全部單位匯總</t>
    </r>
  </si>
  <si>
    <t>科學技術</t>
  </si>
  <si>
    <t>離島</t>
  </si>
  <si>
    <t>醫療服務</t>
  </si>
  <si>
    <t>民營化</t>
  </si>
  <si>
    <t>社會福利</t>
  </si>
  <si>
    <t>外籍配偶</t>
  </si>
  <si>
    <t>學產</t>
  </si>
  <si>
    <t>經濟特收</t>
  </si>
  <si>
    <t>核後端</t>
  </si>
  <si>
    <t>航港</t>
  </si>
  <si>
    <t>核子事故</t>
  </si>
  <si>
    <t>就業安定</t>
  </si>
  <si>
    <t>健康照護</t>
  </si>
  <si>
    <t>中華發展</t>
  </si>
  <si>
    <t>有線廣電</t>
  </si>
  <si>
    <t>金融監督</t>
  </si>
  <si>
    <t>金融重建</t>
  </si>
  <si>
    <t>◎行政院主管</t>
  </si>
  <si>
    <t>◎內政部主管</t>
  </si>
  <si>
    <t>◎教育部主管</t>
  </si>
  <si>
    <t>◎經濟部主管</t>
  </si>
  <si>
    <t>◎交通部主管</t>
  </si>
  <si>
    <t>◎原子能委員會主管</t>
  </si>
  <si>
    <t>◎農業委員會主管</t>
  </si>
  <si>
    <t>◎勞工委員會主管</t>
  </si>
  <si>
    <t>◎衛生署主管</t>
  </si>
  <si>
    <t>◎環境保護署主管</t>
  </si>
  <si>
    <t>◎大陸委員會主管</t>
  </si>
  <si>
    <t>◎新聞局主管</t>
  </si>
  <si>
    <t>◎金融監督管理委員會主管</t>
  </si>
  <si>
    <r>
      <t>B</t>
    </r>
    <r>
      <rPr>
        <sz val="12"/>
        <rFont val="細明體"/>
        <family val="3"/>
      </rPr>
      <t>由全部主管匯總</t>
    </r>
  </si>
  <si>
    <t>值</t>
  </si>
  <si>
    <t>使用位置</t>
  </si>
  <si>
    <t>說明</t>
  </si>
  <si>
    <t>報表代號</t>
  </si>
  <si>
    <t>NO =</t>
  </si>
  <si>
    <t>使用端工作目錄</t>
  </si>
  <si>
    <t>CLIENTDIR=</t>
  </si>
  <si>
    <t>C:\data1\</t>
  </si>
  <si>
    <t>上傳目錄</t>
  </si>
  <si>
    <t>SERVERDIR =</t>
  </si>
  <si>
    <t>data1</t>
  </si>
  <si>
    <t>Log目錄</t>
  </si>
  <si>
    <t xml:space="preserve">LOGDIR = </t>
  </si>
  <si>
    <t>機關頁籤型態</t>
  </si>
  <si>
    <t>TYPEX =</t>
  </si>
  <si>
    <t>1</t>
  </si>
  <si>
    <t>import01(TYPEX),Sum3(TYPEX)</t>
  </si>
  <si>
    <r>
      <t>1:</t>
    </r>
    <r>
      <rPr>
        <sz val="12"/>
        <rFont val="細明體"/>
        <family val="3"/>
      </rPr>
      <t>機關簡稱</t>
    </r>
    <r>
      <rPr>
        <sz val="12"/>
        <rFont val="Times New Roman"/>
        <family val="1"/>
      </rPr>
      <t xml:space="preserve">ex. </t>
    </r>
    <r>
      <rPr>
        <sz val="12"/>
        <rFont val="細明體"/>
        <family val="3"/>
      </rPr>
      <t>國營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作業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政事</t>
    </r>
  </si>
  <si>
    <r>
      <t>2:</t>
    </r>
    <r>
      <rPr>
        <sz val="12"/>
        <rFont val="細明體"/>
        <family val="3"/>
      </rPr>
      <t>機關代號　</t>
    </r>
    <r>
      <rPr>
        <sz val="12"/>
        <rFont val="Times New Roman"/>
        <family val="1"/>
      </rPr>
      <t xml:space="preserve">ex. </t>
    </r>
    <r>
      <rPr>
        <sz val="12"/>
        <rFont val="細明體"/>
        <family val="3"/>
      </rPr>
      <t>公務</t>
    </r>
  </si>
  <si>
    <t>年度</t>
  </si>
  <si>
    <t>YEAR1=</t>
  </si>
  <si>
    <t>93</t>
  </si>
  <si>
    <t>彙總表列數</t>
  </si>
  <si>
    <t>RPTROW=</t>
  </si>
  <si>
    <t>120</t>
  </si>
  <si>
    <t>彙總表行數</t>
  </si>
  <si>
    <t>RPTLINE=</t>
  </si>
  <si>
    <t>40</t>
  </si>
  <si>
    <r>
      <t>範圍參數</t>
    </r>
    <r>
      <rPr>
        <sz val="12"/>
        <rFont val="Times New Roman"/>
        <family val="1"/>
      </rPr>
      <t>1</t>
    </r>
  </si>
  <si>
    <t>Range1=</t>
  </si>
  <si>
    <t>A1:O20</t>
  </si>
  <si>
    <t>myAr0=</t>
  </si>
  <si>
    <t>A2:B20</t>
  </si>
  <si>
    <t>myAr2=</t>
  </si>
  <si>
    <t>B2:B20</t>
  </si>
  <si>
    <t>myAr3=</t>
  </si>
  <si>
    <r>
      <t>Worksheets("</t>
    </r>
    <r>
      <rPr>
        <sz val="12"/>
        <rFont val="細明體"/>
        <family val="3"/>
      </rPr>
      <t>機關代號</t>
    </r>
    <r>
      <rPr>
        <sz val="12"/>
        <rFont val="Times New Roman"/>
        <family val="1"/>
      </rPr>
      <t>").Range("B2:B27").Value</t>
    </r>
  </si>
  <si>
    <t>主管數目</t>
  </si>
  <si>
    <t>MASTERNO=</t>
  </si>
  <si>
    <t>7</t>
  </si>
  <si>
    <r>
      <t>機關不刪除</t>
    </r>
    <r>
      <rPr>
        <sz val="12"/>
        <rFont val="Times New Roman"/>
        <family val="1"/>
      </rPr>
      <t>,</t>
    </r>
    <r>
      <rPr>
        <sz val="12"/>
        <rFont val="細明體"/>
        <family val="3"/>
      </rPr>
      <t>彙總空白刪除</t>
    </r>
  </si>
  <si>
    <t>04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</si>
  <si>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</si>
  <si>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</si>
  <si>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</si>
  <si>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</si>
  <si>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</si>
  <si>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</si>
  <si>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</si>
  <si>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</si>
  <si>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</si>
  <si>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</si>
  <si>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</si>
  <si>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</si>
  <si>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</si>
  <si>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</si>
  <si>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</si>
  <si>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</si>
  <si>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</si>
  <si>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</si>
  <si>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</si>
  <si>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</si>
  <si>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</si>
  <si>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</si>
  <si>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</si>
  <si>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</si>
  <si>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</si>
  <si>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</si>
  <si>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</si>
  <si>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</si>
  <si>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其他資產</t>
  </si>
  <si>
    <t>什項資產</t>
  </si>
  <si>
    <t>待整理資產</t>
  </si>
  <si>
    <t>合　　　　計</t>
  </si>
  <si>
    <r>
      <t xml:space="preserve">    </t>
    </r>
    <r>
      <rPr>
        <sz val="10"/>
        <rFont val="新細明體"/>
        <family val="1"/>
      </rPr>
      <t>註：信託代理與保證資產（負債）</t>
    </r>
  </si>
  <si>
    <t xml:space="preserve">  </t>
  </si>
  <si>
    <t>科學技術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</si>
  <si>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</si>
  <si>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單位：新臺幣元</t>
  </si>
  <si>
    <t>科　　　　目</t>
  </si>
  <si>
    <t>金　　　　額</t>
  </si>
  <si>
    <t>資產</t>
  </si>
  <si>
    <t>負債</t>
  </si>
  <si>
    <t>環保</t>
  </si>
  <si>
    <t>流動負債</t>
  </si>
  <si>
    <t>短期債務</t>
  </si>
  <si>
    <t>應付款項</t>
  </si>
  <si>
    <t>預收款項</t>
  </si>
  <si>
    <t>其他負債</t>
  </si>
  <si>
    <t>什項負債</t>
  </si>
  <si>
    <t>基金餘額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</si>
  <si>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</si>
  <si>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</si>
  <si>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r>
      <t>　　　　　　　　　　　　　　　　　　中華民國</t>
    </r>
    <r>
      <rPr>
        <sz val="12"/>
        <rFont val="Times New Roman"/>
        <family val="1"/>
      </rP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30</t>
    </r>
    <r>
      <rPr>
        <sz val="12"/>
        <rFont val="細明體"/>
        <family val="3"/>
      </rPr>
      <t>日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</si>
  <si>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</si>
  <si>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</si>
  <si>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</si>
  <si>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</si>
  <si>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</si>
  <si>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</si>
  <si>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</si>
  <si>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</si>
  <si>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</si>
  <si>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</si>
  <si>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</si>
  <si>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</si>
  <si>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</si>
  <si>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</si>
  <si>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</si>
  <si>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</si>
  <si>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</si>
  <si>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</si>
  <si>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</si>
  <si>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</si>
  <si>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</si>
  <si>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</si>
  <si>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</si>
  <si>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</si>
  <si>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</si>
  <si>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 xml:space="preserve">  </t>
  </si>
  <si>
    <t xml:space="preserve"> </t>
  </si>
  <si>
    <t>◎原子能委員會主管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</si>
  <si>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</si>
  <si>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</si>
  <si>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</si>
  <si>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</si>
  <si>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</si>
  <si>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</si>
  <si>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</si>
  <si>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</si>
  <si>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</si>
  <si>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</si>
  <si>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</si>
  <si>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</si>
  <si>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</si>
  <si>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</si>
  <si>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</si>
  <si>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</si>
  <si>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</si>
  <si>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</si>
  <si>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</si>
  <si>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</si>
  <si>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</si>
  <si>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</si>
  <si>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</si>
  <si>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</si>
  <si>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</si>
  <si>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</si>
  <si>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</si>
  <si>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</si>
  <si>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其他資產</t>
  </si>
  <si>
    <t>什項資產</t>
  </si>
  <si>
    <t>待整理資產</t>
  </si>
  <si>
    <t>合　　　　計</t>
  </si>
  <si>
    <r>
      <t xml:space="preserve">    </t>
    </r>
    <r>
      <rPr>
        <sz val="10"/>
        <rFont val="新細明體"/>
        <family val="1"/>
      </rPr>
      <t>註：信託代理與保證資產（負債）</t>
    </r>
  </si>
  <si>
    <t xml:space="preserve">  </t>
  </si>
  <si>
    <r>
      <t xml:space="preserve">( </t>
    </r>
    <r>
      <rPr>
        <b/>
        <sz val="20"/>
        <color indexed="12"/>
        <rFont val="新細明體"/>
        <family val="1"/>
      </rPr>
      <t>請填基金名稱後除去括號</t>
    </r>
    <r>
      <rPr>
        <b/>
        <sz val="20"/>
        <color indexed="12"/>
        <rFont val="Times New Roman"/>
        <family val="1"/>
      </rPr>
      <t xml:space="preserve"> )</t>
    </r>
    <r>
      <rPr>
        <b/>
        <sz val="20"/>
        <rFont val="新細明體"/>
        <family val="1"/>
      </rPr>
      <t>基金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</si>
  <si>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</si>
  <si>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</si>
  <si>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</si>
  <si>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</si>
  <si>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</si>
  <si>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</si>
  <si>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</si>
  <si>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</si>
  <si>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</si>
  <si>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</si>
  <si>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</si>
  <si>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</si>
  <si>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</si>
  <si>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</si>
  <si>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</si>
  <si>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</si>
  <si>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</si>
  <si>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</si>
  <si>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</si>
  <si>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</si>
  <si>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</si>
  <si>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</si>
  <si>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</si>
  <si>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</si>
  <si>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</si>
  <si>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</si>
  <si>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</si>
  <si>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</si>
  <si>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</si>
  <si>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其他資產</t>
  </si>
  <si>
    <t>什項資產</t>
  </si>
  <si>
    <t>待整理資產</t>
  </si>
  <si>
    <t>合　　　　計</t>
  </si>
  <si>
    <r>
      <t xml:space="preserve">    </t>
    </r>
    <r>
      <rPr>
        <sz val="10"/>
        <rFont val="新細明體"/>
        <family val="1"/>
      </rPr>
      <t>註：信託代理與保證資產（負債）</t>
    </r>
  </si>
  <si>
    <t xml:space="preserve">  </t>
  </si>
  <si>
    <t>平      衡       表</t>
  </si>
  <si>
    <t xml:space="preserve"> 中華民國  95  年 6 月  30 日</t>
  </si>
  <si>
    <t>單 位 ： 新 台 幣 元</t>
  </si>
  <si>
    <t xml:space="preserve"> 合      計</t>
  </si>
  <si>
    <t>合     計</t>
  </si>
  <si>
    <t>核子事故緊急應變基金</t>
  </si>
  <si>
    <t>農業特別收入基金</t>
  </si>
  <si>
    <t>有線廣播電視事業發展基金</t>
  </si>
  <si>
    <t>金融監督管理基金</t>
  </si>
  <si>
    <t>中央政府債務基金</t>
  </si>
  <si>
    <t>特別收入基金平衡綜計表</t>
  </si>
  <si>
    <t>特別收入基金平衡綜計表</t>
  </si>
  <si>
    <r>
      <t>彙總特別收入</t>
    </r>
    <r>
      <rPr>
        <b/>
        <sz val="20"/>
        <rFont val="新細明體"/>
        <family val="1"/>
      </rPr>
      <t>基金(B)</t>
    </r>
  </si>
  <si>
    <r>
      <t>彙總特別收入</t>
    </r>
    <r>
      <rPr>
        <b/>
        <sz val="20"/>
        <rFont val="新細明體"/>
        <family val="1"/>
      </rPr>
      <t>基金</t>
    </r>
    <r>
      <rPr>
        <b/>
        <sz val="20"/>
        <rFont val="Times New Roman"/>
        <family val="1"/>
      </rPr>
      <t>(A)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</si>
  <si>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</si>
  <si>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</si>
  <si>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</si>
  <si>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</si>
  <si>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</si>
  <si>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</si>
  <si>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</si>
  <si>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</si>
  <si>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</si>
  <si>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</si>
  <si>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</si>
  <si>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</si>
  <si>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</si>
  <si>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</si>
  <si>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</si>
  <si>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</si>
  <si>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</si>
  <si>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</si>
  <si>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</si>
  <si>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</si>
  <si>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</si>
  <si>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</si>
  <si>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r>
      <t>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</si>
  <si>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</si>
  <si>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</si>
  <si>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</si>
  <si>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</si>
  <si>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</si>
  <si>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其他資產</t>
  </si>
  <si>
    <t>什項資產</t>
  </si>
  <si>
    <t>待整理資產</t>
  </si>
  <si>
    <t>合　　　　計</t>
  </si>
  <si>
    <t>長期應收款項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</si>
  <si>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2,236,000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</si>
  <si>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10,899,536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</si>
  <si>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352,585,034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</si>
  <si>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77,438,852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</si>
  <si>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5,237,861,655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</si>
  <si>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42,651,986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</si>
  <si>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1,054,200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</si>
  <si>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93,129,520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</si>
  <si>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405,411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</si>
  <si>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883,736,696</t>
    </r>
    <r>
      <rPr>
        <sz val="10"/>
        <rFont val="新細明體"/>
        <family val="1"/>
      </rPr>
      <t>元。</t>
    </r>
  </si>
  <si>
    <t>行政院國家科學技術發展基金</t>
  </si>
  <si>
    <t>國軍老舊營舍改建基金</t>
  </si>
  <si>
    <t>行政院金融重建基金</t>
  </si>
  <si>
    <t>中華發展基金</t>
  </si>
  <si>
    <t>環境保護基金</t>
  </si>
  <si>
    <t>健康照護基金</t>
  </si>
  <si>
    <r>
      <t xml:space="preserve"> </t>
    </r>
    <r>
      <rPr>
        <b/>
        <sz val="20"/>
        <rFont val="新細明體"/>
        <family val="1"/>
      </rPr>
      <t>就業安定基金</t>
    </r>
  </si>
  <si>
    <t>航港建設基金</t>
  </si>
  <si>
    <t>核能發電後端營運基金</t>
  </si>
  <si>
    <t>經濟特別收入基金</t>
  </si>
  <si>
    <t>學產基金</t>
  </si>
  <si>
    <t>外籍配偶照顧輔導基金</t>
  </si>
  <si>
    <t>社會福利基金</t>
  </si>
  <si>
    <t>行政院公營事業民營化基金</t>
  </si>
  <si>
    <t>醫療服務業開發基金</t>
  </si>
  <si>
    <t>離島建設基金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</si>
  <si>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5,818,262,194</t>
    </r>
    <r>
      <rPr>
        <sz val="10"/>
        <rFont val="新細明體"/>
        <family val="1"/>
      </rPr>
      <t>元。</t>
    </r>
  </si>
  <si>
    <r>
      <t>行政院主管之</t>
    </r>
    <r>
      <rPr>
        <b/>
        <sz val="20"/>
        <rFont val="新細明體"/>
        <family val="1"/>
      </rPr>
      <t>基金</t>
    </r>
  </si>
  <si>
    <r>
      <t>內政部主管之</t>
    </r>
    <r>
      <rPr>
        <b/>
        <sz val="20"/>
        <rFont val="新細明體"/>
        <family val="1"/>
      </rPr>
      <t>基金</t>
    </r>
  </si>
  <si>
    <r>
      <t>教育部主管之</t>
    </r>
    <r>
      <rPr>
        <b/>
        <sz val="20"/>
        <rFont val="新細明體"/>
        <family val="1"/>
      </rPr>
      <t>基金</t>
    </r>
  </si>
  <si>
    <r>
      <t>經濟部主管之</t>
    </r>
    <r>
      <rPr>
        <b/>
        <sz val="20"/>
        <rFont val="新細明體"/>
        <family val="1"/>
      </rPr>
      <t>基金</t>
    </r>
  </si>
  <si>
    <r>
      <t>交通部主管之</t>
    </r>
    <r>
      <rPr>
        <b/>
        <sz val="20"/>
        <rFont val="新細明體"/>
        <family val="1"/>
      </rPr>
      <t>基金</t>
    </r>
  </si>
  <si>
    <r>
      <t>原能會主管之</t>
    </r>
    <r>
      <rPr>
        <b/>
        <sz val="20"/>
        <rFont val="新細明體"/>
        <family val="1"/>
      </rPr>
      <t>基金</t>
    </r>
  </si>
  <si>
    <r>
      <t>農委會主管之</t>
    </r>
    <r>
      <rPr>
        <b/>
        <sz val="20"/>
        <rFont val="新細明體"/>
        <family val="1"/>
      </rPr>
      <t>基金</t>
    </r>
  </si>
  <si>
    <r>
      <t>勞委會主管之</t>
    </r>
    <r>
      <rPr>
        <b/>
        <sz val="20"/>
        <rFont val="新細明體"/>
        <family val="1"/>
      </rPr>
      <t>基金</t>
    </r>
  </si>
  <si>
    <r>
      <t>衛生署主管之</t>
    </r>
    <r>
      <rPr>
        <b/>
        <sz val="20"/>
        <rFont val="新細明體"/>
        <family val="1"/>
      </rPr>
      <t>基金</t>
    </r>
  </si>
  <si>
    <r>
      <t>環保署主管之</t>
    </r>
    <r>
      <rPr>
        <b/>
        <sz val="20"/>
        <rFont val="新細明體"/>
        <family val="1"/>
      </rPr>
      <t>基金</t>
    </r>
  </si>
  <si>
    <r>
      <t>文建會主管之</t>
    </r>
    <r>
      <rPr>
        <b/>
        <sz val="20"/>
        <rFont val="新細明體"/>
        <family val="1"/>
      </rPr>
      <t>基金</t>
    </r>
  </si>
  <si>
    <r>
      <t>陸委會主管之</t>
    </r>
    <r>
      <rPr>
        <b/>
        <sz val="20"/>
        <rFont val="新細明體"/>
        <family val="1"/>
      </rPr>
      <t>基金</t>
    </r>
  </si>
  <si>
    <r>
      <t>新聞局主管之</t>
    </r>
    <r>
      <rPr>
        <b/>
        <sz val="20"/>
        <rFont val="新細明體"/>
        <family val="1"/>
      </rPr>
      <t>基金</t>
    </r>
  </si>
  <si>
    <r>
      <t>金管會主管之</t>
    </r>
    <r>
      <rPr>
        <b/>
        <sz val="20"/>
        <rFont val="新細明體"/>
        <family val="1"/>
      </rPr>
      <t>基金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</si>
</sst>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#,##0.00_);[Red]\(#,##0.00\)"/>
    <numFmt numFmtId="179" formatCode="_(&quot; +&quot;* #,##0.00_);_(&quot;－&quot;* #,##0.00_);_(* &quot; &quot;_);_(@_)"/>
    <numFmt numFmtId="180" formatCode="_(* #,##0.00_);_(&quot;  &quot;* #,##0.00_);_(* &quot;&quot;_);_(@_)"/>
    <numFmt numFmtId="181" formatCode="_(\+* #,##0.00_);_(\-* #,##0.00_);_(* &quot;…&quot;_);_(@_)"/>
    <numFmt numFmtId="182" formatCode="General_)"/>
    <numFmt numFmtId="183" formatCode="_(* #,##0.00_);_(* #,##0.00_);_(* &quot;…&quot;_);_(@_)"/>
    <numFmt numFmtId="184" formatCode="_(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#,##0_ "/>
    <numFmt numFmtId="192" formatCode="_(&quot; +&quot;* #,##0.00_);_(&quot;–&quot;* #,##0.00_);_(* &quot;…&quot;_);_(@_)"/>
  </numFmts>
  <fonts count="58">
    <font>
      <sz val="12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12"/>
      <name val="細明體"/>
      <family val="3"/>
    </font>
    <font>
      <b/>
      <sz val="10"/>
      <color indexed="8"/>
      <name val="華康粗明體"/>
      <family val="3"/>
    </font>
    <font>
      <sz val="9"/>
      <name val="新細明體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12"/>
      <name val="細明體"/>
      <family val="3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0"/>
      <color indexed="12"/>
      <name val="新細明體"/>
      <family val="1"/>
    </font>
    <font>
      <b/>
      <sz val="14"/>
      <name val="新細明體"/>
      <family val="1"/>
    </font>
    <font>
      <b/>
      <sz val="10"/>
      <color indexed="12"/>
      <name val="新細明體"/>
      <family val="1"/>
    </font>
    <font>
      <b/>
      <sz val="20"/>
      <color indexed="12"/>
      <name val="Times New Roman"/>
      <family val="1"/>
    </font>
    <font>
      <b/>
      <sz val="20"/>
      <color indexed="12"/>
      <name val="新細明體"/>
      <family val="1"/>
    </font>
    <font>
      <sz val="12"/>
      <name val="標楷體"/>
      <family val="4"/>
    </font>
    <font>
      <b/>
      <sz val="20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3" fillId="0" borderId="0" applyBorder="0" applyAlignment="0">
      <protection/>
    </xf>
    <xf numFmtId="182" fontId="14" fillId="2" borderId="1" applyNumberFormat="0" applyFont="0" applyFill="0" applyBorder="0">
      <alignment horizontal="center" vertical="center"/>
      <protection/>
    </xf>
    <xf numFmtId="186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6" xfId="0" applyFont="1" applyBorder="1" applyAlignment="1" applyProtection="1">
      <alignment horizontal="left" vertical="center" indent="1"/>
      <protection/>
    </xf>
    <xf numFmtId="0" fontId="6" fillId="0" borderId="7" xfId="0" applyFont="1" applyBorder="1" applyAlignment="1" applyProtection="1">
      <alignment horizontal="left" vertical="center" indent="1"/>
      <protection/>
    </xf>
    <xf numFmtId="0" fontId="7" fillId="0" borderId="6" xfId="0" applyFont="1" applyBorder="1" applyAlignment="1" applyProtection="1">
      <alignment horizontal="left" vertical="center" indent="2"/>
      <protection/>
    </xf>
    <xf numFmtId="0" fontId="7" fillId="0" borderId="7" xfId="0" applyFont="1" applyBorder="1" applyAlignment="1" applyProtection="1">
      <alignment horizontal="left" vertical="center" indent="2"/>
      <protection/>
    </xf>
    <xf numFmtId="0" fontId="7" fillId="0" borderId="0" xfId="0" applyFont="1" applyAlignment="1" applyProtection="1">
      <alignment vertical="center"/>
      <protection/>
    </xf>
    <xf numFmtId="0" fontId="6" fillId="0" borderId="7" xfId="0" applyFont="1" applyBorder="1" applyAlignment="1" applyProtection="1">
      <alignment horizontal="left" vertical="center"/>
      <protection/>
    </xf>
    <xf numFmtId="0" fontId="6" fillId="0" borderId="6" xfId="0" applyFont="1" applyBorder="1" applyAlignment="1" applyProtection="1">
      <alignment horizontal="left" vertical="center" wrapText="1" indent="1"/>
      <protection/>
    </xf>
    <xf numFmtId="0" fontId="7" fillId="0" borderId="7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 locked="0"/>
    </xf>
    <xf numFmtId="176" fontId="4" fillId="0" borderId="6" xfId="0" applyNumberFormat="1" applyFont="1" applyBorder="1" applyAlignment="1" applyProtection="1">
      <alignment vertical="center"/>
      <protection/>
    </xf>
    <xf numFmtId="176" fontId="4" fillId="0" borderId="5" xfId="0" applyNumberFormat="1" applyFont="1" applyBorder="1" applyAlignment="1" applyProtection="1">
      <alignment vertical="center"/>
      <protection/>
    </xf>
    <xf numFmtId="176" fontId="4" fillId="0" borderId="10" xfId="0" applyNumberFormat="1" applyFont="1" applyBorder="1" applyAlignment="1" applyProtection="1">
      <alignment vertical="center"/>
      <protection/>
    </xf>
    <xf numFmtId="176" fontId="4" fillId="0" borderId="7" xfId="0" applyNumberFormat="1" applyFont="1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6" fontId="5" fillId="0" borderId="6" xfId="0" applyNumberFormat="1" applyFont="1" applyBorder="1" applyAlignment="1" applyProtection="1">
      <alignment vertical="center"/>
      <protection locked="0"/>
    </xf>
    <xf numFmtId="176" fontId="4" fillId="0" borderId="9" xfId="0" applyNumberFormat="1" applyFont="1" applyBorder="1" applyAlignment="1" applyProtection="1">
      <alignment vertical="center"/>
      <protection/>
    </xf>
    <xf numFmtId="176" fontId="4" fillId="0" borderId="8" xfId="0" applyNumberFormat="1" applyFont="1" applyBorder="1" applyAlignment="1" applyProtection="1">
      <alignment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6" fontId="5" fillId="0" borderId="11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58" fontId="9" fillId="0" borderId="1" xfId="0" applyNumberFormat="1" applyFont="1" applyFill="1" applyBorder="1" applyAlignment="1">
      <alignment horizontal="center" vertical="center"/>
    </xf>
    <xf numFmtId="0" fontId="17" fillId="0" borderId="0" xfId="19">
      <alignment/>
      <protection/>
    </xf>
    <xf numFmtId="0" fontId="13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5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horizontal="left" vertical="center"/>
      <protection/>
    </xf>
    <xf numFmtId="0" fontId="22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centerContinuous" vertical="center"/>
      <protection/>
    </xf>
    <xf numFmtId="0" fontId="23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right" vertical="center"/>
      <protection/>
    </xf>
    <xf numFmtId="0" fontId="24" fillId="0" borderId="0" xfId="19" applyFont="1" applyAlignment="1" applyProtection="1">
      <alignment horizontal="right"/>
      <protection/>
    </xf>
    <xf numFmtId="0" fontId="24" fillId="0" borderId="0" xfId="19" applyFont="1" applyAlignment="1" applyProtection="1" quotePrefix="1">
      <alignment horizontal="left"/>
      <protection/>
    </xf>
    <xf numFmtId="0" fontId="25" fillId="0" borderId="0" xfId="19" applyFont="1" applyAlignment="1" applyProtection="1">
      <alignment vertical="center"/>
      <protection/>
    </xf>
    <xf numFmtId="0" fontId="26" fillId="0" borderId="0" xfId="19" applyFont="1" applyAlignment="1" applyProtection="1">
      <alignment vertical="center"/>
      <protection/>
    </xf>
    <xf numFmtId="0" fontId="27" fillId="0" borderId="0" xfId="19" applyFont="1" applyAlignment="1" applyProtection="1">
      <alignment vertical="center"/>
      <protection/>
    </xf>
    <xf numFmtId="0" fontId="28" fillId="0" borderId="0" xfId="19" applyFont="1" applyAlignment="1" applyProtection="1">
      <alignment vertical="center"/>
      <protection/>
    </xf>
    <xf numFmtId="0" fontId="28" fillId="0" borderId="0" xfId="19" applyFont="1" applyAlignment="1" applyProtection="1">
      <alignment horizontal="right" vertical="center"/>
      <protection/>
    </xf>
    <xf numFmtId="0" fontId="29" fillId="0" borderId="0" xfId="19" applyFont="1" applyAlignment="1" applyProtection="1" quotePrefix="1">
      <alignment horizontal="right" vertical="center"/>
      <protection/>
    </xf>
    <xf numFmtId="0" fontId="30" fillId="0" borderId="0" xfId="19" applyFont="1" applyAlignment="1" applyProtection="1">
      <alignment horizontal="left" vertical="center"/>
      <protection/>
    </xf>
    <xf numFmtId="0" fontId="27" fillId="0" borderId="0" xfId="19" applyFont="1" applyAlignment="1" applyProtection="1">
      <alignment horizontal="right" vertical="center"/>
      <protection/>
    </xf>
    <xf numFmtId="0" fontId="25" fillId="0" borderId="2" xfId="19" applyFont="1" applyBorder="1" applyAlignment="1" applyProtection="1" quotePrefix="1">
      <alignment horizontal="center" vertical="center"/>
      <protection/>
    </xf>
    <xf numFmtId="0" fontId="25" fillId="0" borderId="2" xfId="19" applyFont="1" applyBorder="1" applyAlignment="1" applyProtection="1">
      <alignment horizontal="center" vertical="center"/>
      <protection/>
    </xf>
    <xf numFmtId="0" fontId="25" fillId="0" borderId="13" xfId="19" applyFont="1" applyBorder="1" applyAlignment="1" applyProtection="1">
      <alignment horizontal="center" vertical="center"/>
      <protection/>
    </xf>
    <xf numFmtId="0" fontId="25" fillId="0" borderId="2" xfId="19" applyFont="1" applyBorder="1" applyAlignment="1" applyProtection="1" quotePrefix="1">
      <alignment horizontal="center" vertical="center" wrapText="1"/>
      <protection/>
    </xf>
    <xf numFmtId="0" fontId="25" fillId="0" borderId="14" xfId="19" applyFont="1" applyBorder="1" applyAlignment="1" applyProtection="1">
      <alignment horizontal="center" vertical="center"/>
      <protection/>
    </xf>
    <xf numFmtId="0" fontId="31" fillId="0" borderId="0" xfId="19" applyFont="1" applyBorder="1" applyAlignment="1" applyProtection="1">
      <alignment vertical="center"/>
      <protection/>
    </xf>
    <xf numFmtId="0" fontId="32" fillId="0" borderId="0" xfId="19" applyFont="1" applyBorder="1" applyAlignment="1" applyProtection="1">
      <alignment vertical="center"/>
      <protection/>
    </xf>
    <xf numFmtId="0" fontId="33" fillId="0" borderId="0" xfId="19" applyFont="1" applyBorder="1" applyAlignment="1" applyProtection="1">
      <alignment vertical="center"/>
      <protection/>
    </xf>
    <xf numFmtId="0" fontId="34" fillId="0" borderId="6" xfId="19" applyFont="1" applyBorder="1" applyAlignment="1" applyProtection="1">
      <alignment horizontal="left" vertical="center"/>
      <protection/>
    </xf>
    <xf numFmtId="0" fontId="32" fillId="0" borderId="6" xfId="19" applyFont="1" applyBorder="1" applyAlignment="1" applyProtection="1" quotePrefix="1">
      <alignment horizontal="center" vertical="center"/>
      <protection/>
    </xf>
    <xf numFmtId="0" fontId="32" fillId="0" borderId="6" xfId="19" applyFont="1" applyBorder="1" applyAlignment="1" applyProtection="1">
      <alignment horizontal="center" vertical="center"/>
      <protection/>
    </xf>
    <xf numFmtId="0" fontId="32" fillId="0" borderId="11" xfId="19" applyFont="1" applyBorder="1" applyAlignment="1" applyProtection="1">
      <alignment horizontal="center" vertical="center"/>
      <protection/>
    </xf>
    <xf numFmtId="0" fontId="32" fillId="0" borderId="0" xfId="19" applyFont="1" applyBorder="1" applyAlignment="1" applyProtection="1">
      <alignment horizontal="center" vertical="center"/>
      <protection/>
    </xf>
    <xf numFmtId="0" fontId="31" fillId="0" borderId="0" xfId="19" applyFont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0" fontId="11" fillId="0" borderId="0" xfId="19" applyFont="1" applyAlignment="1" applyProtection="1">
      <alignment vertical="center"/>
      <protection/>
    </xf>
    <xf numFmtId="49" fontId="26" fillId="0" borderId="0" xfId="19" applyNumberFormat="1" applyFont="1" applyBorder="1" applyAlignment="1" applyProtection="1" quotePrefix="1">
      <alignment horizontal="distributed" vertical="center"/>
      <protection/>
    </xf>
    <xf numFmtId="49" fontId="27" fillId="0" borderId="6" xfId="19" applyNumberFormat="1" applyFont="1" applyBorder="1" applyAlignment="1" applyProtection="1" quotePrefix="1">
      <alignment horizontal="distributed" vertical="center"/>
      <protection/>
    </xf>
    <xf numFmtId="188" fontId="4" fillId="0" borderId="6" xfId="19" applyNumberFormat="1" applyFont="1" applyBorder="1" applyAlignment="1" applyProtection="1">
      <alignment horizontal="right" vertical="center"/>
      <protection/>
    </xf>
    <xf numFmtId="188" fontId="4" fillId="0" borderId="11" xfId="19" applyNumberFormat="1" applyFont="1" applyBorder="1" applyAlignment="1" applyProtection="1">
      <alignment horizontal="right" vertical="center"/>
      <protection/>
    </xf>
    <xf numFmtId="189" fontId="4" fillId="0" borderId="6" xfId="19" applyNumberFormat="1" applyFont="1" applyBorder="1" applyAlignment="1" applyProtection="1">
      <alignment horizontal="right" vertical="center"/>
      <protection/>
    </xf>
    <xf numFmtId="190" fontId="4" fillId="0" borderId="0" xfId="19" applyNumberFormat="1" applyFont="1" applyBorder="1" applyAlignment="1" applyProtection="1">
      <alignment horizontal="right" vertical="center"/>
      <protection/>
    </xf>
    <xf numFmtId="0" fontId="27" fillId="0" borderId="0" xfId="19" applyFont="1" applyBorder="1" applyAlignment="1" applyProtection="1">
      <alignment vertical="center"/>
      <protection/>
    </xf>
    <xf numFmtId="49" fontId="35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distributed" vertical="center"/>
      <protection/>
    </xf>
    <xf numFmtId="49" fontId="37" fillId="0" borderId="6" xfId="19" applyNumberFormat="1" applyFont="1" applyBorder="1" applyAlignment="1" applyProtection="1" quotePrefix="1">
      <alignment horizontal="distributed" vertical="center"/>
      <protection/>
    </xf>
    <xf numFmtId="188" fontId="5" fillId="0" borderId="6" xfId="19" applyNumberFormat="1" applyFont="1" applyBorder="1" applyAlignment="1" applyProtection="1">
      <alignment horizontal="right" vertical="center"/>
      <protection/>
    </xf>
    <xf numFmtId="188" fontId="5" fillId="0" borderId="11" xfId="19" applyNumberFormat="1" applyFont="1" applyBorder="1" applyAlignment="1" applyProtection="1">
      <alignment horizontal="right" vertical="center"/>
      <protection/>
    </xf>
    <xf numFmtId="189" fontId="5" fillId="0" borderId="6" xfId="19" applyNumberFormat="1" applyFont="1" applyBorder="1" applyAlignment="1" applyProtection="1">
      <alignment horizontal="right" vertical="center"/>
      <protection/>
    </xf>
    <xf numFmtId="190" fontId="5" fillId="0" borderId="0" xfId="19" applyNumberFormat="1" applyFont="1" applyBorder="1" applyAlignment="1" applyProtection="1">
      <alignment horizontal="right" vertical="center"/>
      <protection/>
    </xf>
    <xf numFmtId="188" fontId="5" fillId="0" borderId="6" xfId="19" applyNumberFormat="1" applyFont="1" applyBorder="1" applyAlignment="1" applyProtection="1">
      <alignment horizontal="right" vertical="center"/>
      <protection locked="0"/>
    </xf>
    <xf numFmtId="189" fontId="5" fillId="0" borderId="6" xfId="19" applyNumberFormat="1" applyFont="1" applyBorder="1" applyAlignment="1" applyProtection="1">
      <alignment horizontal="right" vertical="center"/>
      <protection locked="0"/>
    </xf>
    <xf numFmtId="49" fontId="27" fillId="0" borderId="0" xfId="19" applyNumberFormat="1" applyFont="1" applyBorder="1" applyAlignment="1" applyProtection="1" quotePrefix="1">
      <alignment horizontal="left" vertical="center"/>
      <protection/>
    </xf>
    <xf numFmtId="0" fontId="35" fillId="0" borderId="0" xfId="19" applyFont="1" applyBorder="1" applyAlignment="1" applyProtection="1">
      <alignment vertical="center"/>
      <protection/>
    </xf>
    <xf numFmtId="0" fontId="41" fillId="0" borderId="0" xfId="19" applyFont="1" applyBorder="1" applyAlignment="1" applyProtection="1">
      <alignment horizontal="distributed" vertical="center"/>
      <protection/>
    </xf>
    <xf numFmtId="0" fontId="35" fillId="0" borderId="6" xfId="19" applyFont="1" applyBorder="1" applyAlignment="1" applyProtection="1">
      <alignment horizontal="distributed" vertical="center"/>
      <protection/>
    </xf>
    <xf numFmtId="49" fontId="28" fillId="0" borderId="0" xfId="19" applyNumberFormat="1" applyFont="1" applyBorder="1" applyAlignment="1" applyProtection="1">
      <alignment horizontal="left" vertical="center"/>
      <protection/>
    </xf>
    <xf numFmtId="188" fontId="4" fillId="0" borderId="6" xfId="19" applyNumberFormat="1" applyFont="1" applyBorder="1" applyAlignment="1" applyProtection="1">
      <alignment horizontal="right" vertical="center"/>
      <protection locked="0"/>
    </xf>
    <xf numFmtId="189" fontId="4" fillId="0" borderId="6" xfId="19" applyNumberFormat="1" applyFont="1" applyBorder="1" applyAlignment="1" applyProtection="1">
      <alignment horizontal="right" vertical="center"/>
      <protection locked="0"/>
    </xf>
    <xf numFmtId="49" fontId="37" fillId="0" borderId="0" xfId="19" applyNumberFormat="1" applyFont="1" applyBorder="1" applyAlignment="1" applyProtection="1" quotePrefix="1">
      <alignment horizontal="left" vertical="center"/>
      <protection/>
    </xf>
    <xf numFmtId="49" fontId="44" fillId="0" borderId="0" xfId="19" applyNumberFormat="1" applyFont="1" applyBorder="1" applyAlignment="1" applyProtection="1" quotePrefix="1">
      <alignment horizontal="distributed" vertical="center"/>
      <protection/>
    </xf>
    <xf numFmtId="49" fontId="28" fillId="0" borderId="15" xfId="19" applyNumberFormat="1" applyFont="1" applyBorder="1" applyAlignment="1" applyProtection="1" quotePrefix="1">
      <alignment horizontal="left" vertical="center"/>
      <protection/>
    </xf>
    <xf numFmtId="0" fontId="11" fillId="0" borderId="15" xfId="19" applyFont="1" applyBorder="1" applyAlignment="1" applyProtection="1">
      <alignment vertical="center"/>
      <protection/>
    </xf>
    <xf numFmtId="49" fontId="26" fillId="0" borderId="15" xfId="19" applyNumberFormat="1" applyFont="1" applyBorder="1" applyAlignment="1" applyProtection="1" quotePrefix="1">
      <alignment horizontal="distributed" vertical="center"/>
      <protection/>
    </xf>
    <xf numFmtId="49" fontId="27" fillId="0" borderId="8" xfId="19" applyNumberFormat="1" applyFont="1" applyBorder="1" applyAlignment="1" applyProtection="1" quotePrefix="1">
      <alignment horizontal="distributed" vertical="center"/>
      <protection/>
    </xf>
    <xf numFmtId="188" fontId="4" fillId="0" borderId="8" xfId="19" applyNumberFormat="1" applyFont="1" applyBorder="1" applyAlignment="1" applyProtection="1">
      <alignment horizontal="right" vertical="center"/>
      <protection/>
    </xf>
    <xf numFmtId="188" fontId="4" fillId="0" borderId="12" xfId="19" applyNumberFormat="1" applyFont="1" applyBorder="1" applyAlignment="1" applyProtection="1">
      <alignment horizontal="right" vertical="center"/>
      <protection/>
    </xf>
    <xf numFmtId="189" fontId="4" fillId="0" borderId="8" xfId="19" applyNumberFormat="1" applyFont="1" applyBorder="1" applyAlignment="1" applyProtection="1">
      <alignment horizontal="right" vertical="center"/>
      <protection/>
    </xf>
    <xf numFmtId="190" fontId="4" fillId="0" borderId="15" xfId="19" applyNumberFormat="1" applyFont="1" applyBorder="1" applyAlignment="1" applyProtection="1">
      <alignment horizontal="right" vertical="center"/>
      <protection/>
    </xf>
    <xf numFmtId="0" fontId="45" fillId="0" borderId="0" xfId="19" applyFont="1" applyAlignment="1" applyProtection="1">
      <alignment vertical="center"/>
      <protection/>
    </xf>
    <xf numFmtId="0" fontId="46" fillId="0" borderId="0" xfId="19" applyFont="1" applyAlignment="1" applyProtection="1">
      <alignment vertical="center"/>
      <protection/>
    </xf>
    <xf numFmtId="0" fontId="47" fillId="0" borderId="0" xfId="19" applyFont="1" applyAlignment="1" applyProtection="1">
      <alignment horizontal="distributed" vertical="center"/>
      <protection/>
    </xf>
    <xf numFmtId="0" fontId="35" fillId="0" borderId="0" xfId="19" applyFont="1" applyAlignment="1" applyProtection="1">
      <alignment horizontal="distributed" vertical="center"/>
      <protection/>
    </xf>
    <xf numFmtId="0" fontId="45" fillId="0" borderId="0" xfId="19" applyFont="1">
      <alignment/>
      <protection/>
    </xf>
    <xf numFmtId="0" fontId="46" fillId="0" borderId="0" xfId="19" applyFont="1">
      <alignment/>
      <protection/>
    </xf>
    <xf numFmtId="0" fontId="47" fillId="0" borderId="0" xfId="19" applyFont="1" applyAlignment="1">
      <alignment horizontal="distributed"/>
      <protection/>
    </xf>
    <xf numFmtId="0" fontId="35" fillId="0" borderId="0" xfId="19" applyFont="1" applyAlignment="1">
      <alignment horizontal="distributed"/>
      <protection/>
    </xf>
    <xf numFmtId="0" fontId="17" fillId="0" borderId="0" xfId="19" applyFont="1">
      <alignment/>
      <protection/>
    </xf>
    <xf numFmtId="0" fontId="47" fillId="0" borderId="0" xfId="19" applyFont="1">
      <alignment/>
      <protection/>
    </xf>
    <xf numFmtId="0" fontId="35" fillId="0" borderId="0" xfId="19" applyFont="1">
      <alignment/>
      <protection/>
    </xf>
    <xf numFmtId="0" fontId="24" fillId="0" borderId="0" xfId="19" applyFont="1" applyAlignment="1" applyProtection="1">
      <alignment horizontal="right" vertical="center"/>
      <protection/>
    </xf>
    <xf numFmtId="0" fontId="24" fillId="0" borderId="0" xfId="19" applyFont="1" applyAlignment="1" applyProtection="1" quotePrefix="1">
      <alignment horizontal="left" vertical="center"/>
      <protection/>
    </xf>
    <xf numFmtId="184" fontId="4" fillId="0" borderId="6" xfId="19" applyNumberFormat="1" applyFont="1" applyBorder="1" applyAlignment="1" applyProtection="1">
      <alignment horizontal="right" vertical="center"/>
      <protection/>
    </xf>
    <xf numFmtId="184" fontId="4" fillId="0" borderId="11" xfId="19" applyNumberFormat="1" applyFont="1" applyBorder="1" applyAlignment="1" applyProtection="1">
      <alignment horizontal="right" vertical="center"/>
      <protection/>
    </xf>
    <xf numFmtId="181" fontId="4" fillId="0" borderId="6" xfId="19" applyNumberFormat="1" applyFont="1" applyBorder="1" applyAlignment="1" applyProtection="1">
      <alignment horizontal="right" vertical="center"/>
      <protection/>
    </xf>
    <xf numFmtId="185" fontId="4" fillId="0" borderId="6" xfId="19" applyNumberFormat="1" applyFont="1" applyBorder="1" applyAlignment="1" applyProtection="1">
      <alignment horizontal="right" vertical="center"/>
      <protection/>
    </xf>
    <xf numFmtId="183" fontId="4" fillId="0" borderId="0" xfId="19" applyNumberFormat="1" applyFont="1" applyBorder="1" applyAlignment="1" applyProtection="1">
      <alignment horizontal="right" vertical="center"/>
      <protection/>
    </xf>
    <xf numFmtId="184" fontId="5" fillId="0" borderId="6" xfId="19" applyNumberFormat="1" applyFont="1" applyBorder="1" applyAlignment="1" applyProtection="1">
      <alignment horizontal="right" vertical="center"/>
      <protection/>
    </xf>
    <xf numFmtId="184" fontId="5" fillId="0" borderId="11" xfId="19" applyNumberFormat="1" applyFont="1" applyBorder="1" applyAlignment="1" applyProtection="1">
      <alignment horizontal="right" vertical="center"/>
      <protection/>
    </xf>
    <xf numFmtId="181" fontId="5" fillId="0" borderId="6" xfId="19" applyNumberFormat="1" applyFont="1" applyBorder="1" applyAlignment="1" applyProtection="1">
      <alignment horizontal="right" vertical="center"/>
      <protection/>
    </xf>
    <xf numFmtId="185" fontId="5" fillId="0" borderId="6" xfId="19" applyNumberFormat="1" applyFont="1" applyBorder="1" applyAlignment="1" applyProtection="1">
      <alignment horizontal="right" vertical="center"/>
      <protection/>
    </xf>
    <xf numFmtId="183" fontId="5" fillId="0" borderId="0" xfId="19" applyNumberFormat="1" applyFont="1" applyBorder="1" applyAlignment="1" applyProtection="1">
      <alignment horizontal="right" vertical="center"/>
      <protection/>
    </xf>
    <xf numFmtId="184" fontId="5" fillId="0" borderId="6" xfId="19" applyNumberFormat="1" applyFont="1" applyBorder="1" applyAlignment="1" applyProtection="1">
      <alignment horizontal="right" vertical="center"/>
      <protection locked="0"/>
    </xf>
    <xf numFmtId="181" fontId="5" fillId="0" borderId="6" xfId="19" applyNumberFormat="1" applyFont="1" applyBorder="1" applyAlignment="1" applyProtection="1">
      <alignment horizontal="right" vertical="center"/>
      <protection locked="0"/>
    </xf>
    <xf numFmtId="184" fontId="4" fillId="0" borderId="6" xfId="19" applyNumberFormat="1" applyFont="1" applyBorder="1" applyAlignment="1" applyProtection="1">
      <alignment horizontal="right" vertical="center"/>
      <protection locked="0"/>
    </xf>
    <xf numFmtId="181" fontId="4" fillId="0" borderId="6" xfId="19" applyNumberFormat="1" applyFont="1" applyBorder="1" applyAlignment="1" applyProtection="1">
      <alignment horizontal="right" vertical="center"/>
      <protection locked="0"/>
    </xf>
    <xf numFmtId="184" fontId="4" fillId="0" borderId="8" xfId="19" applyNumberFormat="1" applyFont="1" applyBorder="1" applyAlignment="1" applyProtection="1">
      <alignment horizontal="right" vertical="center"/>
      <protection/>
    </xf>
    <xf numFmtId="184" fontId="4" fillId="0" borderId="12" xfId="19" applyNumberFormat="1" applyFont="1" applyBorder="1" applyAlignment="1" applyProtection="1">
      <alignment horizontal="right" vertical="center"/>
      <protection/>
    </xf>
    <xf numFmtId="181" fontId="4" fillId="0" borderId="8" xfId="19" applyNumberFormat="1" applyFont="1" applyBorder="1" applyAlignment="1" applyProtection="1">
      <alignment horizontal="right" vertical="center"/>
      <protection/>
    </xf>
    <xf numFmtId="185" fontId="4" fillId="0" borderId="8" xfId="19" applyNumberFormat="1" applyFont="1" applyBorder="1" applyAlignment="1" applyProtection="1">
      <alignment horizontal="right" vertical="center"/>
      <protection/>
    </xf>
    <xf numFmtId="183" fontId="4" fillId="0" borderId="15" xfId="19" applyNumberFormat="1" applyFont="1" applyBorder="1" applyAlignment="1" applyProtection="1">
      <alignment horizontal="right" vertical="center"/>
      <protection/>
    </xf>
    <xf numFmtId="49" fontId="0" fillId="0" borderId="0" xfId="21" applyNumberFormat="1" applyAlignment="1">
      <alignment horizontal="left"/>
      <protection/>
    </xf>
    <xf numFmtId="0" fontId="0" fillId="0" borderId="0" xfId="21">
      <alignment/>
      <protection/>
    </xf>
    <xf numFmtId="0" fontId="48" fillId="2" borderId="1" xfId="21" applyFont="1" applyFill="1" applyBorder="1" applyAlignment="1">
      <alignment vertical="center" wrapText="1"/>
      <protection/>
    </xf>
    <xf numFmtId="49" fontId="17" fillId="0" borderId="0" xfId="22" applyNumberFormat="1">
      <alignment/>
      <protection/>
    </xf>
    <xf numFmtId="49" fontId="17" fillId="0" borderId="0" xfId="22" applyNumberFormat="1" applyFont="1">
      <alignment/>
      <protection/>
    </xf>
    <xf numFmtId="0" fontId="17" fillId="0" borderId="0" xfId="22">
      <alignment/>
      <protection/>
    </xf>
    <xf numFmtId="187" fontId="17" fillId="2" borderId="1" xfId="22" applyNumberFormat="1" applyFont="1" applyFill="1" applyBorder="1" applyAlignment="1">
      <alignment horizontal="center" vertical="center"/>
      <protection/>
    </xf>
    <xf numFmtId="49" fontId="4" fillId="0" borderId="0" xfId="24" applyNumberFormat="1" applyFont="1" applyFill="1" applyAlignment="1">
      <alignment horizontal="right"/>
      <protection/>
    </xf>
    <xf numFmtId="49" fontId="4" fillId="0" borderId="0" xfId="22" applyNumberFormat="1" applyFont="1" applyFill="1" applyAlignment="1">
      <alignment horizontal="right"/>
      <protection/>
    </xf>
    <xf numFmtId="49" fontId="48" fillId="0" borderId="0" xfId="22" applyNumberFormat="1" applyFont="1">
      <alignment/>
      <protection/>
    </xf>
    <xf numFmtId="49" fontId="48" fillId="0" borderId="0" xfId="20" applyNumberFormat="1" applyFont="1">
      <alignment/>
      <protection/>
    </xf>
    <xf numFmtId="49" fontId="17" fillId="0" borderId="0" xfId="20" applyNumberFormat="1">
      <alignment/>
      <protection/>
    </xf>
    <xf numFmtId="49" fontId="17" fillId="0" borderId="0" xfId="20" applyNumberFormat="1" applyFont="1">
      <alignment/>
      <protection/>
    </xf>
    <xf numFmtId="187" fontId="17" fillId="0" borderId="0" xfId="20" applyNumberFormat="1">
      <alignment/>
      <protection/>
    </xf>
    <xf numFmtId="0" fontId="0" fillId="0" borderId="0" xfId="23" applyAlignment="1">
      <alignment horizontal="center" vertical="center"/>
      <protection/>
    </xf>
    <xf numFmtId="0" fontId="0" fillId="0" borderId="0" xfId="23">
      <alignment vertical="center"/>
      <protection/>
    </xf>
    <xf numFmtId="0" fontId="0" fillId="0" borderId="0" xfId="23" applyFont="1">
      <alignment vertical="center"/>
      <protection/>
    </xf>
    <xf numFmtId="0" fontId="0" fillId="0" borderId="0" xfId="23" quotePrefix="1">
      <alignment vertical="center"/>
      <protection/>
    </xf>
    <xf numFmtId="0" fontId="0" fillId="0" borderId="0" xfId="23" applyFont="1" quotePrefix="1">
      <alignment vertical="center"/>
      <protection/>
    </xf>
    <xf numFmtId="0" fontId="49" fillId="0" borderId="0" xfId="23" applyFont="1">
      <alignment vertical="center"/>
      <protection/>
    </xf>
    <xf numFmtId="0" fontId="50" fillId="0" borderId="0" xfId="23" applyFont="1">
      <alignment vertical="center"/>
      <protection/>
    </xf>
    <xf numFmtId="0" fontId="17" fillId="0" borderId="0" xfId="23" applyFont="1">
      <alignment vertical="center"/>
      <protection/>
    </xf>
    <xf numFmtId="0" fontId="49" fillId="0" borderId="0" xfId="0" applyFont="1" applyAlignment="1">
      <alignment/>
    </xf>
    <xf numFmtId="176" fontId="5" fillId="0" borderId="16" xfId="0" applyNumberFormat="1" applyFont="1" applyBorder="1" applyAlignment="1" applyProtection="1">
      <alignment vertical="center"/>
      <protection/>
    </xf>
    <xf numFmtId="0" fontId="17" fillId="0" borderId="0" xfId="25" applyFont="1" applyAlignment="1">
      <alignment horizontal="center"/>
      <protection/>
    </xf>
    <xf numFmtId="0" fontId="51" fillId="0" borderId="0" xfId="25" applyFont="1" applyAlignment="1" quotePrefix="1">
      <alignment horizontal="right"/>
      <protection/>
    </xf>
    <xf numFmtId="0" fontId="51" fillId="0" borderId="0" xfId="25" applyFont="1" applyAlignment="1" quotePrefix="1">
      <alignment horizontal="left"/>
      <protection/>
    </xf>
    <xf numFmtId="0" fontId="17" fillId="0" borderId="0" xfId="25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2" fillId="0" borderId="0" xfId="0" applyFont="1" applyAlignment="1" applyProtection="1">
      <alignment horizontal="right" vertical="center"/>
      <protection/>
    </xf>
    <xf numFmtId="0" fontId="52" fillId="0" borderId="0" xfId="0" applyFont="1" applyAlignment="1" applyProtection="1">
      <alignment vertical="center"/>
      <protection/>
    </xf>
    <xf numFmtId="0" fontId="17" fillId="0" borderId="0" xfId="25" applyFont="1" applyFill="1" applyAlignment="1">
      <alignment horizontal="center"/>
      <protection/>
    </xf>
    <xf numFmtId="0" fontId="51" fillId="0" borderId="0" xfId="25" applyFont="1" applyAlignment="1">
      <alignment horizontal="left"/>
      <protection/>
    </xf>
    <xf numFmtId="0" fontId="0" fillId="0" borderId="0" xfId="25" applyFont="1">
      <alignment/>
      <protection/>
    </xf>
    <xf numFmtId="0" fontId="53" fillId="0" borderId="0" xfId="25" applyFont="1" applyAlignment="1" quotePrefix="1">
      <alignment horizontal="left"/>
      <protection/>
    </xf>
    <xf numFmtId="187" fontId="17" fillId="2" borderId="1" xfId="0" applyNumberFormat="1" applyFont="1" applyFill="1" applyBorder="1" applyAlignment="1">
      <alignment horizontal="center" vertical="center"/>
    </xf>
    <xf numFmtId="0" fontId="48" fillId="2" borderId="17" xfId="0" applyFont="1" applyFill="1" applyBorder="1" applyAlignment="1">
      <alignment horizontal="left" vertical="center" wrapText="1"/>
    </xf>
    <xf numFmtId="0" fontId="48" fillId="2" borderId="1" xfId="0" applyFont="1" applyFill="1" applyBorder="1" applyAlignment="1">
      <alignment vertical="center" wrapText="1"/>
    </xf>
    <xf numFmtId="187" fontId="17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49" fontId="8" fillId="2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48" fillId="3" borderId="0" xfId="0" applyFont="1" applyFill="1" applyBorder="1" applyAlignment="1">
      <alignment vertical="center" wrapText="1"/>
    </xf>
    <xf numFmtId="0" fontId="48" fillId="0" borderId="0" xfId="25" applyFont="1">
      <alignment/>
      <protection/>
    </xf>
    <xf numFmtId="0" fontId="0" fillId="0" borderId="0" xfId="0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177" fontId="5" fillId="0" borderId="16" xfId="0" applyNumberFormat="1" applyFont="1" applyBorder="1" applyAlignment="1" applyProtection="1">
      <alignment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0" fontId="38" fillId="0" borderId="0" xfId="19" applyFont="1" applyAlignment="1" applyProtection="1">
      <alignment vertical="center"/>
      <protection/>
    </xf>
    <xf numFmtId="49" fontId="36" fillId="0" borderId="0" xfId="19" applyNumberFormat="1" applyFont="1" applyBorder="1" applyAlignment="1" applyProtection="1" quotePrefix="1">
      <alignment horizontal="distributed" vertical="center"/>
      <protection/>
    </xf>
    <xf numFmtId="0" fontId="17" fillId="0" borderId="0" xfId="19" applyFont="1" applyAlignment="1" applyProtection="1">
      <alignment vertical="center"/>
      <protection/>
    </xf>
    <xf numFmtId="49" fontId="39" fillId="0" borderId="0" xfId="19" applyNumberFormat="1" applyFont="1" applyBorder="1" applyAlignment="1" applyProtection="1" quotePrefix="1">
      <alignment horizontal="distributed" vertical="center"/>
      <protection/>
    </xf>
    <xf numFmtId="0" fontId="40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horizontal="right" vertical="center"/>
      <protection locked="0"/>
    </xf>
    <xf numFmtId="0" fontId="25" fillId="0" borderId="14" xfId="19" applyFont="1" applyBorder="1" applyAlignment="1" applyProtection="1" quotePrefix="1">
      <alignment horizontal="center" vertical="center"/>
      <protection/>
    </xf>
    <xf numFmtId="0" fontId="25" fillId="0" borderId="2" xfId="19" applyFont="1" applyBorder="1" applyAlignment="1" applyProtection="1" quotePrefix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 locked="0"/>
    </xf>
    <xf numFmtId="0" fontId="0" fillId="0" borderId="0" xfId="23" applyAlignment="1">
      <alignment horizontal="center" vertical="center"/>
      <protection/>
    </xf>
  </cellXfs>
  <cellStyles count="21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結算範例)" xfId="19"/>
    <cellStyle name="一般_093年參考表彙總(作業)(範例)" xfId="20"/>
    <cellStyle name="一般_93_01收支餘絀綜計表(特收)(匯總)" xfId="21"/>
    <cellStyle name="一般_93_01收支餘絀綜計表(彙總)2" xfId="22"/>
    <cellStyle name="一般_93檔名表名對照New5" xfId="23"/>
    <cellStyle name="一般_Sheet1" xfId="24"/>
    <cellStyle name="一般_平衡綜計表-new" xfId="25"/>
    <cellStyle name="Comma" xfId="26"/>
    <cellStyle name="Comma [0]" xfId="27"/>
    <cellStyle name="Followed Hyperlink" xfId="28"/>
    <cellStyle name="Percent" xfId="29"/>
    <cellStyle name="Currency" xfId="30"/>
    <cellStyle name="Currency [0]" xfId="31"/>
    <cellStyle name="貨幣[0]_A-DET07" xfId="32"/>
    <cellStyle name="Hyperlink" xfId="33"/>
    <cellStyle name="隨後的超連結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6"/>
  <sheetViews>
    <sheetView workbookViewId="0" topLeftCell="A1">
      <pane xSplit="1" ySplit="5" topLeftCell="B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00390625" defaultRowHeight="16.5"/>
  <cols>
    <col min="1" max="1" width="17.25390625" style="3" customWidth="1"/>
    <col min="2" max="2" width="16.125" style="3" customWidth="1"/>
    <col min="3" max="3" width="14.75390625" style="3" customWidth="1"/>
    <col min="4" max="4" width="15.75390625" style="3" customWidth="1"/>
    <col min="5" max="5" width="17.00390625" style="3" customWidth="1"/>
    <col min="6" max="6" width="7.875" style="3" customWidth="1"/>
    <col min="7" max="16384" width="9.00390625" style="3" customWidth="1"/>
  </cols>
  <sheetData>
    <row r="1" spans="1:6" s="4" customFormat="1" ht="27.75" customHeight="1">
      <c r="A1" s="193" t="s">
        <v>435</v>
      </c>
      <c r="B1" s="193"/>
      <c r="C1" s="193"/>
      <c r="D1" s="193"/>
      <c r="E1" s="193"/>
      <c r="F1" s="193"/>
    </row>
    <row r="2" spans="1:6" s="4" customFormat="1" ht="27.75" customHeight="1">
      <c r="A2" s="193"/>
      <c r="B2" s="193"/>
      <c r="C2" s="193"/>
      <c r="D2" s="193"/>
      <c r="E2" s="193"/>
      <c r="F2" s="193"/>
    </row>
    <row r="3" spans="1:5" s="4" customFormat="1" ht="10.5" customHeight="1">
      <c r="A3" s="194"/>
      <c r="B3" s="194"/>
      <c r="C3" s="194"/>
      <c r="D3" s="194"/>
      <c r="E3" s="194"/>
    </row>
    <row r="4" spans="1:6" s="4" customFormat="1" ht="18" customHeight="1" thickBot="1">
      <c r="A4" s="1"/>
      <c r="B4" s="1" t="s">
        <v>328</v>
      </c>
      <c r="C4" s="1"/>
      <c r="D4" s="1"/>
      <c r="F4" s="2" t="s">
        <v>8</v>
      </c>
    </row>
    <row r="5" spans="1:6" s="7" customFormat="1" ht="33.75" customHeight="1">
      <c r="A5" s="5" t="s">
        <v>9</v>
      </c>
      <c r="B5" s="6" t="s">
        <v>10</v>
      </c>
      <c r="C5" s="37" t="s">
        <v>7</v>
      </c>
      <c r="D5" s="6" t="s">
        <v>9</v>
      </c>
      <c r="E5" s="6" t="s">
        <v>10</v>
      </c>
      <c r="F5" s="38" t="s">
        <v>7</v>
      </c>
    </row>
    <row r="6" spans="1:6" s="10" customFormat="1" ht="26.25" customHeight="1">
      <c r="A6" s="8" t="s">
        <v>11</v>
      </c>
      <c r="B6" s="25">
        <f>SUM(B7,B14,B19)</f>
        <v>423163843629.3</v>
      </c>
      <c r="C6" s="26">
        <f aca="true" t="shared" si="0" ref="C6:C25">IF(B$6&gt;0,(B6/B$6)*100,0)</f>
        <v>100</v>
      </c>
      <c r="D6" s="9" t="s">
        <v>12</v>
      </c>
      <c r="E6" s="25">
        <f>SUM(E7,E11)</f>
        <v>48016312522.48</v>
      </c>
      <c r="F6" s="27">
        <f aca="true" t="shared" si="1" ref="F6:F25">IF(E$35&gt;0,(E6/E$35)*100,0)</f>
        <v>11.35</v>
      </c>
    </row>
    <row r="7" spans="1:6" s="10" customFormat="1" ht="26.25" customHeight="1">
      <c r="A7" s="11" t="s">
        <v>13</v>
      </c>
      <c r="B7" s="25">
        <f>SUM(B8:B13)</f>
        <v>246554222711.88</v>
      </c>
      <c r="C7" s="28">
        <f t="shared" si="0"/>
        <v>58.26</v>
      </c>
      <c r="D7" s="12" t="s">
        <v>14</v>
      </c>
      <c r="E7" s="25">
        <f>SUM(E8:E10)</f>
        <v>21051716923</v>
      </c>
      <c r="F7" s="29">
        <f t="shared" si="1"/>
        <v>4.97</v>
      </c>
    </row>
    <row r="8" spans="1:6" s="15" customFormat="1" ht="26.25" customHeight="1">
      <c r="A8" s="13" t="s">
        <v>15</v>
      </c>
      <c r="B8" s="34">
        <f>SUM('科學技術:金融重建'!B8)</f>
        <v>178670419169.95</v>
      </c>
      <c r="C8" s="35">
        <f t="shared" si="0"/>
        <v>42.22</v>
      </c>
      <c r="D8" s="14" t="s">
        <v>16</v>
      </c>
      <c r="E8" s="34">
        <f>SUM('科學技術:金融重建'!E8)</f>
        <v>13500000000</v>
      </c>
      <c r="F8" s="36">
        <f t="shared" si="1"/>
        <v>3.19</v>
      </c>
    </row>
    <row r="9" spans="1:6" s="15" customFormat="1" ht="26.25" customHeight="1">
      <c r="A9" s="13" t="s">
        <v>17</v>
      </c>
      <c r="B9" s="34">
        <f>SUM('科學技術:金融重建'!B9)</f>
        <v>4786694633.93</v>
      </c>
      <c r="C9" s="35">
        <f t="shared" si="0"/>
        <v>1.13</v>
      </c>
      <c r="D9" s="14" t="s">
        <v>18</v>
      </c>
      <c r="E9" s="34">
        <f>SUM('科學技術:金融重建'!E9)</f>
        <v>7105425991</v>
      </c>
      <c r="F9" s="36">
        <f t="shared" si="1"/>
        <v>1.68</v>
      </c>
    </row>
    <row r="10" spans="1:6" s="15" customFormat="1" ht="26.25" customHeight="1">
      <c r="A10" s="13" t="s">
        <v>19</v>
      </c>
      <c r="B10" s="34">
        <f>SUM('科學技術:金融重建'!B10)</f>
        <v>32026366028</v>
      </c>
      <c r="C10" s="35">
        <f t="shared" si="0"/>
        <v>7.57</v>
      </c>
      <c r="D10" s="14" t="s">
        <v>20</v>
      </c>
      <c r="E10" s="34">
        <f>SUM('科學技術:金融重建'!E10)</f>
        <v>446290932</v>
      </c>
      <c r="F10" s="36">
        <f t="shared" si="1"/>
        <v>0.11</v>
      </c>
    </row>
    <row r="11" spans="1:6" s="15" customFormat="1" ht="26.25" customHeight="1">
      <c r="A11" s="13" t="s">
        <v>21</v>
      </c>
      <c r="B11" s="34">
        <f>SUM('科學技術:金融重建'!B11)</f>
        <v>6480588758</v>
      </c>
      <c r="C11" s="35">
        <f t="shared" si="0"/>
        <v>1.53</v>
      </c>
      <c r="D11" s="12" t="s">
        <v>22</v>
      </c>
      <c r="E11" s="25">
        <f>SUM(E12)</f>
        <v>26964595599.48</v>
      </c>
      <c r="F11" s="29">
        <f t="shared" si="1"/>
        <v>6.37</v>
      </c>
    </row>
    <row r="12" spans="1:6" s="15" customFormat="1" ht="26.25" customHeight="1">
      <c r="A12" s="13" t="s">
        <v>23</v>
      </c>
      <c r="B12" s="34">
        <f>SUM('科學技術:金融重建'!B12)</f>
        <v>3590903597</v>
      </c>
      <c r="C12" s="35">
        <f t="shared" si="0"/>
        <v>0.85</v>
      </c>
      <c r="D12" s="14" t="s">
        <v>24</v>
      </c>
      <c r="E12" s="34">
        <f>SUM('科學技術:金融重建'!E12)</f>
        <v>26964595599.48</v>
      </c>
      <c r="F12" s="36">
        <f t="shared" si="1"/>
        <v>6.37</v>
      </c>
    </row>
    <row r="13" spans="1:6" s="15" customFormat="1" ht="26.25" customHeight="1">
      <c r="A13" s="13" t="s">
        <v>25</v>
      </c>
      <c r="B13" s="34">
        <f>SUM('科學技術:金融重建'!B13)</f>
        <v>20999250525</v>
      </c>
      <c r="C13" s="35">
        <f t="shared" si="0"/>
        <v>4.96</v>
      </c>
      <c r="D13" s="16" t="s">
        <v>26</v>
      </c>
      <c r="E13" s="25">
        <f>SUM(E14)</f>
        <v>375147531106.82</v>
      </c>
      <c r="F13" s="29">
        <f t="shared" si="1"/>
        <v>88.65</v>
      </c>
    </row>
    <row r="14" spans="1:6" s="15" customFormat="1" ht="34.5" customHeight="1">
      <c r="A14" s="17" t="s">
        <v>27</v>
      </c>
      <c r="B14" s="25">
        <f>SUM(B15:B18)</f>
        <v>150474349565.34</v>
      </c>
      <c r="C14" s="28">
        <f t="shared" si="0"/>
        <v>35.56</v>
      </c>
      <c r="D14" s="12" t="s">
        <v>28</v>
      </c>
      <c r="E14" s="25">
        <f>SUM(E15:E16)</f>
        <v>375147531106.82</v>
      </c>
      <c r="F14" s="29">
        <f t="shared" si="1"/>
        <v>88.65</v>
      </c>
    </row>
    <row r="15" spans="1:6" s="15" customFormat="1" ht="26.25" customHeight="1">
      <c r="A15" s="13" t="s">
        <v>471</v>
      </c>
      <c r="B15" s="34">
        <f>SUM('科學技術:金融重建'!B15)</f>
        <v>12205725.34</v>
      </c>
      <c r="C15" s="35">
        <f t="shared" si="0"/>
        <v>0</v>
      </c>
      <c r="D15" s="14" t="s">
        <v>29</v>
      </c>
      <c r="E15" s="34">
        <f>SUM('科學技術:金融重建'!E15)</f>
        <v>395077187347.82</v>
      </c>
      <c r="F15" s="36">
        <f t="shared" si="1"/>
        <v>93.36</v>
      </c>
    </row>
    <row r="16" spans="1:6" s="15" customFormat="1" ht="26.25" customHeight="1">
      <c r="A16" s="13" t="s">
        <v>30</v>
      </c>
      <c r="B16" s="34">
        <f>SUM('科學技術:金融重建'!B16)</f>
        <v>148716961536</v>
      </c>
      <c r="C16" s="35">
        <f t="shared" si="0"/>
        <v>35.14</v>
      </c>
      <c r="D16" s="14" t="s">
        <v>31</v>
      </c>
      <c r="E16" s="34">
        <f>SUM('科學技術:金融重建'!E16)</f>
        <v>-19929656241</v>
      </c>
      <c r="F16" s="36">
        <f t="shared" si="1"/>
        <v>-4.71</v>
      </c>
    </row>
    <row r="17" spans="1:6" s="15" customFormat="1" ht="26.25" customHeight="1">
      <c r="A17" s="13" t="s">
        <v>32</v>
      </c>
      <c r="B17" s="34">
        <f>SUM('科學技術:金融重建'!B17)</f>
        <v>1675416732</v>
      </c>
      <c r="C17" s="35">
        <f t="shared" si="0"/>
        <v>0.4</v>
      </c>
      <c r="D17" s="18"/>
      <c r="E17" s="34"/>
      <c r="F17" s="29">
        <f t="shared" si="1"/>
        <v>0</v>
      </c>
    </row>
    <row r="18" spans="1:6" s="15" customFormat="1" ht="26.25" customHeight="1">
      <c r="A18" s="13" t="s">
        <v>33</v>
      </c>
      <c r="B18" s="34">
        <f>SUM('科學技術:金融重建'!B18)</f>
        <v>69765572</v>
      </c>
      <c r="C18" s="35">
        <f t="shared" si="0"/>
        <v>0.02</v>
      </c>
      <c r="D18" s="18"/>
      <c r="E18" s="34"/>
      <c r="F18" s="29">
        <f t="shared" si="1"/>
        <v>0</v>
      </c>
    </row>
    <row r="19" spans="1:6" s="15" customFormat="1" ht="26.25" customHeight="1">
      <c r="A19" s="11" t="s">
        <v>34</v>
      </c>
      <c r="B19" s="25">
        <f>SUM(B20:B21)</f>
        <v>26135271352.08</v>
      </c>
      <c r="C19" s="28">
        <f t="shared" si="0"/>
        <v>6.18</v>
      </c>
      <c r="D19" s="18"/>
      <c r="E19" s="34"/>
      <c r="F19" s="29">
        <f t="shared" si="1"/>
        <v>0</v>
      </c>
    </row>
    <row r="20" spans="1:6" s="15" customFormat="1" ht="26.25" customHeight="1">
      <c r="A20" s="13" t="s">
        <v>35</v>
      </c>
      <c r="B20" s="34">
        <f>SUM('科學技術:金融重建'!B20)</f>
        <v>26135271352.08</v>
      </c>
      <c r="C20" s="35">
        <f t="shared" si="0"/>
        <v>6.18</v>
      </c>
      <c r="D20" s="19"/>
      <c r="E20" s="25"/>
      <c r="F20" s="29">
        <f t="shared" si="1"/>
        <v>0</v>
      </c>
    </row>
    <row r="21" spans="1:6" s="15" customFormat="1" ht="26.25" customHeight="1">
      <c r="A21" s="13" t="s">
        <v>36</v>
      </c>
      <c r="B21" s="34">
        <f>SUM('科學技術:金融重建'!B21)</f>
        <v>0</v>
      </c>
      <c r="C21" s="35">
        <f t="shared" si="0"/>
        <v>0</v>
      </c>
      <c r="D21" s="19"/>
      <c r="E21" s="25"/>
      <c r="F21" s="29">
        <f t="shared" si="1"/>
        <v>0</v>
      </c>
    </row>
    <row r="22" spans="1:6" s="15" customFormat="1" ht="14.25">
      <c r="A22" s="13"/>
      <c r="B22" s="34"/>
      <c r="C22" s="28">
        <f t="shared" si="0"/>
        <v>0</v>
      </c>
      <c r="D22" s="18"/>
      <c r="E22" s="34"/>
      <c r="F22" s="29">
        <f t="shared" si="1"/>
        <v>0</v>
      </c>
    </row>
    <row r="23" spans="1:6" s="15" customFormat="1" ht="14.25">
      <c r="A23" s="20"/>
      <c r="B23" s="34"/>
      <c r="C23" s="28">
        <f t="shared" si="0"/>
        <v>0</v>
      </c>
      <c r="D23" s="18"/>
      <c r="E23" s="34"/>
      <c r="F23" s="29">
        <f t="shared" si="1"/>
        <v>0</v>
      </c>
    </row>
    <row r="24" spans="1:6" s="15" customFormat="1" ht="14.25" customHeight="1">
      <c r="A24" s="20"/>
      <c r="B24" s="34"/>
      <c r="C24" s="28">
        <f t="shared" si="0"/>
        <v>0</v>
      </c>
      <c r="D24" s="19"/>
      <c r="E24" s="25"/>
      <c r="F24" s="29">
        <f t="shared" si="1"/>
        <v>0</v>
      </c>
    </row>
    <row r="25" spans="1:6" s="15" customFormat="1" ht="14.25">
      <c r="A25" s="20"/>
      <c r="B25" s="34"/>
      <c r="C25" s="28">
        <f t="shared" si="0"/>
        <v>0</v>
      </c>
      <c r="D25" s="18"/>
      <c r="E25" s="34"/>
      <c r="F25" s="29">
        <f t="shared" si="1"/>
        <v>0</v>
      </c>
    </row>
    <row r="26" spans="1:6" s="15" customFormat="1" ht="14.25">
      <c r="A26" s="20"/>
      <c r="B26" s="34"/>
      <c r="C26" s="28"/>
      <c r="D26" s="18"/>
      <c r="E26" s="34"/>
      <c r="F26" s="29"/>
    </row>
    <row r="27" spans="1:6" s="15" customFormat="1" ht="14.25">
      <c r="A27" s="20"/>
      <c r="B27" s="34"/>
      <c r="C27" s="28"/>
      <c r="D27" s="18"/>
      <c r="E27" s="34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21" customHeight="1">
      <c r="A30" s="20"/>
      <c r="B30" s="34"/>
      <c r="C30" s="28"/>
      <c r="D30" s="18"/>
      <c r="E30" s="34"/>
      <c r="F30" s="29"/>
    </row>
    <row r="31" spans="1:6" s="15" customFormat="1" ht="14.25">
      <c r="A31" s="21"/>
      <c r="B31" s="25"/>
      <c r="C31" s="28">
        <f>IF(B$6&gt;0,(B31/B$6)*100,0)</f>
        <v>0</v>
      </c>
      <c r="D31" s="18"/>
      <c r="E31" s="34"/>
      <c r="F31" s="29">
        <f>IF(E$35&gt;0,(E31/E$35)*100,0)</f>
        <v>0</v>
      </c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>
        <f>IF(B$6&gt;0,(B33/B$6)*100,0)</f>
        <v>0</v>
      </c>
      <c r="D33" s="18"/>
      <c r="E33" s="34"/>
      <c r="F33" s="29">
        <f>IF(E$35&gt;0,(E33/E$35)*100,0)</f>
        <v>0</v>
      </c>
    </row>
    <row r="34" spans="1:6" s="15" customFormat="1" ht="14.25">
      <c r="A34" s="20"/>
      <c r="B34" s="34"/>
      <c r="C34" s="28">
        <f>IF(B$6&gt;0,(B34/B$6)*100,0)</f>
        <v>0</v>
      </c>
      <c r="D34" s="18"/>
      <c r="E34" s="34"/>
      <c r="F34" s="29">
        <f>IF(E$35&gt;0,(E34/E$35)*100,0)</f>
        <v>0</v>
      </c>
    </row>
    <row r="35" spans="1:6" s="15" customFormat="1" ht="18" customHeight="1" thickBot="1">
      <c r="A35" s="22" t="s">
        <v>37</v>
      </c>
      <c r="B35" s="31">
        <f>B6</f>
        <v>423163843629.3</v>
      </c>
      <c r="C35" s="31">
        <f>IF(B$6&gt;0,(B35/B$6)*100,0)</f>
        <v>100</v>
      </c>
      <c r="D35" s="23" t="s">
        <v>37</v>
      </c>
      <c r="E35" s="32">
        <f>E6+E13</f>
        <v>423163843629.3</v>
      </c>
      <c r="F35" s="33">
        <f>IF(E$35&gt;0,(E35/E$35)*100,0)</f>
        <v>100</v>
      </c>
    </row>
    <row r="36" spans="1:4" s="15" customFormat="1" ht="18" customHeight="1">
      <c r="A36" s="195" t="s">
        <v>39</v>
      </c>
      <c r="B36" s="196"/>
      <c r="C36" s="165">
        <f>SUM('科學技術:金融重建'!C36)</f>
        <v>0</v>
      </c>
      <c r="D36" s="15" t="s">
        <v>38</v>
      </c>
    </row>
    <row r="37" s="24" customFormat="1" ht="14.25"/>
  </sheetData>
  <mergeCells count="4">
    <mergeCell ref="A1:F1"/>
    <mergeCell ref="A2:F2"/>
    <mergeCell ref="A3:E3"/>
    <mergeCell ref="A36:B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F36"/>
  <sheetViews>
    <sheetView workbookViewId="0" topLeftCell="A1">
      <pane xSplit="1" ySplit="5" topLeftCell="B30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198" t="s">
        <v>491</v>
      </c>
      <c r="B1" s="198"/>
      <c r="C1" s="198"/>
      <c r="D1" s="198"/>
      <c r="E1" s="198"/>
      <c r="F1" s="198"/>
    </row>
    <row r="2" spans="1:6" ht="27.75" customHeight="1">
      <c r="A2" s="193" t="s">
        <v>439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440</v>
      </c>
      <c r="C4" s="1"/>
      <c r="D4" s="1"/>
      <c r="F4" s="2" t="s">
        <v>441</v>
      </c>
    </row>
    <row r="5" spans="1:6" s="7" customFormat="1" ht="33.75" customHeight="1">
      <c r="A5" s="5" t="s">
        <v>442</v>
      </c>
      <c r="B5" s="6" t="s">
        <v>443</v>
      </c>
      <c r="C5" s="37" t="s">
        <v>7</v>
      </c>
      <c r="D5" s="6" t="s">
        <v>442</v>
      </c>
      <c r="E5" s="6" t="s">
        <v>443</v>
      </c>
      <c r="F5" s="38" t="s">
        <v>7</v>
      </c>
    </row>
    <row r="6" spans="1:6" s="10" customFormat="1" ht="26.25" customHeight="1">
      <c r="A6" s="8" t="s">
        <v>444</v>
      </c>
      <c r="B6" s="25">
        <f>SUM(B7,B14,B19)</f>
        <v>54104603623.71</v>
      </c>
      <c r="C6" s="26">
        <f>IF(B$6&gt;0,(B6/B$6)*100,0)</f>
        <v>100</v>
      </c>
      <c r="D6" s="9" t="s">
        <v>445</v>
      </c>
      <c r="E6" s="25">
        <f>SUM(E7,E11)</f>
        <v>25495875822</v>
      </c>
      <c r="F6" s="27">
        <f aca="true" t="shared" si="0" ref="F6:F16">IF(E$35&gt;0,(E6/E$35)*100,0)</f>
        <v>47.12</v>
      </c>
    </row>
    <row r="7" spans="1:6" s="10" customFormat="1" ht="26.25" customHeight="1">
      <c r="A7" s="11" t="s">
        <v>446</v>
      </c>
      <c r="B7" s="25">
        <f>SUM(B8:B13)</f>
        <v>30231523287.71</v>
      </c>
      <c r="C7" s="28">
        <f aca="true" t="shared" si="1" ref="C7:C35">IF(B$6&gt;0,(B7/B$6)*100,0)</f>
        <v>55.88</v>
      </c>
      <c r="D7" s="12" t="s">
        <v>447</v>
      </c>
      <c r="E7" s="25">
        <f>SUM(E8:E10)</f>
        <v>8450000</v>
      </c>
      <c r="F7" s="29">
        <f t="shared" si="0"/>
        <v>0.02</v>
      </c>
    </row>
    <row r="8" spans="1:6" s="15" customFormat="1" ht="26.25" customHeight="1">
      <c r="A8" s="13" t="s">
        <v>448</v>
      </c>
      <c r="B8" s="30">
        <v>29748762348.71</v>
      </c>
      <c r="C8" s="35">
        <f t="shared" si="1"/>
        <v>54.98</v>
      </c>
      <c r="D8" s="14" t="s">
        <v>449</v>
      </c>
      <c r="E8" s="30"/>
      <c r="F8" s="36">
        <f t="shared" si="0"/>
        <v>0</v>
      </c>
    </row>
    <row r="9" spans="1:6" s="15" customFormat="1" ht="26.25" customHeight="1">
      <c r="A9" s="13" t="s">
        <v>450</v>
      </c>
      <c r="B9" s="30"/>
      <c r="C9" s="35">
        <f t="shared" si="1"/>
        <v>0</v>
      </c>
      <c r="D9" s="14" t="s">
        <v>451</v>
      </c>
      <c r="E9" s="30">
        <v>8450000</v>
      </c>
      <c r="F9" s="36">
        <f t="shared" si="0"/>
        <v>0.02</v>
      </c>
    </row>
    <row r="10" spans="1:6" s="15" customFormat="1" ht="26.25" customHeight="1">
      <c r="A10" s="13" t="s">
        <v>452</v>
      </c>
      <c r="B10" s="30">
        <v>151283631</v>
      </c>
      <c r="C10" s="35">
        <f t="shared" si="1"/>
        <v>0.28</v>
      </c>
      <c r="D10" s="14" t="s">
        <v>453</v>
      </c>
      <c r="E10" s="30"/>
      <c r="F10" s="36">
        <f t="shared" si="0"/>
        <v>0</v>
      </c>
    </row>
    <row r="11" spans="1:6" s="15" customFormat="1" ht="26.25" customHeight="1">
      <c r="A11" s="13" t="s">
        <v>454</v>
      </c>
      <c r="B11" s="30"/>
      <c r="C11" s="35">
        <f t="shared" si="1"/>
        <v>0</v>
      </c>
      <c r="D11" s="12" t="s">
        <v>455</v>
      </c>
      <c r="E11" s="25">
        <f>SUM(E12)</f>
        <v>25487425822</v>
      </c>
      <c r="F11" s="29">
        <f t="shared" si="0"/>
        <v>47.11</v>
      </c>
    </row>
    <row r="12" spans="1:6" s="15" customFormat="1" ht="26.25" customHeight="1">
      <c r="A12" s="13" t="s">
        <v>456</v>
      </c>
      <c r="B12" s="30">
        <v>331477308</v>
      </c>
      <c r="C12" s="35">
        <f t="shared" si="1"/>
        <v>0.61</v>
      </c>
      <c r="D12" s="14" t="s">
        <v>457</v>
      </c>
      <c r="E12" s="30">
        <v>25487425822</v>
      </c>
      <c r="F12" s="36">
        <f t="shared" si="0"/>
        <v>47.11</v>
      </c>
    </row>
    <row r="13" spans="1:6" s="15" customFormat="1" ht="26.25" customHeight="1">
      <c r="A13" s="13" t="s">
        <v>458</v>
      </c>
      <c r="B13" s="30"/>
      <c r="C13" s="35">
        <f t="shared" si="1"/>
        <v>0</v>
      </c>
      <c r="D13" s="16" t="s">
        <v>459</v>
      </c>
      <c r="E13" s="25">
        <f>SUM(E14)</f>
        <v>28608727801.71</v>
      </c>
      <c r="F13" s="29">
        <f t="shared" si="0"/>
        <v>52.88</v>
      </c>
    </row>
    <row r="14" spans="1:6" s="15" customFormat="1" ht="34.5" customHeight="1">
      <c r="A14" s="17" t="s">
        <v>460</v>
      </c>
      <c r="B14" s="25">
        <f>SUM(B15:B18)</f>
        <v>22641682</v>
      </c>
      <c r="C14" s="28">
        <f t="shared" si="1"/>
        <v>0.04</v>
      </c>
      <c r="D14" s="12" t="s">
        <v>461</v>
      </c>
      <c r="E14" s="25">
        <f>SUM(E15:E16)</f>
        <v>28608727801.71</v>
      </c>
      <c r="F14" s="29">
        <f t="shared" si="0"/>
        <v>52.88</v>
      </c>
    </row>
    <row r="15" spans="1:6" s="15" customFormat="1" ht="26.25" customHeight="1">
      <c r="A15" s="13" t="s">
        <v>471</v>
      </c>
      <c r="B15" s="30">
        <v>4060000</v>
      </c>
      <c r="C15" s="35">
        <f t="shared" si="1"/>
        <v>0.01</v>
      </c>
      <c r="D15" s="14" t="s">
        <v>462</v>
      </c>
      <c r="E15" s="30">
        <v>28608727801.71</v>
      </c>
      <c r="F15" s="36">
        <f t="shared" si="0"/>
        <v>52.88</v>
      </c>
    </row>
    <row r="16" spans="1:6" s="15" customFormat="1" ht="26.25" customHeight="1">
      <c r="A16" s="13" t="s">
        <v>463</v>
      </c>
      <c r="B16" s="30"/>
      <c r="C16" s="35">
        <f t="shared" si="1"/>
        <v>0</v>
      </c>
      <c r="D16" s="14" t="s">
        <v>464</v>
      </c>
      <c r="E16" s="30"/>
      <c r="F16" s="36">
        <f t="shared" si="0"/>
        <v>0</v>
      </c>
    </row>
    <row r="17" spans="1:6" s="15" customFormat="1" ht="26.25" customHeight="1">
      <c r="A17" s="13" t="s">
        <v>465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466</v>
      </c>
      <c r="B18" s="30">
        <v>18581682</v>
      </c>
      <c r="C18" s="35">
        <f t="shared" si="1"/>
        <v>0.03</v>
      </c>
      <c r="D18" s="18"/>
      <c r="E18" s="34"/>
      <c r="F18" s="29"/>
    </row>
    <row r="19" spans="1:6" s="15" customFormat="1" ht="26.25" customHeight="1">
      <c r="A19" s="11" t="s">
        <v>467</v>
      </c>
      <c r="B19" s="25">
        <f>SUM(B20:B21)</f>
        <v>23850438654</v>
      </c>
      <c r="C19" s="28">
        <f t="shared" si="1"/>
        <v>44.08</v>
      </c>
      <c r="D19" s="18"/>
      <c r="E19" s="34"/>
      <c r="F19" s="29"/>
    </row>
    <row r="20" spans="1:6" s="15" customFormat="1" ht="26.25" customHeight="1">
      <c r="A20" s="13" t="s">
        <v>468</v>
      </c>
      <c r="B20" s="30">
        <v>23850438654</v>
      </c>
      <c r="C20" s="35">
        <f t="shared" si="1"/>
        <v>44.08</v>
      </c>
      <c r="D20" s="19"/>
      <c r="E20" s="25"/>
      <c r="F20" s="29"/>
    </row>
    <row r="21" spans="1:6" s="15" customFormat="1" ht="26.25" customHeight="1">
      <c r="A21" s="13" t="s">
        <v>469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470</v>
      </c>
      <c r="B35" s="31">
        <f>B6</f>
        <v>54104603623.71</v>
      </c>
      <c r="C35" s="31">
        <f t="shared" si="1"/>
        <v>100</v>
      </c>
      <c r="D35" s="23" t="s">
        <v>470</v>
      </c>
      <c r="E35" s="32">
        <f>E6+E13</f>
        <v>54104603623.71</v>
      </c>
      <c r="F35" s="33">
        <f>IF(E$35&gt;0,(E35/E$35)*100,0)</f>
        <v>100</v>
      </c>
    </row>
    <row r="36" spans="1:4" s="15" customFormat="1" ht="19.5" customHeight="1">
      <c r="A36" s="195" t="s">
        <v>475</v>
      </c>
      <c r="B36" s="196"/>
      <c r="C36" s="199"/>
      <c r="D36" s="199"/>
    </row>
    <row r="37" s="15" customFormat="1" ht="14.25"/>
    <row r="38" s="15" customFormat="1" ht="14.25"/>
    <row r="39" s="15" customFormat="1" ht="14.25"/>
    <row r="40" s="15" customFormat="1" ht="14.25"/>
  </sheetData>
  <mergeCells count="4">
    <mergeCell ref="A1:F1"/>
    <mergeCell ref="A2:F2"/>
    <mergeCell ref="A3:E3"/>
    <mergeCell ref="A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F36"/>
  <sheetViews>
    <sheetView workbookViewId="0" topLeftCell="A22">
      <selection activeCell="A1" sqref="A1:F1"/>
    </sheetView>
  </sheetViews>
  <sheetFormatPr defaultColWidth="9.00390625" defaultRowHeight="16.5"/>
  <cols>
    <col min="1" max="1" width="15.25390625" style="187" customWidth="1"/>
    <col min="2" max="2" width="16.625" style="187" customWidth="1"/>
    <col min="3" max="3" width="12.625" style="187" customWidth="1"/>
    <col min="4" max="4" width="15.125" style="187" customWidth="1"/>
    <col min="5" max="5" width="16.25390625" style="187" customWidth="1"/>
    <col min="6" max="6" width="7.625" style="187" customWidth="1"/>
    <col min="7" max="16384" width="8.00390625" style="187" customWidth="1"/>
  </cols>
  <sheetData>
    <row r="1" spans="1:6" ht="27.75" customHeight="1">
      <c r="A1" s="202" t="s">
        <v>490</v>
      </c>
      <c r="B1" s="203"/>
      <c r="C1" s="203"/>
      <c r="D1" s="203"/>
      <c r="E1" s="203"/>
      <c r="F1" s="203"/>
    </row>
    <row r="2" spans="1:6" ht="27.75" customHeight="1">
      <c r="A2" s="204" t="s">
        <v>425</v>
      </c>
      <c r="B2" s="204"/>
      <c r="C2" s="204"/>
      <c r="D2" s="204"/>
      <c r="E2" s="204"/>
      <c r="F2" s="204"/>
    </row>
    <row r="3" spans="1:5" ht="10.5" customHeight="1">
      <c r="A3" s="205"/>
      <c r="B3" s="205"/>
      <c r="C3" s="205"/>
      <c r="D3" s="205"/>
      <c r="E3" s="205"/>
    </row>
    <row r="4" spans="1:6" ht="18" customHeight="1" thickBot="1">
      <c r="A4" s="188"/>
      <c r="B4" s="188"/>
      <c r="C4" s="188" t="s">
        <v>426</v>
      </c>
      <c r="D4" s="188"/>
      <c r="E4" s="189"/>
      <c r="F4" s="190" t="s">
        <v>427</v>
      </c>
    </row>
    <row r="5" spans="1:6" s="171" customFormat="1" ht="33.75" customHeight="1">
      <c r="A5" s="5" t="s">
        <v>330</v>
      </c>
      <c r="B5" s="6" t="s">
        <v>331</v>
      </c>
      <c r="C5" s="37" t="s">
        <v>7</v>
      </c>
      <c r="D5" s="6" t="s">
        <v>330</v>
      </c>
      <c r="E5" s="6" t="s">
        <v>331</v>
      </c>
      <c r="F5" s="38" t="s">
        <v>7</v>
      </c>
    </row>
    <row r="6" spans="1:6" s="191" customFormat="1" ht="26.25" customHeight="1">
      <c r="A6" s="8" t="s">
        <v>332</v>
      </c>
      <c r="B6" s="25">
        <v>167057935733</v>
      </c>
      <c r="C6" s="26">
        <v>100</v>
      </c>
      <c r="D6" s="9" t="s">
        <v>333</v>
      </c>
      <c r="E6" s="25">
        <v>164139046</v>
      </c>
      <c r="F6" s="27">
        <v>0.1</v>
      </c>
    </row>
    <row r="7" spans="1:6" s="191" customFormat="1" ht="26.25" customHeight="1">
      <c r="A7" s="11" t="s">
        <v>0</v>
      </c>
      <c r="B7" s="25">
        <v>24642935733</v>
      </c>
      <c r="C7" s="28">
        <v>14.75</v>
      </c>
      <c r="D7" s="12" t="s">
        <v>334</v>
      </c>
      <c r="E7" s="25">
        <v>164139046</v>
      </c>
      <c r="F7" s="29">
        <v>0.1</v>
      </c>
    </row>
    <row r="8" spans="1:6" s="192" customFormat="1" ht="26.25" customHeight="1">
      <c r="A8" s="13" t="s">
        <v>335</v>
      </c>
      <c r="B8" s="30">
        <v>11454410</v>
      </c>
      <c r="C8" s="35">
        <v>0.01</v>
      </c>
      <c r="D8" s="14" t="s">
        <v>336</v>
      </c>
      <c r="E8" s="30"/>
      <c r="F8" s="36"/>
    </row>
    <row r="9" spans="1:6" s="192" customFormat="1" ht="26.25" customHeight="1">
      <c r="A9" s="13" t="s">
        <v>337</v>
      </c>
      <c r="B9" s="30"/>
      <c r="C9" s="35"/>
      <c r="D9" s="14" t="s">
        <v>338</v>
      </c>
      <c r="E9" s="30">
        <v>164139046</v>
      </c>
      <c r="F9" s="36">
        <v>0.1</v>
      </c>
    </row>
    <row r="10" spans="1:6" s="192" customFormat="1" ht="26.25" customHeight="1">
      <c r="A10" s="13" t="s">
        <v>339</v>
      </c>
      <c r="B10" s="30">
        <v>4490481323</v>
      </c>
      <c r="C10" s="35">
        <v>2.69</v>
      </c>
      <c r="D10" s="14" t="s">
        <v>340</v>
      </c>
      <c r="E10" s="30"/>
      <c r="F10" s="36"/>
    </row>
    <row r="11" spans="1:6" s="192" customFormat="1" ht="26.25" customHeight="1">
      <c r="A11" s="13" t="s">
        <v>341</v>
      </c>
      <c r="B11" s="30"/>
      <c r="C11" s="35"/>
      <c r="D11" s="12" t="s">
        <v>342</v>
      </c>
      <c r="E11" s="25"/>
      <c r="F11" s="29"/>
    </row>
    <row r="12" spans="1:6" s="192" customFormat="1" ht="26.25" customHeight="1">
      <c r="A12" s="13" t="s">
        <v>343</v>
      </c>
      <c r="B12" s="30"/>
      <c r="C12" s="35"/>
      <c r="D12" s="14" t="s">
        <v>344</v>
      </c>
      <c r="E12" s="30"/>
      <c r="F12" s="36"/>
    </row>
    <row r="13" spans="1:6" s="192" customFormat="1" ht="26.25" customHeight="1">
      <c r="A13" s="13" t="s">
        <v>345</v>
      </c>
      <c r="B13" s="30">
        <v>20141000000</v>
      </c>
      <c r="C13" s="35">
        <v>12.05</v>
      </c>
      <c r="D13" s="16" t="s">
        <v>346</v>
      </c>
      <c r="E13" s="25">
        <v>166893796687</v>
      </c>
      <c r="F13" s="29">
        <v>99.9</v>
      </c>
    </row>
    <row r="14" spans="1:6" s="192" customFormat="1" ht="34.5" customHeight="1">
      <c r="A14" s="17" t="s">
        <v>347</v>
      </c>
      <c r="B14" s="25">
        <v>142415000000</v>
      </c>
      <c r="C14" s="28">
        <v>85.25</v>
      </c>
      <c r="D14" s="12" t="s">
        <v>348</v>
      </c>
      <c r="E14" s="25">
        <v>166893796687</v>
      </c>
      <c r="F14" s="29">
        <v>99.9</v>
      </c>
    </row>
    <row r="15" spans="1:6" s="192" customFormat="1" ht="26.25" customHeight="1">
      <c r="A15" s="13" t="s">
        <v>471</v>
      </c>
      <c r="B15" s="30"/>
      <c r="C15" s="35"/>
      <c r="D15" s="14" t="s">
        <v>349</v>
      </c>
      <c r="E15" s="30">
        <v>166893796687</v>
      </c>
      <c r="F15" s="36">
        <v>99.9</v>
      </c>
    </row>
    <row r="16" spans="1:6" s="192" customFormat="1" ht="26.25" customHeight="1">
      <c r="A16" s="13" t="s">
        <v>350</v>
      </c>
      <c r="B16" s="30">
        <v>142415000000</v>
      </c>
      <c r="C16" s="35">
        <v>85.25</v>
      </c>
      <c r="D16" s="14"/>
      <c r="E16" s="30"/>
      <c r="F16" s="36"/>
    </row>
    <row r="17" spans="1:6" s="192" customFormat="1" ht="26.25" customHeight="1">
      <c r="A17" s="13" t="s">
        <v>1</v>
      </c>
      <c r="B17" s="30"/>
      <c r="C17" s="35"/>
      <c r="D17" s="18"/>
      <c r="E17" s="34"/>
      <c r="F17" s="29"/>
    </row>
    <row r="18" spans="1:6" s="192" customFormat="1" ht="26.25" customHeight="1">
      <c r="A18" s="13" t="s">
        <v>2</v>
      </c>
      <c r="B18" s="30"/>
      <c r="C18" s="35"/>
      <c r="D18" s="18"/>
      <c r="E18" s="34"/>
      <c r="F18" s="29"/>
    </row>
    <row r="19" spans="1:6" s="192" customFormat="1" ht="26.25" customHeight="1">
      <c r="A19" s="11" t="s">
        <v>3</v>
      </c>
      <c r="B19" s="25"/>
      <c r="C19" s="28"/>
      <c r="D19" s="18"/>
      <c r="E19" s="34"/>
      <c r="F19" s="29"/>
    </row>
    <row r="20" spans="1:6" s="192" customFormat="1" ht="26.25" customHeight="1">
      <c r="A20" s="13" t="s">
        <v>4</v>
      </c>
      <c r="B20" s="30"/>
      <c r="C20" s="35"/>
      <c r="D20" s="19"/>
      <c r="E20" s="25"/>
      <c r="F20" s="29"/>
    </row>
    <row r="21" spans="1:6" s="192" customFormat="1" ht="26.25" customHeight="1">
      <c r="A21" s="13" t="s">
        <v>5</v>
      </c>
      <c r="B21" s="30"/>
      <c r="C21" s="35"/>
      <c r="D21" s="19"/>
      <c r="E21" s="25"/>
      <c r="F21" s="29"/>
    </row>
    <row r="22" spans="1:6" s="192" customFormat="1" ht="14.25">
      <c r="A22" s="13"/>
      <c r="B22" s="34"/>
      <c r="C22" s="28"/>
      <c r="D22" s="18"/>
      <c r="E22" s="34"/>
      <c r="F22" s="29"/>
    </row>
    <row r="23" spans="1:6" s="192" customFormat="1" ht="14.25">
      <c r="A23" s="20"/>
      <c r="B23" s="34"/>
      <c r="C23" s="28"/>
      <c r="D23" s="18"/>
      <c r="E23" s="34"/>
      <c r="F23" s="29"/>
    </row>
    <row r="24" spans="1:6" s="192" customFormat="1" ht="14.25">
      <c r="A24" s="20"/>
      <c r="B24" s="34"/>
      <c r="C24" s="28"/>
      <c r="D24" s="19"/>
      <c r="E24" s="25"/>
      <c r="F24" s="29"/>
    </row>
    <row r="25" spans="1:6" s="192" customFormat="1" ht="14.25">
      <c r="A25" s="20"/>
      <c r="B25" s="34"/>
      <c r="C25" s="28"/>
      <c r="D25" s="19"/>
      <c r="E25" s="25"/>
      <c r="F25" s="29"/>
    </row>
    <row r="26" spans="1:6" s="192" customFormat="1" ht="14.25">
      <c r="A26" s="20"/>
      <c r="B26" s="34"/>
      <c r="C26" s="28"/>
      <c r="D26" s="19"/>
      <c r="E26" s="25"/>
      <c r="F26" s="29" t="s">
        <v>353</v>
      </c>
    </row>
    <row r="27" spans="1:6" s="192" customFormat="1" ht="14.25">
      <c r="A27" s="20"/>
      <c r="B27" s="34"/>
      <c r="C27" s="28"/>
      <c r="D27" s="19"/>
      <c r="E27" s="25"/>
      <c r="F27" s="29"/>
    </row>
    <row r="28" spans="1:6" s="192" customFormat="1" ht="14.25">
      <c r="A28" s="20"/>
      <c r="B28" s="34"/>
      <c r="C28" s="28"/>
      <c r="D28" s="18"/>
      <c r="E28" s="34"/>
      <c r="F28" s="29"/>
    </row>
    <row r="29" spans="1:6" s="192" customFormat="1" ht="14.25">
      <c r="A29" s="20"/>
      <c r="B29" s="34"/>
      <c r="C29" s="28"/>
      <c r="D29" s="18"/>
      <c r="E29" s="34"/>
      <c r="F29" s="29"/>
    </row>
    <row r="30" spans="1:6" s="192" customFormat="1" ht="14.25">
      <c r="A30" s="20"/>
      <c r="B30" s="34"/>
      <c r="C30" s="28"/>
      <c r="D30" s="18"/>
      <c r="E30" s="34"/>
      <c r="F30" s="29"/>
    </row>
    <row r="31" spans="1:6" s="192" customFormat="1" ht="18" customHeight="1">
      <c r="A31" s="20"/>
      <c r="B31" s="34"/>
      <c r="C31" s="28"/>
      <c r="D31" s="18"/>
      <c r="E31" s="34"/>
      <c r="F31" s="29"/>
    </row>
    <row r="32" spans="1:6" s="192" customFormat="1" ht="14.25">
      <c r="A32" s="21"/>
      <c r="B32" s="25"/>
      <c r="C32" s="28"/>
      <c r="D32" s="18"/>
      <c r="E32" s="34"/>
      <c r="F32" s="29"/>
    </row>
    <row r="33" spans="1:6" s="192" customFormat="1" ht="14.25">
      <c r="A33" s="20"/>
      <c r="B33" s="34"/>
      <c r="C33" s="28"/>
      <c r="D33" s="18"/>
      <c r="E33" s="34"/>
      <c r="F33" s="29"/>
    </row>
    <row r="34" spans="1:6" s="192" customFormat="1" ht="14.25">
      <c r="A34" s="20"/>
      <c r="B34" s="34"/>
      <c r="C34" s="28"/>
      <c r="D34" s="18"/>
      <c r="E34" s="34"/>
      <c r="F34" s="29"/>
    </row>
    <row r="35" spans="1:6" s="192" customFormat="1" ht="21.75" customHeight="1" thickBot="1">
      <c r="A35" s="22" t="s">
        <v>428</v>
      </c>
      <c r="B35" s="31">
        <v>167057935733</v>
      </c>
      <c r="C35" s="31">
        <v>100</v>
      </c>
      <c r="D35" s="23" t="s">
        <v>429</v>
      </c>
      <c r="E35" s="32">
        <v>167057935733</v>
      </c>
      <c r="F35" s="33">
        <v>100</v>
      </c>
    </row>
    <row r="36" spans="1:4" s="192" customFormat="1" ht="19.5" customHeight="1">
      <c r="A36" s="206"/>
      <c r="B36" s="207"/>
      <c r="C36" s="208"/>
      <c r="D36" s="209"/>
    </row>
    <row r="37" s="192" customFormat="1" ht="14.25"/>
    <row r="38" s="192" customFormat="1" ht="14.25"/>
    <row r="39" s="192" customFormat="1" ht="14.25"/>
    <row r="40" s="192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F36"/>
  <sheetViews>
    <sheetView workbookViewId="0" topLeftCell="A1">
      <pane xSplit="1" ySplit="5" topLeftCell="B26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198" t="s">
        <v>489</v>
      </c>
      <c r="B1" s="198"/>
      <c r="C1" s="198"/>
      <c r="D1" s="198"/>
      <c r="E1" s="198"/>
      <c r="F1" s="198"/>
    </row>
    <row r="2" spans="1:6" ht="27.75" customHeight="1">
      <c r="A2" s="193" t="s">
        <v>327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328</v>
      </c>
      <c r="C4" s="1"/>
      <c r="D4" s="1"/>
      <c r="F4" s="2" t="s">
        <v>329</v>
      </c>
    </row>
    <row r="5" spans="1:6" s="7" customFormat="1" ht="33.75" customHeight="1">
      <c r="A5" s="5" t="s">
        <v>330</v>
      </c>
      <c r="B5" s="6" t="s">
        <v>331</v>
      </c>
      <c r="C5" s="37" t="s">
        <v>7</v>
      </c>
      <c r="D5" s="6" t="s">
        <v>330</v>
      </c>
      <c r="E5" s="6" t="s">
        <v>331</v>
      </c>
      <c r="F5" s="38" t="s">
        <v>7</v>
      </c>
    </row>
    <row r="6" spans="1:6" s="10" customFormat="1" ht="26.25" customHeight="1">
      <c r="A6" s="8" t="s">
        <v>332</v>
      </c>
      <c r="B6" s="25">
        <f>SUM(B7,B14,B19)</f>
        <v>49814842676.68</v>
      </c>
      <c r="C6" s="26">
        <f>IF(B$6&gt;0,(B6/B$6)*100,0)</f>
        <v>100</v>
      </c>
      <c r="D6" s="9" t="s">
        <v>333</v>
      </c>
      <c r="E6" s="25">
        <f>SUM(E7,E11)</f>
        <v>502485661</v>
      </c>
      <c r="F6" s="27">
        <f aca="true" t="shared" si="0" ref="F6:F16">IF(E$35&gt;0,(E6/E$35)*100,0)</f>
        <v>1.01</v>
      </c>
    </row>
    <row r="7" spans="1:6" s="10" customFormat="1" ht="26.25" customHeight="1">
      <c r="A7" s="11" t="s">
        <v>0</v>
      </c>
      <c r="B7" s="25">
        <f>SUM(B8:B13)</f>
        <v>45680929944.68</v>
      </c>
      <c r="C7" s="28">
        <f aca="true" t="shared" si="1" ref="C7:C35">IF(B$6&gt;0,(B7/B$6)*100,0)</f>
        <v>91.7</v>
      </c>
      <c r="D7" s="12" t="s">
        <v>334</v>
      </c>
      <c r="E7" s="25">
        <f>SUM(E8:E10)</f>
        <v>502439661</v>
      </c>
      <c r="F7" s="29">
        <f t="shared" si="0"/>
        <v>1.01</v>
      </c>
    </row>
    <row r="8" spans="1:6" s="15" customFormat="1" ht="26.25" customHeight="1">
      <c r="A8" s="13" t="s">
        <v>335</v>
      </c>
      <c r="B8" s="30">
        <v>45151607979.68</v>
      </c>
      <c r="C8" s="35">
        <f t="shared" si="1"/>
        <v>90.64</v>
      </c>
      <c r="D8" s="14" t="s">
        <v>336</v>
      </c>
      <c r="E8" s="30"/>
      <c r="F8" s="36">
        <f t="shared" si="0"/>
        <v>0</v>
      </c>
    </row>
    <row r="9" spans="1:6" s="15" customFormat="1" ht="26.25" customHeight="1">
      <c r="A9" s="13" t="s">
        <v>337</v>
      </c>
      <c r="B9" s="30">
        <v>0</v>
      </c>
      <c r="C9" s="35">
        <f t="shared" si="1"/>
        <v>0</v>
      </c>
      <c r="D9" s="14" t="s">
        <v>338</v>
      </c>
      <c r="E9" s="30">
        <v>502439661</v>
      </c>
      <c r="F9" s="36">
        <f t="shared" si="0"/>
        <v>1.01</v>
      </c>
    </row>
    <row r="10" spans="1:6" s="15" customFormat="1" ht="26.25" customHeight="1">
      <c r="A10" s="13" t="s">
        <v>339</v>
      </c>
      <c r="B10" s="30">
        <v>529321965</v>
      </c>
      <c r="C10" s="35">
        <f t="shared" si="1"/>
        <v>1.06</v>
      </c>
      <c r="D10" s="14" t="s">
        <v>340</v>
      </c>
      <c r="E10" s="30"/>
      <c r="F10" s="36">
        <f t="shared" si="0"/>
        <v>0</v>
      </c>
    </row>
    <row r="11" spans="1:6" s="15" customFormat="1" ht="26.25" customHeight="1">
      <c r="A11" s="13" t="s">
        <v>341</v>
      </c>
      <c r="B11" s="30"/>
      <c r="C11" s="35">
        <f t="shared" si="1"/>
        <v>0</v>
      </c>
      <c r="D11" s="12" t="s">
        <v>342</v>
      </c>
      <c r="E11" s="25">
        <f>SUM(E12)</f>
        <v>46000</v>
      </c>
      <c r="F11" s="29">
        <f t="shared" si="0"/>
        <v>0</v>
      </c>
    </row>
    <row r="12" spans="1:6" s="15" customFormat="1" ht="26.25" customHeight="1">
      <c r="A12" s="13" t="s">
        <v>343</v>
      </c>
      <c r="B12" s="30"/>
      <c r="C12" s="35">
        <f t="shared" si="1"/>
        <v>0</v>
      </c>
      <c r="D12" s="14" t="s">
        <v>344</v>
      </c>
      <c r="E12" s="30">
        <v>46000</v>
      </c>
      <c r="F12" s="36">
        <f t="shared" si="0"/>
        <v>0</v>
      </c>
    </row>
    <row r="13" spans="1:6" s="15" customFormat="1" ht="26.25" customHeight="1">
      <c r="A13" s="13" t="s">
        <v>345</v>
      </c>
      <c r="B13" s="30"/>
      <c r="C13" s="35">
        <f t="shared" si="1"/>
        <v>0</v>
      </c>
      <c r="D13" s="16" t="s">
        <v>346</v>
      </c>
      <c r="E13" s="25">
        <f>SUM(E14)</f>
        <v>49312357015.68</v>
      </c>
      <c r="F13" s="29">
        <f t="shared" si="0"/>
        <v>98.99</v>
      </c>
    </row>
    <row r="14" spans="1:6" s="15" customFormat="1" ht="34.5" customHeight="1">
      <c r="A14" s="17" t="s">
        <v>347</v>
      </c>
      <c r="B14" s="25">
        <f>SUM(B15:B18)</f>
        <v>4133912732</v>
      </c>
      <c r="C14" s="28">
        <f t="shared" si="1"/>
        <v>8.3</v>
      </c>
      <c r="D14" s="12" t="s">
        <v>348</v>
      </c>
      <c r="E14" s="25">
        <f>SUM(E15:E16)</f>
        <v>49312357015.68</v>
      </c>
      <c r="F14" s="29">
        <f t="shared" si="0"/>
        <v>98.99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349</v>
      </c>
      <c r="E15" s="30">
        <v>49312357015.68</v>
      </c>
      <c r="F15" s="36">
        <f t="shared" si="0"/>
        <v>98.99</v>
      </c>
    </row>
    <row r="16" spans="1:6" s="15" customFormat="1" ht="26.25" customHeight="1">
      <c r="A16" s="13" t="s">
        <v>350</v>
      </c>
      <c r="B16" s="30">
        <v>2458496000</v>
      </c>
      <c r="C16" s="35">
        <f t="shared" si="1"/>
        <v>4.94</v>
      </c>
      <c r="D16" s="14" t="s">
        <v>351</v>
      </c>
      <c r="E16" s="30"/>
      <c r="F16" s="36">
        <f t="shared" si="0"/>
        <v>0</v>
      </c>
    </row>
    <row r="17" spans="1:6" s="15" customFormat="1" ht="26.25" customHeight="1">
      <c r="A17" s="13" t="s">
        <v>1</v>
      </c>
      <c r="B17" s="30">
        <v>1675416732</v>
      </c>
      <c r="C17" s="35">
        <f t="shared" si="1"/>
        <v>3.36</v>
      </c>
      <c r="D17" s="18"/>
      <c r="E17" s="34"/>
      <c r="F17" s="29"/>
    </row>
    <row r="18" spans="1:6" s="15" customFormat="1" ht="26.25" customHeight="1">
      <c r="A18" s="13" t="s">
        <v>2</v>
      </c>
      <c r="B18" s="30"/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3</v>
      </c>
      <c r="B19" s="25">
        <f>SUM(B20:B21)</f>
        <v>0</v>
      </c>
      <c r="C19" s="28">
        <f t="shared" si="1"/>
        <v>0</v>
      </c>
      <c r="D19" s="18"/>
      <c r="E19" s="34"/>
      <c r="F19" s="29"/>
    </row>
    <row r="20" spans="1:6" s="15" customFormat="1" ht="26.25" customHeight="1">
      <c r="A20" s="13" t="s">
        <v>4</v>
      </c>
      <c r="B20" s="30"/>
      <c r="C20" s="35">
        <f t="shared" si="1"/>
        <v>0</v>
      </c>
      <c r="D20" s="19"/>
      <c r="E20" s="25"/>
      <c r="F20" s="29"/>
    </row>
    <row r="21" spans="1:6" s="15" customFormat="1" ht="26.25" customHeight="1">
      <c r="A21" s="13" t="s">
        <v>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6</v>
      </c>
      <c r="B35" s="31">
        <f>B6</f>
        <v>49814842676.68</v>
      </c>
      <c r="C35" s="31">
        <f t="shared" si="1"/>
        <v>100</v>
      </c>
      <c r="D35" s="23" t="s">
        <v>6</v>
      </c>
      <c r="E35" s="32">
        <f>E6+E13</f>
        <v>49814842676.68</v>
      </c>
      <c r="F35" s="33">
        <f>IF(E$35&gt;0,(E35/E$35)*100,0)</f>
        <v>100</v>
      </c>
    </row>
    <row r="36" spans="1:4" s="15" customFormat="1" ht="19.5" customHeight="1">
      <c r="A36" s="195"/>
      <c r="B36" s="196"/>
      <c r="C36" s="200"/>
      <c r="D36" s="201"/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F36"/>
  <sheetViews>
    <sheetView workbookViewId="0" topLeftCell="A1">
      <pane xSplit="1" ySplit="5" topLeftCell="B29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197" t="s">
        <v>431</v>
      </c>
      <c r="B1" s="198"/>
      <c r="C1" s="198"/>
      <c r="D1" s="198"/>
      <c r="E1" s="198"/>
      <c r="F1" s="198"/>
    </row>
    <row r="2" spans="1:6" ht="27.75" customHeight="1">
      <c r="A2" s="193" t="s">
        <v>327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328</v>
      </c>
      <c r="C4" s="1"/>
      <c r="D4" s="1"/>
      <c r="F4" s="2" t="s">
        <v>329</v>
      </c>
    </row>
    <row r="5" spans="1:6" s="7" customFormat="1" ht="33.75" customHeight="1">
      <c r="A5" s="5" t="s">
        <v>330</v>
      </c>
      <c r="B5" s="6" t="s">
        <v>331</v>
      </c>
      <c r="C5" s="37" t="s">
        <v>7</v>
      </c>
      <c r="D5" s="6" t="s">
        <v>330</v>
      </c>
      <c r="E5" s="6" t="s">
        <v>331</v>
      </c>
      <c r="F5" s="38" t="s">
        <v>7</v>
      </c>
    </row>
    <row r="6" spans="1:6" s="10" customFormat="1" ht="26.25" customHeight="1">
      <c r="A6" s="8" t="s">
        <v>332</v>
      </c>
      <c r="B6" s="25">
        <f>SUM(B7,B14,B19)</f>
        <v>101163999931.21</v>
      </c>
      <c r="C6" s="26">
        <f>IF(B$6&gt;0,(B6/B$6)*100,0)</f>
        <v>100</v>
      </c>
      <c r="D6" s="9" t="s">
        <v>333</v>
      </c>
      <c r="E6" s="25">
        <f>SUM(E7,E11)</f>
        <v>2073683890</v>
      </c>
      <c r="F6" s="27">
        <f aca="true" t="shared" si="0" ref="F6:F16">IF(E$35&gt;0,(E6/E$35)*100,0)</f>
        <v>2.05</v>
      </c>
    </row>
    <row r="7" spans="1:6" s="10" customFormat="1" ht="26.25" customHeight="1">
      <c r="A7" s="11" t="s">
        <v>0</v>
      </c>
      <c r="B7" s="25">
        <f>SUM(B8:B13)</f>
        <v>98817781497.27</v>
      </c>
      <c r="C7" s="28">
        <f aca="true" t="shared" si="1" ref="C7:C35">IF(B$6&gt;0,(B7/B$6)*100,0)</f>
        <v>97.68</v>
      </c>
      <c r="D7" s="12" t="s">
        <v>334</v>
      </c>
      <c r="E7" s="25">
        <f>SUM(E8:E10)</f>
        <v>1887889969</v>
      </c>
      <c r="F7" s="29">
        <f t="shared" si="0"/>
        <v>1.87</v>
      </c>
    </row>
    <row r="8" spans="1:6" s="15" customFormat="1" ht="26.25" customHeight="1">
      <c r="A8" s="13" t="s">
        <v>335</v>
      </c>
      <c r="B8" s="30">
        <v>61943073761.34</v>
      </c>
      <c r="C8" s="35">
        <f t="shared" si="1"/>
        <v>61.23</v>
      </c>
      <c r="D8" s="14" t="s">
        <v>336</v>
      </c>
      <c r="E8" s="30"/>
      <c r="F8" s="36">
        <f t="shared" si="0"/>
        <v>0</v>
      </c>
    </row>
    <row r="9" spans="1:6" s="15" customFormat="1" ht="26.25" customHeight="1">
      <c r="A9" s="13" t="s">
        <v>337</v>
      </c>
      <c r="B9" s="30">
        <v>4601238065.93</v>
      </c>
      <c r="C9" s="35">
        <f t="shared" si="1"/>
        <v>4.55</v>
      </c>
      <c r="D9" s="14" t="s">
        <v>338</v>
      </c>
      <c r="E9" s="30">
        <v>1679791991</v>
      </c>
      <c r="F9" s="36">
        <f t="shared" si="0"/>
        <v>1.66</v>
      </c>
    </row>
    <row r="10" spans="1:6" s="15" customFormat="1" ht="26.25" customHeight="1">
      <c r="A10" s="13" t="s">
        <v>339</v>
      </c>
      <c r="B10" s="30">
        <v>25069559649</v>
      </c>
      <c r="C10" s="35">
        <f t="shared" si="1"/>
        <v>24.78</v>
      </c>
      <c r="D10" s="14" t="s">
        <v>340</v>
      </c>
      <c r="E10" s="30">
        <v>208097978</v>
      </c>
      <c r="F10" s="36">
        <f t="shared" si="0"/>
        <v>0.21</v>
      </c>
    </row>
    <row r="11" spans="1:6" s="15" customFormat="1" ht="26.25" customHeight="1">
      <c r="A11" s="13" t="s">
        <v>341</v>
      </c>
      <c r="B11" s="30">
        <v>6480489373</v>
      </c>
      <c r="C11" s="35">
        <f t="shared" si="1"/>
        <v>6.41</v>
      </c>
      <c r="D11" s="12" t="s">
        <v>342</v>
      </c>
      <c r="E11" s="25">
        <f>SUM(E12)</f>
        <v>185793921</v>
      </c>
      <c r="F11" s="29">
        <f t="shared" si="0"/>
        <v>0.18</v>
      </c>
    </row>
    <row r="12" spans="1:6" s="15" customFormat="1" ht="26.25" customHeight="1">
      <c r="A12" s="13" t="s">
        <v>343</v>
      </c>
      <c r="B12" s="30">
        <v>717020872</v>
      </c>
      <c r="C12" s="35">
        <f t="shared" si="1"/>
        <v>0.71</v>
      </c>
      <c r="D12" s="14" t="s">
        <v>344</v>
      </c>
      <c r="E12" s="30">
        <v>185793921</v>
      </c>
      <c r="F12" s="36">
        <f t="shared" si="0"/>
        <v>0.18</v>
      </c>
    </row>
    <row r="13" spans="1:6" s="15" customFormat="1" ht="26.25" customHeight="1">
      <c r="A13" s="13" t="s">
        <v>345</v>
      </c>
      <c r="B13" s="30">
        <v>6399776</v>
      </c>
      <c r="C13" s="35">
        <f t="shared" si="1"/>
        <v>0.01</v>
      </c>
      <c r="D13" s="16" t="s">
        <v>346</v>
      </c>
      <c r="E13" s="25">
        <f>SUM(E14)</f>
        <v>99090316041.21</v>
      </c>
      <c r="F13" s="29">
        <f t="shared" si="0"/>
        <v>97.95</v>
      </c>
    </row>
    <row r="14" spans="1:6" s="15" customFormat="1" ht="34.5" customHeight="1">
      <c r="A14" s="17" t="s">
        <v>347</v>
      </c>
      <c r="B14" s="25">
        <f>SUM(B15:B18)</f>
        <v>1874765910.34</v>
      </c>
      <c r="C14" s="28">
        <f t="shared" si="1"/>
        <v>1.85</v>
      </c>
      <c r="D14" s="12" t="s">
        <v>348</v>
      </c>
      <c r="E14" s="25">
        <f>SUM(E15:E16)</f>
        <v>99090316041.21</v>
      </c>
      <c r="F14" s="29">
        <f t="shared" si="0"/>
        <v>97.95</v>
      </c>
    </row>
    <row r="15" spans="1:6" s="15" customFormat="1" ht="26.25" customHeight="1">
      <c r="A15" s="13" t="s">
        <v>471</v>
      </c>
      <c r="B15" s="30">
        <v>6705725.34</v>
      </c>
      <c r="C15" s="35">
        <f t="shared" si="1"/>
        <v>0.01</v>
      </c>
      <c r="D15" s="14" t="s">
        <v>349</v>
      </c>
      <c r="E15" s="30">
        <v>99090316041.21</v>
      </c>
      <c r="F15" s="36">
        <f t="shared" si="0"/>
        <v>97.95</v>
      </c>
    </row>
    <row r="16" spans="1:6" s="15" customFormat="1" ht="26.25" customHeight="1">
      <c r="A16" s="13" t="s">
        <v>350</v>
      </c>
      <c r="B16" s="30">
        <v>1868060185</v>
      </c>
      <c r="C16" s="35">
        <f t="shared" si="1"/>
        <v>1.85</v>
      </c>
      <c r="D16" s="14" t="s">
        <v>351</v>
      </c>
      <c r="E16" s="30"/>
      <c r="F16" s="36">
        <f t="shared" si="0"/>
        <v>0</v>
      </c>
    </row>
    <row r="17" spans="1:6" s="15" customFormat="1" ht="26.25" customHeight="1">
      <c r="A17" s="13" t="s">
        <v>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2</v>
      </c>
      <c r="B18" s="30"/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3</v>
      </c>
      <c r="B19" s="25">
        <f>SUM(B20:B21)</f>
        <v>471452523.6</v>
      </c>
      <c r="C19" s="28">
        <f t="shared" si="1"/>
        <v>0.47</v>
      </c>
      <c r="D19" s="18"/>
      <c r="E19" s="34"/>
      <c r="F19" s="29"/>
    </row>
    <row r="20" spans="1:6" s="15" customFormat="1" ht="26.25" customHeight="1">
      <c r="A20" s="13" t="s">
        <v>4</v>
      </c>
      <c r="B20" s="30">
        <v>471452523.6</v>
      </c>
      <c r="C20" s="35">
        <f t="shared" si="1"/>
        <v>0.47</v>
      </c>
      <c r="D20" s="19"/>
      <c r="E20" s="25"/>
      <c r="F20" s="29"/>
    </row>
    <row r="21" spans="1:6" s="15" customFormat="1" ht="26.25" customHeight="1">
      <c r="A21" s="13" t="s">
        <v>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6</v>
      </c>
      <c r="B35" s="31">
        <f>B6</f>
        <v>101163999931.21</v>
      </c>
      <c r="C35" s="31">
        <f t="shared" si="1"/>
        <v>100</v>
      </c>
      <c r="D35" s="23" t="s">
        <v>6</v>
      </c>
      <c r="E35" s="32">
        <f>E6+E13</f>
        <v>101163999931.21</v>
      </c>
      <c r="F35" s="33">
        <f>IF(E$35&gt;0,(E35/E$35)*100,0)</f>
        <v>100</v>
      </c>
    </row>
    <row r="36" spans="1:4" s="15" customFormat="1" ht="19.5" customHeight="1">
      <c r="A36" s="195" t="s">
        <v>476</v>
      </c>
      <c r="B36" s="196"/>
      <c r="C36" s="199"/>
      <c r="D36" s="199"/>
    </row>
    <row r="37" s="15" customFormat="1" ht="14.25"/>
    <row r="38" s="15" customFormat="1" ht="14.25"/>
    <row r="39" s="15" customFormat="1" ht="14.25"/>
    <row r="40" s="15" customFormat="1" ht="14.25"/>
  </sheetData>
  <mergeCells count="4">
    <mergeCell ref="A1:F1"/>
    <mergeCell ref="A2:F2"/>
    <mergeCell ref="A3:E3"/>
    <mergeCell ref="A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F36"/>
  <sheetViews>
    <sheetView workbookViewId="0" topLeftCell="A1">
      <pane xSplit="1" ySplit="5" topLeftCell="B29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210" t="s">
        <v>488</v>
      </c>
      <c r="B1" s="198"/>
      <c r="C1" s="198"/>
      <c r="D1" s="198"/>
      <c r="E1" s="198"/>
      <c r="F1" s="198"/>
    </row>
    <row r="2" spans="1:6" ht="27.75" customHeight="1">
      <c r="A2" s="193" t="s">
        <v>327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328</v>
      </c>
      <c r="C4" s="1"/>
      <c r="D4" s="1"/>
      <c r="F4" s="2" t="s">
        <v>329</v>
      </c>
    </row>
    <row r="5" spans="1:6" s="7" customFormat="1" ht="33.75" customHeight="1">
      <c r="A5" s="5" t="s">
        <v>330</v>
      </c>
      <c r="B5" s="6" t="s">
        <v>331</v>
      </c>
      <c r="C5" s="37" t="s">
        <v>7</v>
      </c>
      <c r="D5" s="6" t="s">
        <v>330</v>
      </c>
      <c r="E5" s="6" t="s">
        <v>331</v>
      </c>
      <c r="F5" s="38" t="s">
        <v>7</v>
      </c>
    </row>
    <row r="6" spans="1:6" s="10" customFormat="1" ht="26.25" customHeight="1">
      <c r="A6" s="8" t="s">
        <v>332</v>
      </c>
      <c r="B6" s="25">
        <f>SUM(B7,B14,B19)</f>
        <v>18836495599</v>
      </c>
      <c r="C6" s="26">
        <f>IF(B$6&gt;0,(B6/B$6)*100,0)</f>
        <v>100</v>
      </c>
      <c r="D6" s="9" t="s">
        <v>333</v>
      </c>
      <c r="E6" s="25">
        <f>SUM(E7,E11)</f>
        <v>1256377190</v>
      </c>
      <c r="F6" s="27">
        <f aca="true" t="shared" si="0" ref="F6:F16">IF(E$35&gt;0,(E6/E$35)*100,0)</f>
        <v>6.67</v>
      </c>
    </row>
    <row r="7" spans="1:6" s="10" customFormat="1" ht="26.25" customHeight="1">
      <c r="A7" s="11" t="s">
        <v>0</v>
      </c>
      <c r="B7" s="25">
        <f>SUM(B8:B13)</f>
        <v>18782347049</v>
      </c>
      <c r="C7" s="28">
        <f aca="true" t="shared" si="1" ref="C7:C35">IF(B$6&gt;0,(B7/B$6)*100,0)</f>
        <v>99.71</v>
      </c>
      <c r="D7" s="12" t="s">
        <v>334</v>
      </c>
      <c r="E7" s="25">
        <f>SUM(E8:E10)</f>
        <v>260367619</v>
      </c>
      <c r="F7" s="29">
        <f t="shared" si="0"/>
        <v>1.38</v>
      </c>
    </row>
    <row r="8" spans="1:6" s="15" customFormat="1" ht="26.25" customHeight="1">
      <c r="A8" s="13" t="s">
        <v>335</v>
      </c>
      <c r="B8" s="30">
        <v>15972719778</v>
      </c>
      <c r="C8" s="35">
        <f t="shared" si="1"/>
        <v>84.8</v>
      </c>
      <c r="D8" s="14" t="s">
        <v>336</v>
      </c>
      <c r="E8" s="30">
        <v>0</v>
      </c>
      <c r="F8" s="36">
        <f t="shared" si="0"/>
        <v>0</v>
      </c>
    </row>
    <row r="9" spans="1:6" s="15" customFormat="1" ht="26.25" customHeight="1">
      <c r="A9" s="13" t="s">
        <v>337</v>
      </c>
      <c r="B9" s="30">
        <v>0</v>
      </c>
      <c r="C9" s="35">
        <f t="shared" si="1"/>
        <v>0</v>
      </c>
      <c r="D9" s="14" t="s">
        <v>338</v>
      </c>
      <c r="E9" s="30">
        <v>45385725</v>
      </c>
      <c r="F9" s="36">
        <f t="shared" si="0"/>
        <v>0.24</v>
      </c>
    </row>
    <row r="10" spans="1:6" s="15" customFormat="1" ht="26.25" customHeight="1">
      <c r="A10" s="13" t="s">
        <v>339</v>
      </c>
      <c r="B10" s="30">
        <v>970482239</v>
      </c>
      <c r="C10" s="35">
        <f t="shared" si="1"/>
        <v>5.15</v>
      </c>
      <c r="D10" s="14" t="s">
        <v>340</v>
      </c>
      <c r="E10" s="30">
        <v>214981894</v>
      </c>
      <c r="F10" s="36">
        <f t="shared" si="0"/>
        <v>1.14</v>
      </c>
    </row>
    <row r="11" spans="1:6" s="15" customFormat="1" ht="26.25" customHeight="1">
      <c r="A11" s="13" t="s">
        <v>341</v>
      </c>
      <c r="B11" s="30">
        <v>0</v>
      </c>
      <c r="C11" s="35">
        <f t="shared" si="1"/>
        <v>0</v>
      </c>
      <c r="D11" s="12" t="s">
        <v>342</v>
      </c>
      <c r="E11" s="25">
        <f>SUM(E12)</f>
        <v>996009571</v>
      </c>
      <c r="F11" s="29">
        <f t="shared" si="0"/>
        <v>5.29</v>
      </c>
    </row>
    <row r="12" spans="1:6" s="15" customFormat="1" ht="26.25" customHeight="1">
      <c r="A12" s="13" t="s">
        <v>343</v>
      </c>
      <c r="B12" s="30">
        <v>1830239003</v>
      </c>
      <c r="C12" s="35">
        <f t="shared" si="1"/>
        <v>9.72</v>
      </c>
      <c r="D12" s="14" t="s">
        <v>344</v>
      </c>
      <c r="E12" s="30">
        <v>996009571</v>
      </c>
      <c r="F12" s="36">
        <f t="shared" si="0"/>
        <v>5.29</v>
      </c>
    </row>
    <row r="13" spans="1:6" s="15" customFormat="1" ht="26.25" customHeight="1">
      <c r="A13" s="13" t="s">
        <v>345</v>
      </c>
      <c r="B13" s="30">
        <v>8906029</v>
      </c>
      <c r="C13" s="35">
        <f t="shared" si="1"/>
        <v>0.05</v>
      </c>
      <c r="D13" s="16" t="s">
        <v>346</v>
      </c>
      <c r="E13" s="25">
        <f>SUM(E14)</f>
        <v>17580118409</v>
      </c>
      <c r="F13" s="29">
        <f t="shared" si="0"/>
        <v>93.33</v>
      </c>
    </row>
    <row r="14" spans="1:6" s="15" customFormat="1" ht="34.5" customHeight="1">
      <c r="A14" s="17" t="s">
        <v>347</v>
      </c>
      <c r="B14" s="25">
        <f>SUM(B15:B18)</f>
        <v>54123550</v>
      </c>
      <c r="C14" s="28">
        <f t="shared" si="1"/>
        <v>0.29</v>
      </c>
      <c r="D14" s="12" t="s">
        <v>348</v>
      </c>
      <c r="E14" s="25">
        <f>SUM(E15:E16)</f>
        <v>17580118409</v>
      </c>
      <c r="F14" s="29">
        <f t="shared" si="0"/>
        <v>93.33</v>
      </c>
    </row>
    <row r="15" spans="1:6" s="15" customFormat="1" ht="26.25" customHeight="1">
      <c r="A15" s="13" t="s">
        <v>471</v>
      </c>
      <c r="B15" s="30">
        <v>0</v>
      </c>
      <c r="C15" s="35">
        <f t="shared" si="1"/>
        <v>0</v>
      </c>
      <c r="D15" s="14" t="s">
        <v>349</v>
      </c>
      <c r="E15" s="30">
        <v>17580118409</v>
      </c>
      <c r="F15" s="36">
        <f t="shared" si="0"/>
        <v>93.33</v>
      </c>
    </row>
    <row r="16" spans="1:6" s="15" customFormat="1" ht="26.25" customHeight="1">
      <c r="A16" s="13" t="s">
        <v>350</v>
      </c>
      <c r="B16" s="30">
        <v>43043866</v>
      </c>
      <c r="C16" s="35">
        <f t="shared" si="1"/>
        <v>0.23</v>
      </c>
      <c r="D16" s="14" t="s">
        <v>351</v>
      </c>
      <c r="E16" s="30">
        <v>0</v>
      </c>
      <c r="F16" s="36">
        <f t="shared" si="0"/>
        <v>0</v>
      </c>
    </row>
    <row r="17" spans="1:6" s="15" customFormat="1" ht="26.25" customHeight="1">
      <c r="A17" s="13" t="s">
        <v>1</v>
      </c>
      <c r="B17" s="30">
        <v>0</v>
      </c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2</v>
      </c>
      <c r="B18" s="30">
        <v>11079684</v>
      </c>
      <c r="C18" s="35">
        <f t="shared" si="1"/>
        <v>0.06</v>
      </c>
      <c r="D18" s="18"/>
      <c r="E18" s="34"/>
      <c r="F18" s="29"/>
    </row>
    <row r="19" spans="1:6" s="15" customFormat="1" ht="26.25" customHeight="1">
      <c r="A19" s="11" t="s">
        <v>3</v>
      </c>
      <c r="B19" s="25">
        <f>SUM(B20:B21)</f>
        <v>25000</v>
      </c>
      <c r="C19" s="28">
        <f t="shared" si="1"/>
        <v>0</v>
      </c>
      <c r="D19" s="18"/>
      <c r="E19" s="34"/>
      <c r="F19" s="29"/>
    </row>
    <row r="20" spans="1:6" s="15" customFormat="1" ht="26.25" customHeight="1">
      <c r="A20" s="13" t="s">
        <v>4</v>
      </c>
      <c r="B20" s="30">
        <v>25000</v>
      </c>
      <c r="C20" s="35">
        <f t="shared" si="1"/>
        <v>0</v>
      </c>
      <c r="D20" s="19"/>
      <c r="E20" s="25"/>
      <c r="F20" s="29"/>
    </row>
    <row r="21" spans="1:6" s="15" customFormat="1" ht="26.25" customHeight="1">
      <c r="A21" s="13" t="s">
        <v>5</v>
      </c>
      <c r="B21" s="30">
        <v>0</v>
      </c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6</v>
      </c>
      <c r="B35" s="31">
        <f>B6</f>
        <v>18836495599</v>
      </c>
      <c r="C35" s="31">
        <f t="shared" si="1"/>
        <v>100</v>
      </c>
      <c r="D35" s="23" t="s">
        <v>6</v>
      </c>
      <c r="E35" s="32">
        <f>E6+E13</f>
        <v>18836495599</v>
      </c>
      <c r="F35" s="33">
        <f>IF(E$35&gt;0,(E35/E$35)*100,0)</f>
        <v>100</v>
      </c>
    </row>
    <row r="36" spans="1:4" s="15" customFormat="1" ht="19.5" customHeight="1">
      <c r="A36" s="195" t="s">
        <v>477</v>
      </c>
      <c r="B36" s="196"/>
      <c r="C36" s="199"/>
      <c r="D36" s="199"/>
    </row>
    <row r="37" s="15" customFormat="1" ht="14.25"/>
    <row r="38" s="15" customFormat="1" ht="14.25"/>
    <row r="39" s="15" customFormat="1" ht="14.25"/>
    <row r="40" s="15" customFormat="1" ht="14.25"/>
  </sheetData>
  <mergeCells count="4">
    <mergeCell ref="A1:F1"/>
    <mergeCell ref="A2:F2"/>
    <mergeCell ref="A3:E3"/>
    <mergeCell ref="A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F36"/>
  <sheetViews>
    <sheetView workbookViewId="0" topLeftCell="A1">
      <pane xSplit="1" ySplit="5" topLeftCell="B30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198" t="s">
        <v>487</v>
      </c>
      <c r="B1" s="198"/>
      <c r="C1" s="198"/>
      <c r="D1" s="198"/>
      <c r="E1" s="198"/>
      <c r="F1" s="198"/>
    </row>
    <row r="2" spans="1:6" ht="27.75" customHeight="1">
      <c r="A2" s="193" t="s">
        <v>327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328</v>
      </c>
      <c r="C4" s="1"/>
      <c r="D4" s="1"/>
      <c r="F4" s="2" t="s">
        <v>329</v>
      </c>
    </row>
    <row r="5" spans="1:6" s="7" customFormat="1" ht="33.75" customHeight="1">
      <c r="A5" s="5" t="s">
        <v>330</v>
      </c>
      <c r="B5" s="6" t="s">
        <v>331</v>
      </c>
      <c r="C5" s="37" t="s">
        <v>7</v>
      </c>
      <c r="D5" s="6" t="s">
        <v>330</v>
      </c>
      <c r="E5" s="6" t="s">
        <v>331</v>
      </c>
      <c r="F5" s="38" t="s">
        <v>7</v>
      </c>
    </row>
    <row r="6" spans="1:6" s="10" customFormat="1" ht="26.25" customHeight="1">
      <c r="A6" s="8" t="s">
        <v>332</v>
      </c>
      <c r="B6" s="25">
        <f>SUM(B7,B14,B19)</f>
        <v>7196646107</v>
      </c>
      <c r="C6" s="26">
        <f>IF(B$6&gt;0,(B6/B$6)*100,0)</f>
        <v>100</v>
      </c>
      <c r="D6" s="9" t="s">
        <v>333</v>
      </c>
      <c r="E6" s="25">
        <f>SUM(E7,E11)</f>
        <v>73652916</v>
      </c>
      <c r="F6" s="27">
        <f aca="true" t="shared" si="0" ref="F6:F16">IF(E$35&gt;0,(E6/E$35)*100,0)</f>
        <v>1.02</v>
      </c>
    </row>
    <row r="7" spans="1:6" s="10" customFormat="1" ht="26.25" customHeight="1">
      <c r="A7" s="11" t="s">
        <v>0</v>
      </c>
      <c r="B7" s="25">
        <f>SUM(B8:B13)</f>
        <v>4951626926</v>
      </c>
      <c r="C7" s="28">
        <f aca="true" t="shared" si="1" ref="C7:C35">IF(B$6&gt;0,(B7/B$6)*100,0)</f>
        <v>68.8</v>
      </c>
      <c r="D7" s="12" t="s">
        <v>334</v>
      </c>
      <c r="E7" s="25">
        <f>SUM(E8:E10)</f>
        <v>28677102</v>
      </c>
      <c r="F7" s="29">
        <f t="shared" si="0"/>
        <v>0.4</v>
      </c>
    </row>
    <row r="8" spans="1:6" s="15" customFormat="1" ht="26.25" customHeight="1">
      <c r="A8" s="13" t="s">
        <v>335</v>
      </c>
      <c r="B8" s="30">
        <v>3724159378</v>
      </c>
      <c r="C8" s="35">
        <f t="shared" si="1"/>
        <v>51.75</v>
      </c>
      <c r="D8" s="14" t="s">
        <v>336</v>
      </c>
      <c r="E8" s="30"/>
      <c r="F8" s="36">
        <f t="shared" si="0"/>
        <v>0</v>
      </c>
    </row>
    <row r="9" spans="1:6" s="15" customFormat="1" ht="26.25" customHeight="1">
      <c r="A9" s="13" t="s">
        <v>337</v>
      </c>
      <c r="B9" s="30"/>
      <c r="C9" s="35">
        <f t="shared" si="1"/>
        <v>0</v>
      </c>
      <c r="D9" s="14" t="s">
        <v>338</v>
      </c>
      <c r="E9" s="30">
        <v>28677102</v>
      </c>
      <c r="F9" s="36">
        <f t="shared" si="0"/>
        <v>0.4</v>
      </c>
    </row>
    <row r="10" spans="1:6" s="15" customFormat="1" ht="26.25" customHeight="1">
      <c r="A10" s="13" t="s">
        <v>339</v>
      </c>
      <c r="B10" s="30">
        <v>119131332</v>
      </c>
      <c r="C10" s="35">
        <f t="shared" si="1"/>
        <v>1.66</v>
      </c>
      <c r="D10" s="14" t="s">
        <v>340</v>
      </c>
      <c r="E10" s="30"/>
      <c r="F10" s="36">
        <f t="shared" si="0"/>
        <v>0</v>
      </c>
    </row>
    <row r="11" spans="1:6" s="15" customFormat="1" ht="26.25" customHeight="1">
      <c r="A11" s="13" t="s">
        <v>341</v>
      </c>
      <c r="B11" s="30"/>
      <c r="C11" s="35">
        <f t="shared" si="1"/>
        <v>0</v>
      </c>
      <c r="D11" s="12" t="s">
        <v>342</v>
      </c>
      <c r="E11" s="25">
        <f>SUM(E12)</f>
        <v>44975814</v>
      </c>
      <c r="F11" s="29">
        <f t="shared" si="0"/>
        <v>0.62</v>
      </c>
    </row>
    <row r="12" spans="1:6" s="15" customFormat="1" ht="26.25" customHeight="1">
      <c r="A12" s="13" t="s">
        <v>343</v>
      </c>
      <c r="B12" s="30">
        <v>402880067</v>
      </c>
      <c r="C12" s="35">
        <f t="shared" si="1"/>
        <v>5.6</v>
      </c>
      <c r="D12" s="14" t="s">
        <v>344</v>
      </c>
      <c r="E12" s="30">
        <v>44975814</v>
      </c>
      <c r="F12" s="36">
        <f t="shared" si="0"/>
        <v>0.62</v>
      </c>
    </row>
    <row r="13" spans="1:6" s="15" customFormat="1" ht="26.25" customHeight="1">
      <c r="A13" s="13" t="s">
        <v>345</v>
      </c>
      <c r="B13" s="30">
        <v>705456149</v>
      </c>
      <c r="C13" s="35">
        <f t="shared" si="1"/>
        <v>9.8</v>
      </c>
      <c r="D13" s="16" t="s">
        <v>346</v>
      </c>
      <c r="E13" s="25">
        <f>SUM(E14)</f>
        <v>7122993191</v>
      </c>
      <c r="F13" s="29">
        <f t="shared" si="0"/>
        <v>98.98</v>
      </c>
    </row>
    <row r="14" spans="1:6" s="15" customFormat="1" ht="34.5" customHeight="1">
      <c r="A14" s="17" t="s">
        <v>347</v>
      </c>
      <c r="B14" s="25">
        <f>SUM(B15:B18)</f>
        <v>1932031636</v>
      </c>
      <c r="C14" s="28">
        <f t="shared" si="1"/>
        <v>26.85</v>
      </c>
      <c r="D14" s="12" t="s">
        <v>348</v>
      </c>
      <c r="E14" s="25">
        <f>SUM(E15:E16)</f>
        <v>7122993191</v>
      </c>
      <c r="F14" s="29">
        <f t="shared" si="0"/>
        <v>98.98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349</v>
      </c>
      <c r="E15" s="30">
        <v>7122993191</v>
      </c>
      <c r="F15" s="36">
        <f t="shared" si="0"/>
        <v>98.98</v>
      </c>
    </row>
    <row r="16" spans="1:6" s="15" customFormat="1" ht="26.25" customHeight="1">
      <c r="A16" s="13" t="s">
        <v>350</v>
      </c>
      <c r="B16" s="30">
        <v>1931972930</v>
      </c>
      <c r="C16" s="35">
        <f t="shared" si="1"/>
        <v>26.85</v>
      </c>
      <c r="D16" s="14" t="s">
        <v>351</v>
      </c>
      <c r="E16" s="30"/>
      <c r="F16" s="36">
        <f t="shared" si="0"/>
        <v>0</v>
      </c>
    </row>
    <row r="17" spans="1:6" s="15" customFormat="1" ht="26.25" customHeight="1">
      <c r="A17" s="13" t="s">
        <v>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2</v>
      </c>
      <c r="B18" s="30">
        <v>58706</v>
      </c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3</v>
      </c>
      <c r="B19" s="25">
        <f>SUM(B20:B21)</f>
        <v>312987545</v>
      </c>
      <c r="C19" s="28">
        <f t="shared" si="1"/>
        <v>4.35</v>
      </c>
      <c r="D19" s="18"/>
      <c r="E19" s="34"/>
      <c r="F19" s="29"/>
    </row>
    <row r="20" spans="1:6" s="15" customFormat="1" ht="26.25" customHeight="1">
      <c r="A20" s="13" t="s">
        <v>4</v>
      </c>
      <c r="B20" s="30">
        <v>312987545</v>
      </c>
      <c r="C20" s="35">
        <f t="shared" si="1"/>
        <v>4.35</v>
      </c>
      <c r="D20" s="19"/>
      <c r="E20" s="25"/>
      <c r="F20" s="29"/>
    </row>
    <row r="21" spans="1:6" s="15" customFormat="1" ht="26.25" customHeight="1">
      <c r="A21" s="13" t="s">
        <v>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6</v>
      </c>
      <c r="B35" s="31">
        <f>B6</f>
        <v>7196646107</v>
      </c>
      <c r="C35" s="31">
        <f t="shared" si="1"/>
        <v>100</v>
      </c>
      <c r="D35" s="23" t="s">
        <v>6</v>
      </c>
      <c r="E35" s="32">
        <f>E6+E13</f>
        <v>7196646107</v>
      </c>
      <c r="F35" s="33">
        <f>IF(E$35&gt;0,(E35/E$35)*100,0)</f>
        <v>100</v>
      </c>
    </row>
    <row r="36" spans="1:4" s="15" customFormat="1" ht="19.5" customHeight="1">
      <c r="A36" s="195" t="s">
        <v>478</v>
      </c>
      <c r="B36" s="196"/>
      <c r="C36" s="199"/>
      <c r="D36" s="199"/>
    </row>
    <row r="37" s="15" customFormat="1" ht="14.25"/>
    <row r="38" s="15" customFormat="1" ht="14.25"/>
    <row r="39" s="15" customFormat="1" ht="14.25"/>
    <row r="40" s="15" customFormat="1" ht="14.25"/>
  </sheetData>
  <mergeCells count="4">
    <mergeCell ref="A1:F1"/>
    <mergeCell ref="A2:F2"/>
    <mergeCell ref="A3:E3"/>
    <mergeCell ref="A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F36"/>
  <sheetViews>
    <sheetView workbookViewId="0" topLeftCell="A1">
      <pane xSplit="1" ySplit="5" topLeftCell="B29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198" t="s">
        <v>486</v>
      </c>
      <c r="B1" s="198"/>
      <c r="C1" s="198"/>
      <c r="D1" s="198"/>
      <c r="E1" s="198"/>
      <c r="F1" s="198"/>
    </row>
    <row r="2" spans="1:6" ht="27.75" customHeight="1">
      <c r="A2" s="193" t="s">
        <v>327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328</v>
      </c>
      <c r="C4" s="1"/>
      <c r="D4" s="1"/>
      <c r="F4" s="2" t="s">
        <v>329</v>
      </c>
    </row>
    <row r="5" spans="1:6" s="7" customFormat="1" ht="33.75" customHeight="1">
      <c r="A5" s="5" t="s">
        <v>330</v>
      </c>
      <c r="B5" s="6" t="s">
        <v>331</v>
      </c>
      <c r="C5" s="37" t="s">
        <v>7</v>
      </c>
      <c r="D5" s="6" t="s">
        <v>330</v>
      </c>
      <c r="E5" s="6" t="s">
        <v>331</v>
      </c>
      <c r="F5" s="38" t="s">
        <v>7</v>
      </c>
    </row>
    <row r="6" spans="1:6" s="10" customFormat="1" ht="26.25" customHeight="1">
      <c r="A6" s="8" t="s">
        <v>332</v>
      </c>
      <c r="B6" s="25">
        <f>SUM(B7,B14,B19)</f>
        <v>7001168745</v>
      </c>
      <c r="C6" s="26">
        <f>IF(B$6&gt;0,(B6/B$6)*100,0)</f>
        <v>100</v>
      </c>
      <c r="D6" s="9" t="s">
        <v>333</v>
      </c>
      <c r="E6" s="25">
        <f>SUM(E7,E11)</f>
        <v>89817154</v>
      </c>
      <c r="F6" s="27">
        <f aca="true" t="shared" si="0" ref="F6:F16">IF(E$35&gt;0,(E6/E$35)*100,0)</f>
        <v>1.28</v>
      </c>
    </row>
    <row r="7" spans="1:6" s="10" customFormat="1" ht="26.25" customHeight="1">
      <c r="A7" s="11" t="s">
        <v>0</v>
      </c>
      <c r="B7" s="25">
        <f>SUM(B8:B13)</f>
        <v>6895056844</v>
      </c>
      <c r="C7" s="28">
        <f aca="true" t="shared" si="1" ref="C7:C35">IF(B$6&gt;0,(B7/B$6)*100,0)</f>
        <v>98.48</v>
      </c>
      <c r="D7" s="12" t="s">
        <v>334</v>
      </c>
      <c r="E7" s="25">
        <f>SUM(E8:E10)</f>
        <v>49115454</v>
      </c>
      <c r="F7" s="29">
        <f t="shared" si="0"/>
        <v>0.7</v>
      </c>
    </row>
    <row r="8" spans="1:6" s="15" customFormat="1" ht="26.25" customHeight="1">
      <c r="A8" s="13" t="s">
        <v>335</v>
      </c>
      <c r="B8" s="30">
        <v>6610602398</v>
      </c>
      <c r="C8" s="35">
        <f t="shared" si="1"/>
        <v>94.42</v>
      </c>
      <c r="D8" s="14" t="s">
        <v>336</v>
      </c>
      <c r="E8" s="30"/>
      <c r="F8" s="36">
        <f t="shared" si="0"/>
        <v>0</v>
      </c>
    </row>
    <row r="9" spans="1:6" s="15" customFormat="1" ht="26.25" customHeight="1">
      <c r="A9" s="13" t="s">
        <v>337</v>
      </c>
      <c r="B9" s="30">
        <v>0</v>
      </c>
      <c r="C9" s="35">
        <f t="shared" si="1"/>
        <v>0</v>
      </c>
      <c r="D9" s="14" t="s">
        <v>338</v>
      </c>
      <c r="E9" s="30">
        <v>49115454</v>
      </c>
      <c r="F9" s="36">
        <f t="shared" si="0"/>
        <v>0.7</v>
      </c>
    </row>
    <row r="10" spans="1:6" s="15" customFormat="1" ht="26.25" customHeight="1">
      <c r="A10" s="13" t="s">
        <v>339</v>
      </c>
      <c r="B10" s="30">
        <v>58568339</v>
      </c>
      <c r="C10" s="35">
        <f t="shared" si="1"/>
        <v>0.84</v>
      </c>
      <c r="D10" s="14" t="s">
        <v>340</v>
      </c>
      <c r="E10" s="30"/>
      <c r="F10" s="36">
        <f t="shared" si="0"/>
        <v>0</v>
      </c>
    </row>
    <row r="11" spans="1:6" s="15" customFormat="1" ht="26.25" customHeight="1">
      <c r="A11" s="13" t="s">
        <v>341</v>
      </c>
      <c r="B11" s="30"/>
      <c r="C11" s="35">
        <f t="shared" si="1"/>
        <v>0</v>
      </c>
      <c r="D11" s="12" t="s">
        <v>342</v>
      </c>
      <c r="E11" s="25">
        <f>SUM(E12)</f>
        <v>40701700</v>
      </c>
      <c r="F11" s="29">
        <f t="shared" si="0"/>
        <v>0.58</v>
      </c>
    </row>
    <row r="12" spans="1:6" s="15" customFormat="1" ht="26.25" customHeight="1">
      <c r="A12" s="13" t="s">
        <v>343</v>
      </c>
      <c r="B12" s="30">
        <v>225886107</v>
      </c>
      <c r="C12" s="35">
        <f t="shared" si="1"/>
        <v>3.23</v>
      </c>
      <c r="D12" s="14" t="s">
        <v>344</v>
      </c>
      <c r="E12" s="30">
        <v>40701700</v>
      </c>
      <c r="F12" s="36">
        <f t="shared" si="0"/>
        <v>0.58</v>
      </c>
    </row>
    <row r="13" spans="1:6" s="15" customFormat="1" ht="26.25" customHeight="1">
      <c r="A13" s="13" t="s">
        <v>345</v>
      </c>
      <c r="B13" s="30"/>
      <c r="C13" s="35">
        <f t="shared" si="1"/>
        <v>0</v>
      </c>
      <c r="D13" s="16" t="s">
        <v>346</v>
      </c>
      <c r="E13" s="25">
        <f>SUM(E14)</f>
        <v>6911351591</v>
      </c>
      <c r="F13" s="29">
        <f t="shared" si="0"/>
        <v>98.72</v>
      </c>
    </row>
    <row r="14" spans="1:6" s="15" customFormat="1" ht="34.5" customHeight="1">
      <c r="A14" s="17" t="s">
        <v>347</v>
      </c>
      <c r="B14" s="25">
        <f>SUM(B15:B18)</f>
        <v>31723543</v>
      </c>
      <c r="C14" s="28">
        <f t="shared" si="1"/>
        <v>0.45</v>
      </c>
      <c r="D14" s="12" t="s">
        <v>348</v>
      </c>
      <c r="E14" s="25">
        <f>SUM(E15:E16)</f>
        <v>6911351591</v>
      </c>
      <c r="F14" s="29">
        <f t="shared" si="0"/>
        <v>98.72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349</v>
      </c>
      <c r="E15" s="30">
        <v>6911351591</v>
      </c>
      <c r="F15" s="36">
        <f t="shared" si="0"/>
        <v>98.72</v>
      </c>
    </row>
    <row r="16" spans="1:6" s="15" customFormat="1" ht="26.25" customHeight="1">
      <c r="A16" s="13" t="s">
        <v>350</v>
      </c>
      <c r="B16" s="30"/>
      <c r="C16" s="35">
        <f t="shared" si="1"/>
        <v>0</v>
      </c>
      <c r="D16" s="14" t="s">
        <v>351</v>
      </c>
      <c r="E16" s="30"/>
      <c r="F16" s="36">
        <f t="shared" si="0"/>
        <v>0</v>
      </c>
    </row>
    <row r="17" spans="1:6" s="15" customFormat="1" ht="26.25" customHeight="1">
      <c r="A17" s="13" t="s">
        <v>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2</v>
      </c>
      <c r="B18" s="30">
        <v>31723543</v>
      </c>
      <c r="C18" s="35">
        <f t="shared" si="1"/>
        <v>0.45</v>
      </c>
      <c r="D18" s="18"/>
      <c r="E18" s="34"/>
      <c r="F18" s="29"/>
    </row>
    <row r="19" spans="1:6" s="15" customFormat="1" ht="26.25" customHeight="1">
      <c r="A19" s="11" t="s">
        <v>3</v>
      </c>
      <c r="B19" s="25">
        <f>SUM(B20:B21)</f>
        <v>74388358</v>
      </c>
      <c r="C19" s="28">
        <f t="shared" si="1"/>
        <v>1.06</v>
      </c>
      <c r="D19" s="18"/>
      <c r="E19" s="34"/>
      <c r="F19" s="29"/>
    </row>
    <row r="20" spans="1:6" s="15" customFormat="1" ht="26.25" customHeight="1">
      <c r="A20" s="13" t="s">
        <v>4</v>
      </c>
      <c r="B20" s="30">
        <v>74388358</v>
      </c>
      <c r="C20" s="35">
        <f t="shared" si="1"/>
        <v>1.06</v>
      </c>
      <c r="D20" s="19"/>
      <c r="E20" s="25"/>
      <c r="F20" s="29"/>
    </row>
    <row r="21" spans="1:6" s="15" customFormat="1" ht="26.25" customHeight="1">
      <c r="A21" s="13" t="s">
        <v>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6</v>
      </c>
      <c r="B35" s="31">
        <f>B6</f>
        <v>7001168745</v>
      </c>
      <c r="C35" s="31">
        <f t="shared" si="1"/>
        <v>100</v>
      </c>
      <c r="D35" s="23" t="s">
        <v>6</v>
      </c>
      <c r="E35" s="32">
        <f>E6+E13</f>
        <v>7001168745</v>
      </c>
      <c r="F35" s="33">
        <f>IF(E$35&gt;0,(E35/E$35)*100,0)</f>
        <v>100</v>
      </c>
    </row>
    <row r="36" spans="1:4" s="15" customFormat="1" ht="19.5" customHeight="1">
      <c r="A36" s="195" t="s">
        <v>479</v>
      </c>
      <c r="B36" s="196"/>
      <c r="C36" s="199"/>
      <c r="D36" s="199"/>
    </row>
    <row r="37" s="15" customFormat="1" ht="14.25"/>
    <row r="38" s="15" customFormat="1" ht="14.25"/>
    <row r="39" s="15" customFormat="1" ht="14.25"/>
    <row r="40" s="15" customFormat="1" ht="14.25"/>
  </sheetData>
  <mergeCells count="4">
    <mergeCell ref="A1:F1"/>
    <mergeCell ref="A2:F2"/>
    <mergeCell ref="A3:E3"/>
    <mergeCell ref="A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F36"/>
  <sheetViews>
    <sheetView workbookViewId="0" topLeftCell="A1">
      <pane xSplit="1" ySplit="5" topLeftCell="B29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198" t="s">
        <v>430</v>
      </c>
      <c r="B1" s="198"/>
      <c r="C1" s="198"/>
      <c r="D1" s="198"/>
      <c r="E1" s="198"/>
      <c r="F1" s="198"/>
    </row>
    <row r="2" spans="1:6" ht="27.75" customHeight="1">
      <c r="A2" s="193" t="s">
        <v>327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328</v>
      </c>
      <c r="C4" s="1"/>
      <c r="D4" s="1"/>
      <c r="F4" s="2" t="s">
        <v>329</v>
      </c>
    </row>
    <row r="5" spans="1:6" s="7" customFormat="1" ht="33.75" customHeight="1">
      <c r="A5" s="5" t="s">
        <v>330</v>
      </c>
      <c r="B5" s="6" t="s">
        <v>331</v>
      </c>
      <c r="C5" s="37" t="s">
        <v>7</v>
      </c>
      <c r="D5" s="6" t="s">
        <v>330</v>
      </c>
      <c r="E5" s="6" t="s">
        <v>331</v>
      </c>
      <c r="F5" s="38" t="s">
        <v>7</v>
      </c>
    </row>
    <row r="6" spans="1:6" s="10" customFormat="1" ht="26.25" customHeight="1">
      <c r="A6" s="8" t="s">
        <v>332</v>
      </c>
      <c r="B6" s="25">
        <f>SUM(B7,B14,B19)</f>
        <v>68803728</v>
      </c>
      <c r="C6" s="26">
        <f>IF(B$6&gt;0,(B6/B$6)*100,0)</f>
        <v>100</v>
      </c>
      <c r="D6" s="9" t="s">
        <v>333</v>
      </c>
      <c r="E6" s="25">
        <f>SUM(E7,E11)</f>
        <v>32848</v>
      </c>
      <c r="F6" s="27">
        <f aca="true" t="shared" si="0" ref="F6:F16">IF(E$35&gt;0,(E6/E$35)*100,0)</f>
        <v>0.05</v>
      </c>
    </row>
    <row r="7" spans="1:6" s="10" customFormat="1" ht="26.25" customHeight="1">
      <c r="A7" s="11" t="s">
        <v>0</v>
      </c>
      <c r="B7" s="25">
        <f>SUM(B8:B13)</f>
        <v>68785728</v>
      </c>
      <c r="C7" s="28">
        <f aca="true" t="shared" si="1" ref="C7:C35">IF(B$6&gt;0,(B7/B$6)*100,0)</f>
        <v>99.97</v>
      </c>
      <c r="D7" s="12" t="s">
        <v>334</v>
      </c>
      <c r="E7" s="25">
        <f>SUM(E8:E10)</f>
        <v>24048</v>
      </c>
      <c r="F7" s="29">
        <f t="shared" si="0"/>
        <v>0.03</v>
      </c>
    </row>
    <row r="8" spans="1:6" s="15" customFormat="1" ht="26.25" customHeight="1">
      <c r="A8" s="13" t="s">
        <v>335</v>
      </c>
      <c r="B8" s="30">
        <v>54898033</v>
      </c>
      <c r="C8" s="35">
        <f t="shared" si="1"/>
        <v>79.79</v>
      </c>
      <c r="D8" s="14" t="s">
        <v>336</v>
      </c>
      <c r="E8" s="30"/>
      <c r="F8" s="36">
        <f t="shared" si="0"/>
        <v>0</v>
      </c>
    </row>
    <row r="9" spans="1:6" s="15" customFormat="1" ht="26.25" customHeight="1">
      <c r="A9" s="13" t="s">
        <v>337</v>
      </c>
      <c r="B9" s="30"/>
      <c r="C9" s="35">
        <f t="shared" si="1"/>
        <v>0</v>
      </c>
      <c r="D9" s="14" t="s">
        <v>338</v>
      </c>
      <c r="E9" s="30">
        <v>24048</v>
      </c>
      <c r="F9" s="36">
        <f t="shared" si="0"/>
        <v>0.03</v>
      </c>
    </row>
    <row r="10" spans="1:6" s="15" customFormat="1" ht="26.25" customHeight="1">
      <c r="A10" s="13" t="s">
        <v>339</v>
      </c>
      <c r="B10" s="30"/>
      <c r="C10" s="35">
        <f t="shared" si="1"/>
        <v>0</v>
      </c>
      <c r="D10" s="14" t="s">
        <v>340</v>
      </c>
      <c r="E10" s="30"/>
      <c r="F10" s="36">
        <f t="shared" si="0"/>
        <v>0</v>
      </c>
    </row>
    <row r="11" spans="1:6" s="15" customFormat="1" ht="26.25" customHeight="1">
      <c r="A11" s="13" t="s">
        <v>341</v>
      </c>
      <c r="B11" s="30"/>
      <c r="C11" s="35">
        <f t="shared" si="1"/>
        <v>0</v>
      </c>
      <c r="D11" s="12" t="s">
        <v>342</v>
      </c>
      <c r="E11" s="25">
        <f>SUM(E12)</f>
        <v>8800</v>
      </c>
      <c r="F11" s="29">
        <f t="shared" si="0"/>
        <v>0.01</v>
      </c>
    </row>
    <row r="12" spans="1:6" s="15" customFormat="1" ht="26.25" customHeight="1">
      <c r="A12" s="13" t="s">
        <v>343</v>
      </c>
      <c r="B12" s="30">
        <v>13887695</v>
      </c>
      <c r="C12" s="35">
        <f t="shared" si="1"/>
        <v>20.18</v>
      </c>
      <c r="D12" s="14" t="s">
        <v>344</v>
      </c>
      <c r="E12" s="30">
        <v>8800</v>
      </c>
      <c r="F12" s="36">
        <f t="shared" si="0"/>
        <v>0.01</v>
      </c>
    </row>
    <row r="13" spans="1:6" s="15" customFormat="1" ht="26.25" customHeight="1">
      <c r="A13" s="13" t="s">
        <v>345</v>
      </c>
      <c r="B13" s="30"/>
      <c r="C13" s="35">
        <f t="shared" si="1"/>
        <v>0</v>
      </c>
      <c r="D13" s="16" t="s">
        <v>346</v>
      </c>
      <c r="E13" s="25">
        <f>SUM(E14)</f>
        <v>68770880</v>
      </c>
      <c r="F13" s="29">
        <f t="shared" si="0"/>
        <v>99.95</v>
      </c>
    </row>
    <row r="14" spans="1:6" s="15" customFormat="1" ht="34.5" customHeight="1">
      <c r="A14" s="17" t="s">
        <v>347</v>
      </c>
      <c r="B14" s="25">
        <f>SUM(B15:B18)</f>
        <v>0</v>
      </c>
      <c r="C14" s="28">
        <f t="shared" si="1"/>
        <v>0</v>
      </c>
      <c r="D14" s="12" t="s">
        <v>348</v>
      </c>
      <c r="E14" s="25">
        <f>SUM(E15:E16)</f>
        <v>68770880</v>
      </c>
      <c r="F14" s="29">
        <f t="shared" si="0"/>
        <v>99.95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349</v>
      </c>
      <c r="E15" s="30">
        <v>68770880</v>
      </c>
      <c r="F15" s="36">
        <f t="shared" si="0"/>
        <v>99.95</v>
      </c>
    </row>
    <row r="16" spans="1:6" s="15" customFormat="1" ht="26.25" customHeight="1">
      <c r="A16" s="13" t="s">
        <v>350</v>
      </c>
      <c r="B16" s="30"/>
      <c r="C16" s="35">
        <f t="shared" si="1"/>
        <v>0</v>
      </c>
      <c r="D16" s="14" t="s">
        <v>351</v>
      </c>
      <c r="E16" s="30"/>
      <c r="F16" s="36">
        <f t="shared" si="0"/>
        <v>0</v>
      </c>
    </row>
    <row r="17" spans="1:6" s="15" customFormat="1" ht="26.25" customHeight="1">
      <c r="A17" s="13" t="s">
        <v>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2</v>
      </c>
      <c r="B18" s="30"/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3</v>
      </c>
      <c r="B19" s="25">
        <f>SUM(B20:B21)</f>
        <v>18000</v>
      </c>
      <c r="C19" s="28">
        <f t="shared" si="1"/>
        <v>0.03</v>
      </c>
      <c r="D19" s="18"/>
      <c r="E19" s="34"/>
      <c r="F19" s="29"/>
    </row>
    <row r="20" spans="1:6" s="15" customFormat="1" ht="26.25" customHeight="1">
      <c r="A20" s="13" t="s">
        <v>4</v>
      </c>
      <c r="B20" s="30">
        <v>18000</v>
      </c>
      <c r="C20" s="35">
        <f t="shared" si="1"/>
        <v>0.03</v>
      </c>
      <c r="D20" s="19"/>
      <c r="E20" s="25"/>
      <c r="F20" s="29"/>
    </row>
    <row r="21" spans="1:6" s="15" customFormat="1" ht="26.25" customHeight="1">
      <c r="A21" s="13" t="s">
        <v>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6</v>
      </c>
      <c r="B35" s="31">
        <f>B6</f>
        <v>68803728</v>
      </c>
      <c r="C35" s="31">
        <f t="shared" si="1"/>
        <v>100</v>
      </c>
      <c r="D35" s="23" t="s">
        <v>6</v>
      </c>
      <c r="E35" s="32">
        <f>E6+E13</f>
        <v>68803728</v>
      </c>
      <c r="F35" s="33">
        <f>IF(E$35&gt;0,(E35/E$35)*100,0)</f>
        <v>100</v>
      </c>
    </row>
    <row r="36" spans="1:4" s="15" customFormat="1" ht="19.5" customHeight="1">
      <c r="A36" s="195"/>
      <c r="B36" s="196"/>
      <c r="C36" s="200"/>
      <c r="D36" s="201"/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F36"/>
  <sheetViews>
    <sheetView workbookViewId="0" topLeftCell="A1">
      <pane xSplit="1" ySplit="5" topLeftCell="B3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198" t="s">
        <v>485</v>
      </c>
      <c r="B1" s="198"/>
      <c r="C1" s="198"/>
      <c r="D1" s="198"/>
      <c r="E1" s="198"/>
      <c r="F1" s="198"/>
    </row>
    <row r="2" spans="1:6" ht="27.75" customHeight="1">
      <c r="A2" s="193" t="s">
        <v>327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328</v>
      </c>
      <c r="C4" s="1"/>
      <c r="D4" s="1"/>
      <c r="F4" s="2" t="s">
        <v>329</v>
      </c>
    </row>
    <row r="5" spans="1:6" s="7" customFormat="1" ht="33.75" customHeight="1">
      <c r="A5" s="5" t="s">
        <v>330</v>
      </c>
      <c r="B5" s="6" t="s">
        <v>331</v>
      </c>
      <c r="C5" s="37" t="s">
        <v>7</v>
      </c>
      <c r="D5" s="6" t="s">
        <v>330</v>
      </c>
      <c r="E5" s="6" t="s">
        <v>331</v>
      </c>
      <c r="F5" s="38" t="s">
        <v>7</v>
      </c>
    </row>
    <row r="6" spans="1:6" s="10" customFormat="1" ht="26.25" customHeight="1">
      <c r="A6" s="8" t="s">
        <v>332</v>
      </c>
      <c r="B6" s="25">
        <f>SUM(B7,B14,B19)</f>
        <v>291392617</v>
      </c>
      <c r="C6" s="26">
        <f>IF(B$6&gt;0,(B6/B$6)*100,0)</f>
        <v>100</v>
      </c>
      <c r="D6" s="9" t="s">
        <v>333</v>
      </c>
      <c r="E6" s="25">
        <f>SUM(E7,E11)</f>
        <v>2721110</v>
      </c>
      <c r="F6" s="27">
        <f aca="true" t="shared" si="0" ref="F6:F16">IF(E$35&gt;0,(E6/E$35)*100,0)</f>
        <v>0.93</v>
      </c>
    </row>
    <row r="7" spans="1:6" s="10" customFormat="1" ht="26.25" customHeight="1">
      <c r="A7" s="11" t="s">
        <v>0</v>
      </c>
      <c r="B7" s="25">
        <f>SUM(B8:B13)</f>
        <v>288692617</v>
      </c>
      <c r="C7" s="28">
        <f aca="true" t="shared" si="1" ref="C7:C35">IF(B$6&gt;0,(B7/B$6)*100,0)</f>
        <v>99.07</v>
      </c>
      <c r="D7" s="12" t="s">
        <v>334</v>
      </c>
      <c r="E7" s="25">
        <f>SUM(E8:E10)</f>
        <v>21110</v>
      </c>
      <c r="F7" s="29">
        <f t="shared" si="0"/>
        <v>0.01</v>
      </c>
    </row>
    <row r="8" spans="1:6" s="15" customFormat="1" ht="26.25" customHeight="1">
      <c r="A8" s="13" t="s">
        <v>335</v>
      </c>
      <c r="B8" s="30">
        <v>281157973</v>
      </c>
      <c r="C8" s="35">
        <f t="shared" si="1"/>
        <v>96.49</v>
      </c>
      <c r="D8" s="14" t="s">
        <v>336</v>
      </c>
      <c r="E8" s="30"/>
      <c r="F8" s="36">
        <f t="shared" si="0"/>
        <v>0</v>
      </c>
    </row>
    <row r="9" spans="1:6" s="15" customFormat="1" ht="26.25" customHeight="1">
      <c r="A9" s="13" t="s">
        <v>337</v>
      </c>
      <c r="B9" s="30"/>
      <c r="C9" s="35">
        <f t="shared" si="1"/>
        <v>0</v>
      </c>
      <c r="D9" s="14" t="s">
        <v>338</v>
      </c>
      <c r="E9" s="30">
        <v>21110</v>
      </c>
      <c r="F9" s="36">
        <f t="shared" si="0"/>
        <v>0.01</v>
      </c>
    </row>
    <row r="10" spans="1:6" s="15" customFormat="1" ht="26.25" customHeight="1">
      <c r="A10" s="13" t="s">
        <v>339</v>
      </c>
      <c r="B10" s="30">
        <v>23111</v>
      </c>
      <c r="C10" s="35">
        <f t="shared" si="1"/>
        <v>0.01</v>
      </c>
      <c r="D10" s="14" t="s">
        <v>340</v>
      </c>
      <c r="E10" s="30"/>
      <c r="F10" s="36">
        <f t="shared" si="0"/>
        <v>0</v>
      </c>
    </row>
    <row r="11" spans="1:6" s="15" customFormat="1" ht="26.25" customHeight="1">
      <c r="A11" s="13" t="s">
        <v>341</v>
      </c>
      <c r="B11" s="30"/>
      <c r="C11" s="35">
        <f t="shared" si="1"/>
        <v>0</v>
      </c>
      <c r="D11" s="12" t="s">
        <v>342</v>
      </c>
      <c r="E11" s="25">
        <f>SUM(E12)</f>
        <v>2700000</v>
      </c>
      <c r="F11" s="29">
        <f t="shared" si="0"/>
        <v>0.93</v>
      </c>
    </row>
    <row r="12" spans="1:6" s="15" customFormat="1" ht="26.25" customHeight="1">
      <c r="A12" s="13" t="s">
        <v>343</v>
      </c>
      <c r="B12" s="30">
        <v>7511533</v>
      </c>
      <c r="C12" s="35">
        <f t="shared" si="1"/>
        <v>2.58</v>
      </c>
      <c r="D12" s="14" t="s">
        <v>344</v>
      </c>
      <c r="E12" s="30">
        <v>2700000</v>
      </c>
      <c r="F12" s="36">
        <f t="shared" si="0"/>
        <v>0.93</v>
      </c>
    </row>
    <row r="13" spans="1:6" s="15" customFormat="1" ht="26.25" customHeight="1">
      <c r="A13" s="13" t="s">
        <v>345</v>
      </c>
      <c r="B13" s="30"/>
      <c r="C13" s="35">
        <f t="shared" si="1"/>
        <v>0</v>
      </c>
      <c r="D13" s="16" t="s">
        <v>346</v>
      </c>
      <c r="E13" s="25">
        <f>SUM(E14)</f>
        <v>288671507</v>
      </c>
      <c r="F13" s="29">
        <f t="shared" si="0"/>
        <v>99.07</v>
      </c>
    </row>
    <row r="14" spans="1:6" s="15" customFormat="1" ht="34.5" customHeight="1">
      <c r="A14" s="17" t="s">
        <v>347</v>
      </c>
      <c r="B14" s="25">
        <f>SUM(B15:B18)</f>
        <v>2700000</v>
      </c>
      <c r="C14" s="28">
        <f t="shared" si="1"/>
        <v>0.93</v>
      </c>
      <c r="D14" s="12" t="s">
        <v>348</v>
      </c>
      <c r="E14" s="25">
        <f>SUM(E15:E16)</f>
        <v>288671507</v>
      </c>
      <c r="F14" s="29">
        <f t="shared" si="0"/>
        <v>99.07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349</v>
      </c>
      <c r="E15" s="30">
        <v>288671507</v>
      </c>
      <c r="F15" s="36">
        <f t="shared" si="0"/>
        <v>99.07</v>
      </c>
    </row>
    <row r="16" spans="1:6" s="15" customFormat="1" ht="26.25" customHeight="1">
      <c r="A16" s="13" t="s">
        <v>350</v>
      </c>
      <c r="B16" s="30"/>
      <c r="C16" s="35">
        <f t="shared" si="1"/>
        <v>0</v>
      </c>
      <c r="D16" s="14" t="s">
        <v>351</v>
      </c>
      <c r="E16" s="30"/>
      <c r="F16" s="36">
        <f t="shared" si="0"/>
        <v>0</v>
      </c>
    </row>
    <row r="17" spans="1:6" s="15" customFormat="1" ht="26.25" customHeight="1">
      <c r="A17" s="13" t="s">
        <v>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2</v>
      </c>
      <c r="B18" s="30">
        <v>2700000</v>
      </c>
      <c r="C18" s="35">
        <f t="shared" si="1"/>
        <v>0.93</v>
      </c>
      <c r="D18" s="18"/>
      <c r="E18" s="34"/>
      <c r="F18" s="29"/>
    </row>
    <row r="19" spans="1:6" s="15" customFormat="1" ht="26.25" customHeight="1">
      <c r="A19" s="11" t="s">
        <v>3</v>
      </c>
      <c r="B19" s="25">
        <f>SUM(B20:B21)</f>
        <v>0</v>
      </c>
      <c r="C19" s="28">
        <f t="shared" si="1"/>
        <v>0</v>
      </c>
      <c r="D19" s="18"/>
      <c r="E19" s="34"/>
      <c r="F19" s="29"/>
    </row>
    <row r="20" spans="1:6" s="15" customFormat="1" ht="26.25" customHeight="1">
      <c r="A20" s="13" t="s">
        <v>4</v>
      </c>
      <c r="B20" s="30"/>
      <c r="C20" s="35">
        <f t="shared" si="1"/>
        <v>0</v>
      </c>
      <c r="D20" s="19"/>
      <c r="E20" s="25"/>
      <c r="F20" s="29"/>
    </row>
    <row r="21" spans="1:6" s="15" customFormat="1" ht="26.25" customHeight="1">
      <c r="A21" s="13" t="s">
        <v>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6</v>
      </c>
      <c r="B35" s="31">
        <f>B6</f>
        <v>291392617</v>
      </c>
      <c r="C35" s="31">
        <f t="shared" si="1"/>
        <v>100</v>
      </c>
      <c r="D35" s="23" t="s">
        <v>6</v>
      </c>
      <c r="E35" s="32">
        <f>E6+E13</f>
        <v>291392617</v>
      </c>
      <c r="F35" s="33">
        <f>IF(E$35&gt;0,(E35/E$35)*100,0)</f>
        <v>100</v>
      </c>
    </row>
    <row r="36" spans="1:4" s="15" customFormat="1" ht="19.5" customHeight="1">
      <c r="A36" s="195"/>
      <c r="B36" s="196"/>
      <c r="C36" s="200"/>
      <c r="D36" s="201"/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F36"/>
  <sheetViews>
    <sheetView workbookViewId="0" topLeftCell="A1">
      <pane xSplit="1" ySplit="5" topLeftCell="B29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198" t="s">
        <v>432</v>
      </c>
      <c r="B1" s="198"/>
      <c r="C1" s="198"/>
      <c r="D1" s="198"/>
      <c r="E1" s="198"/>
      <c r="F1" s="198"/>
    </row>
    <row r="2" spans="1:6" ht="27.75" customHeight="1">
      <c r="A2" s="193" t="s">
        <v>327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328</v>
      </c>
      <c r="C4" s="1"/>
      <c r="D4" s="1"/>
      <c r="F4" s="2" t="s">
        <v>329</v>
      </c>
    </row>
    <row r="5" spans="1:6" s="7" customFormat="1" ht="33.75" customHeight="1">
      <c r="A5" s="5" t="s">
        <v>330</v>
      </c>
      <c r="B5" s="6" t="s">
        <v>331</v>
      </c>
      <c r="C5" s="37" t="s">
        <v>7</v>
      </c>
      <c r="D5" s="6" t="s">
        <v>330</v>
      </c>
      <c r="E5" s="6" t="s">
        <v>331</v>
      </c>
      <c r="F5" s="38" t="s">
        <v>7</v>
      </c>
    </row>
    <row r="6" spans="1:6" s="10" customFormat="1" ht="26.25" customHeight="1">
      <c r="A6" s="8" t="s">
        <v>332</v>
      </c>
      <c r="B6" s="25">
        <f>SUM(B7,B14,B19)</f>
        <v>323672119</v>
      </c>
      <c r="C6" s="26">
        <f>IF(B$6&gt;0,(B6/B$6)*100,0)</f>
        <v>100</v>
      </c>
      <c r="D6" s="9" t="s">
        <v>333</v>
      </c>
      <c r="E6" s="25">
        <f>SUM(E7,E11)</f>
        <v>0</v>
      </c>
      <c r="F6" s="27">
        <f aca="true" t="shared" si="0" ref="F6:F16">IF(E$35&gt;0,(E6/E$35)*100,0)</f>
        <v>0</v>
      </c>
    </row>
    <row r="7" spans="1:6" s="10" customFormat="1" ht="26.25" customHeight="1">
      <c r="A7" s="11" t="s">
        <v>0</v>
      </c>
      <c r="B7" s="25">
        <f>SUM(B8:B13)</f>
        <v>323672119</v>
      </c>
      <c r="C7" s="28">
        <f aca="true" t="shared" si="1" ref="C7:C35">IF(B$6&gt;0,(B7/B$6)*100,0)</f>
        <v>100</v>
      </c>
      <c r="D7" s="12" t="s">
        <v>334</v>
      </c>
      <c r="E7" s="25">
        <f>SUM(E8:E10)</f>
        <v>0</v>
      </c>
      <c r="F7" s="29">
        <f t="shared" si="0"/>
        <v>0</v>
      </c>
    </row>
    <row r="8" spans="1:6" s="15" customFormat="1" ht="26.25" customHeight="1">
      <c r="A8" s="13" t="s">
        <v>335</v>
      </c>
      <c r="B8" s="30">
        <v>321467295</v>
      </c>
      <c r="C8" s="35">
        <f t="shared" si="1"/>
        <v>99.32</v>
      </c>
      <c r="D8" s="14" t="s">
        <v>336</v>
      </c>
      <c r="E8" s="30"/>
      <c r="F8" s="36">
        <f t="shared" si="0"/>
        <v>0</v>
      </c>
    </row>
    <row r="9" spans="1:6" s="15" customFormat="1" ht="26.25" customHeight="1">
      <c r="A9" s="13" t="s">
        <v>337</v>
      </c>
      <c r="B9" s="30"/>
      <c r="C9" s="35">
        <f t="shared" si="1"/>
        <v>0</v>
      </c>
      <c r="D9" s="14" t="s">
        <v>338</v>
      </c>
      <c r="E9" s="30"/>
      <c r="F9" s="36">
        <f t="shared" si="0"/>
        <v>0</v>
      </c>
    </row>
    <row r="10" spans="1:6" s="15" customFormat="1" ht="26.25" customHeight="1">
      <c r="A10" s="13" t="s">
        <v>339</v>
      </c>
      <c r="B10" s="30">
        <v>2204824</v>
      </c>
      <c r="C10" s="35">
        <f t="shared" si="1"/>
        <v>0.68</v>
      </c>
      <c r="D10" s="14" t="s">
        <v>340</v>
      </c>
      <c r="E10" s="30"/>
      <c r="F10" s="36">
        <f t="shared" si="0"/>
        <v>0</v>
      </c>
    </row>
    <row r="11" spans="1:6" s="15" customFormat="1" ht="26.25" customHeight="1">
      <c r="A11" s="13" t="s">
        <v>341</v>
      </c>
      <c r="B11" s="30"/>
      <c r="C11" s="35">
        <f t="shared" si="1"/>
        <v>0</v>
      </c>
      <c r="D11" s="12" t="s">
        <v>342</v>
      </c>
      <c r="E11" s="25">
        <f>SUM(E12)</f>
        <v>0</v>
      </c>
      <c r="F11" s="29">
        <f t="shared" si="0"/>
        <v>0</v>
      </c>
    </row>
    <row r="12" spans="1:6" s="15" customFormat="1" ht="26.25" customHeight="1">
      <c r="A12" s="13" t="s">
        <v>343</v>
      </c>
      <c r="B12" s="30"/>
      <c r="C12" s="35">
        <f t="shared" si="1"/>
        <v>0</v>
      </c>
      <c r="D12" s="14" t="s">
        <v>344</v>
      </c>
      <c r="E12" s="30"/>
      <c r="F12" s="36">
        <f t="shared" si="0"/>
        <v>0</v>
      </c>
    </row>
    <row r="13" spans="1:6" s="15" customFormat="1" ht="26.25" customHeight="1">
      <c r="A13" s="13" t="s">
        <v>345</v>
      </c>
      <c r="B13" s="30"/>
      <c r="C13" s="35">
        <f t="shared" si="1"/>
        <v>0</v>
      </c>
      <c r="D13" s="16" t="s">
        <v>346</v>
      </c>
      <c r="E13" s="25">
        <f>SUM(E14)</f>
        <v>323672119</v>
      </c>
      <c r="F13" s="29">
        <f t="shared" si="0"/>
        <v>100</v>
      </c>
    </row>
    <row r="14" spans="1:6" s="15" customFormat="1" ht="34.5" customHeight="1">
      <c r="A14" s="17" t="s">
        <v>347</v>
      </c>
      <c r="B14" s="25">
        <f>SUM(B15:B18)</f>
        <v>0</v>
      </c>
      <c r="C14" s="28">
        <f t="shared" si="1"/>
        <v>0</v>
      </c>
      <c r="D14" s="12" t="s">
        <v>348</v>
      </c>
      <c r="E14" s="25">
        <f>SUM(E15:E16)</f>
        <v>323672119</v>
      </c>
      <c r="F14" s="29">
        <f t="shared" si="0"/>
        <v>100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349</v>
      </c>
      <c r="E15" s="30">
        <v>323672119</v>
      </c>
      <c r="F15" s="36">
        <f t="shared" si="0"/>
        <v>100</v>
      </c>
    </row>
    <row r="16" spans="1:6" s="15" customFormat="1" ht="26.25" customHeight="1">
      <c r="A16" s="13" t="s">
        <v>350</v>
      </c>
      <c r="B16" s="30"/>
      <c r="C16" s="35">
        <f t="shared" si="1"/>
        <v>0</v>
      </c>
      <c r="D16" s="14" t="s">
        <v>351</v>
      </c>
      <c r="E16" s="30"/>
      <c r="F16" s="36">
        <f t="shared" si="0"/>
        <v>0</v>
      </c>
    </row>
    <row r="17" spans="1:6" s="15" customFormat="1" ht="26.25" customHeight="1">
      <c r="A17" s="13" t="s">
        <v>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2</v>
      </c>
      <c r="B18" s="30"/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3</v>
      </c>
      <c r="B19" s="25">
        <f>SUM(B20:B21)</f>
        <v>0</v>
      </c>
      <c r="C19" s="28">
        <f t="shared" si="1"/>
        <v>0</v>
      </c>
      <c r="D19" s="18"/>
      <c r="E19" s="34"/>
      <c r="F19" s="29"/>
    </row>
    <row r="20" spans="1:6" s="15" customFormat="1" ht="26.25" customHeight="1">
      <c r="A20" s="13" t="s">
        <v>4</v>
      </c>
      <c r="B20" s="30"/>
      <c r="C20" s="35">
        <f t="shared" si="1"/>
        <v>0</v>
      </c>
      <c r="D20" s="19"/>
      <c r="E20" s="25"/>
      <c r="F20" s="29"/>
    </row>
    <row r="21" spans="1:6" s="15" customFormat="1" ht="26.25" customHeight="1">
      <c r="A21" s="13" t="s">
        <v>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6</v>
      </c>
      <c r="B35" s="31">
        <f>B6</f>
        <v>323672119</v>
      </c>
      <c r="C35" s="31">
        <f t="shared" si="1"/>
        <v>100</v>
      </c>
      <c r="D35" s="23" t="s">
        <v>6</v>
      </c>
      <c r="E35" s="32">
        <f>E6+E13</f>
        <v>323672119</v>
      </c>
      <c r="F35" s="33">
        <f>IF(E$35&gt;0,(E35/E$35)*100,0)</f>
        <v>100</v>
      </c>
    </row>
    <row r="36" spans="1:4" s="15" customFormat="1" ht="19.5" customHeight="1">
      <c r="A36" s="195"/>
      <c r="B36" s="196"/>
      <c r="C36" s="200"/>
      <c r="D36" s="201"/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36"/>
  <sheetViews>
    <sheetView view="pageBreakPreview" zoomScale="75" zoomScaleSheetLayoutView="75" workbookViewId="0" topLeftCell="A17">
      <selection activeCell="D27" sqref="D27"/>
    </sheetView>
  </sheetViews>
  <sheetFormatPr defaultColWidth="9.00390625" defaultRowHeight="16.5"/>
  <cols>
    <col min="1" max="1" width="17.25390625" style="4" customWidth="1"/>
    <col min="2" max="2" width="19.25390625" style="4" customWidth="1"/>
    <col min="3" max="3" width="8.875" style="4" customWidth="1"/>
    <col min="4" max="4" width="17.125" style="4" customWidth="1"/>
    <col min="5" max="5" width="19.375" style="4" customWidth="1"/>
    <col min="6" max="6" width="8.625" style="4" customWidth="1"/>
    <col min="7" max="16384" width="9.00390625" style="4" customWidth="1"/>
  </cols>
  <sheetData>
    <row r="1" spans="1:6" ht="27.75" customHeight="1">
      <c r="A1" s="197" t="s">
        <v>436</v>
      </c>
      <c r="B1" s="198"/>
      <c r="C1" s="198"/>
      <c r="D1" s="198"/>
      <c r="E1" s="198"/>
      <c r="F1" s="198"/>
    </row>
    <row r="2" spans="1:6" ht="27.75" customHeight="1">
      <c r="A2" s="193" t="s">
        <v>310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tr">
        <f>NAME!D12</f>
        <v>　　　　　　　　　　　　　　　　　　中華民國95年6月30日</v>
      </c>
      <c r="C4" s="1"/>
      <c r="D4" s="1"/>
      <c r="F4" s="2" t="s">
        <v>311</v>
      </c>
    </row>
    <row r="5" spans="1:6" s="7" customFormat="1" ht="33.75" customHeight="1">
      <c r="A5" s="5" t="s">
        <v>312</v>
      </c>
      <c r="B5" s="6" t="s">
        <v>313</v>
      </c>
      <c r="C5" s="37" t="s">
        <v>7</v>
      </c>
      <c r="D5" s="6" t="s">
        <v>312</v>
      </c>
      <c r="E5" s="6" t="s">
        <v>313</v>
      </c>
      <c r="F5" s="38" t="s">
        <v>7</v>
      </c>
    </row>
    <row r="6" spans="1:6" s="10" customFormat="1" ht="26.25" customHeight="1">
      <c r="A6" s="8" t="s">
        <v>314</v>
      </c>
      <c r="B6" s="25">
        <f>SUM(B7,B14,B19)</f>
        <v>423163843629.3</v>
      </c>
      <c r="C6" s="26">
        <f>IF(B$6&gt;0,(B6/B$6)*100,0)</f>
        <v>100</v>
      </c>
      <c r="D6" s="9" t="s">
        <v>315</v>
      </c>
      <c r="E6" s="25">
        <f>SUM(E7,E11)</f>
        <v>48016312522.48</v>
      </c>
      <c r="F6" s="27">
        <f aca="true" t="shared" si="0" ref="F6:F16">IF(E$35&gt;0,(E6/E$35)*100,0)</f>
        <v>11.35</v>
      </c>
    </row>
    <row r="7" spans="1:6" s="10" customFormat="1" ht="26.25" customHeight="1">
      <c r="A7" s="11" t="s">
        <v>119</v>
      </c>
      <c r="B7" s="25">
        <f>SUM(B8:B13)</f>
        <v>246554222711.88</v>
      </c>
      <c r="C7" s="28">
        <f aca="true" t="shared" si="1" ref="C7:C35">IF(B$6&gt;0,(B7/B$6)*100,0)</f>
        <v>58.26</v>
      </c>
      <c r="D7" s="12" t="s">
        <v>317</v>
      </c>
      <c r="E7" s="25">
        <f>SUM(E8:E10)</f>
        <v>21051716923</v>
      </c>
      <c r="F7" s="29">
        <f t="shared" si="0"/>
        <v>4.97</v>
      </c>
    </row>
    <row r="8" spans="1:6" s="15" customFormat="1" ht="26.25" customHeight="1">
      <c r="A8" s="13" t="s">
        <v>120</v>
      </c>
      <c r="B8" s="34">
        <f>SUM('科學技術:金融重建'!B8)</f>
        <v>178670419169.95</v>
      </c>
      <c r="C8" s="35">
        <f t="shared" si="1"/>
        <v>42.22</v>
      </c>
      <c r="D8" s="14" t="s">
        <v>318</v>
      </c>
      <c r="E8" s="34">
        <f>SUM('科學技術:金融重建'!E8)</f>
        <v>13500000000</v>
      </c>
      <c r="F8" s="36">
        <f t="shared" si="0"/>
        <v>3.19</v>
      </c>
    </row>
    <row r="9" spans="1:6" s="15" customFormat="1" ht="26.25" customHeight="1">
      <c r="A9" s="13" t="s">
        <v>121</v>
      </c>
      <c r="B9" s="34">
        <f>SUM('科學技術:金融重建'!B9)</f>
        <v>4786694633.93</v>
      </c>
      <c r="C9" s="35">
        <f t="shared" si="1"/>
        <v>1.13</v>
      </c>
      <c r="D9" s="14" t="s">
        <v>319</v>
      </c>
      <c r="E9" s="34">
        <f>SUM('科學技術:金融重建'!E9)</f>
        <v>7105425991</v>
      </c>
      <c r="F9" s="36">
        <f t="shared" si="0"/>
        <v>1.68</v>
      </c>
    </row>
    <row r="10" spans="1:6" s="15" customFormat="1" ht="26.25" customHeight="1">
      <c r="A10" s="13" t="s">
        <v>122</v>
      </c>
      <c r="B10" s="34">
        <f>SUM('科學技術:金融重建'!B10)</f>
        <v>32026366028</v>
      </c>
      <c r="C10" s="35">
        <f t="shared" si="1"/>
        <v>7.57</v>
      </c>
      <c r="D10" s="14" t="s">
        <v>320</v>
      </c>
      <c r="E10" s="34">
        <f>SUM('科學技術:金融重建'!E10)</f>
        <v>446290932</v>
      </c>
      <c r="F10" s="36">
        <f t="shared" si="0"/>
        <v>0.11</v>
      </c>
    </row>
    <row r="11" spans="1:6" s="15" customFormat="1" ht="26.25" customHeight="1">
      <c r="A11" s="13" t="s">
        <v>123</v>
      </c>
      <c r="B11" s="34">
        <f>SUM('科學技術:金融重建'!B11)</f>
        <v>6480588758</v>
      </c>
      <c r="C11" s="35">
        <f t="shared" si="1"/>
        <v>1.53</v>
      </c>
      <c r="D11" s="12" t="s">
        <v>321</v>
      </c>
      <c r="E11" s="25">
        <f>SUM(E12)</f>
        <v>26964595599.48</v>
      </c>
      <c r="F11" s="29">
        <f t="shared" si="0"/>
        <v>6.37</v>
      </c>
    </row>
    <row r="12" spans="1:6" s="15" customFormat="1" ht="26.25" customHeight="1">
      <c r="A12" s="13" t="s">
        <v>124</v>
      </c>
      <c r="B12" s="34">
        <f>SUM('科學技術:金融重建'!B12)</f>
        <v>3590903597</v>
      </c>
      <c r="C12" s="35">
        <f t="shared" si="1"/>
        <v>0.85</v>
      </c>
      <c r="D12" s="14" t="s">
        <v>322</v>
      </c>
      <c r="E12" s="34">
        <f>SUM('科學技術:金融重建'!E12)</f>
        <v>26964595599.48</v>
      </c>
      <c r="F12" s="36">
        <f t="shared" si="0"/>
        <v>6.37</v>
      </c>
    </row>
    <row r="13" spans="1:6" s="15" customFormat="1" ht="26.25" customHeight="1">
      <c r="A13" s="13" t="s">
        <v>125</v>
      </c>
      <c r="B13" s="34">
        <f>SUM('科學技術:金融重建'!B13)</f>
        <v>20999250525</v>
      </c>
      <c r="C13" s="35">
        <f t="shared" si="1"/>
        <v>4.96</v>
      </c>
      <c r="D13" s="16" t="s">
        <v>323</v>
      </c>
      <c r="E13" s="25">
        <f>SUM(E14)</f>
        <v>375147531106.82</v>
      </c>
      <c r="F13" s="29">
        <f t="shared" si="0"/>
        <v>88.65</v>
      </c>
    </row>
    <row r="14" spans="1:6" s="15" customFormat="1" ht="34.5" customHeight="1">
      <c r="A14" s="17" t="s">
        <v>126</v>
      </c>
      <c r="B14" s="25">
        <f>SUM(B15:B18)</f>
        <v>150474349565.34</v>
      </c>
      <c r="C14" s="28">
        <f t="shared" si="1"/>
        <v>35.56</v>
      </c>
      <c r="D14" s="12" t="s">
        <v>324</v>
      </c>
      <c r="E14" s="25">
        <f>SUM(E15:E16)</f>
        <v>375147531106.82</v>
      </c>
      <c r="F14" s="29">
        <f t="shared" si="0"/>
        <v>88.65</v>
      </c>
    </row>
    <row r="15" spans="1:6" s="15" customFormat="1" ht="26.25" customHeight="1">
      <c r="A15" s="13" t="s">
        <v>471</v>
      </c>
      <c r="B15" s="34">
        <f>SUM('科學技術:金融重建'!B15)</f>
        <v>12205725.34</v>
      </c>
      <c r="C15" s="35">
        <f t="shared" si="1"/>
        <v>0</v>
      </c>
      <c r="D15" s="14" t="s">
        <v>127</v>
      </c>
      <c r="E15" s="34">
        <f>SUM('科學技術:金融重建'!E15)</f>
        <v>395077187347.82</v>
      </c>
      <c r="F15" s="36">
        <f t="shared" si="0"/>
        <v>93.36</v>
      </c>
    </row>
    <row r="16" spans="1:6" s="15" customFormat="1" ht="26.25" customHeight="1">
      <c r="A16" s="13" t="s">
        <v>128</v>
      </c>
      <c r="B16" s="34">
        <f>SUM('科學技術:金融重建'!B16)</f>
        <v>148716961536</v>
      </c>
      <c r="C16" s="35">
        <f t="shared" si="1"/>
        <v>35.14</v>
      </c>
      <c r="D16" s="14" t="s">
        <v>325</v>
      </c>
      <c r="E16" s="34">
        <f>SUM('科學技術:金融重建'!E16)</f>
        <v>-19929656241</v>
      </c>
      <c r="F16" s="36">
        <f t="shared" si="0"/>
        <v>-4.71</v>
      </c>
    </row>
    <row r="17" spans="1:6" s="15" customFormat="1" ht="26.25" customHeight="1">
      <c r="A17" s="13" t="s">
        <v>129</v>
      </c>
      <c r="B17" s="34">
        <f>SUM('科學技術:金融重建'!B17)</f>
        <v>1675416732</v>
      </c>
      <c r="C17" s="35">
        <f t="shared" si="1"/>
        <v>0.4</v>
      </c>
      <c r="D17" s="18"/>
      <c r="E17" s="34"/>
      <c r="F17" s="29"/>
    </row>
    <row r="18" spans="1:6" s="15" customFormat="1" ht="26.25" customHeight="1">
      <c r="A18" s="13" t="s">
        <v>130</v>
      </c>
      <c r="B18" s="34">
        <f>SUM('科學技術:金融重建'!B18)</f>
        <v>69765572</v>
      </c>
      <c r="C18" s="35">
        <f t="shared" si="1"/>
        <v>0.02</v>
      </c>
      <c r="D18" s="18"/>
      <c r="E18" s="34"/>
      <c r="F18" s="29"/>
    </row>
    <row r="19" spans="1:6" s="15" customFormat="1" ht="26.25" customHeight="1">
      <c r="A19" s="11" t="s">
        <v>131</v>
      </c>
      <c r="B19" s="25">
        <f>SUM(B20:B21)</f>
        <v>26135271352.08</v>
      </c>
      <c r="C19" s="28">
        <f t="shared" si="1"/>
        <v>6.18</v>
      </c>
      <c r="D19" s="18"/>
      <c r="E19" s="34"/>
      <c r="F19" s="29"/>
    </row>
    <row r="20" spans="1:6" s="15" customFormat="1" ht="26.25" customHeight="1">
      <c r="A20" s="13" t="s">
        <v>132</v>
      </c>
      <c r="B20" s="34">
        <f>SUM('科學技術:金融重建'!B20)</f>
        <v>26135271352.08</v>
      </c>
      <c r="C20" s="35">
        <f t="shared" si="1"/>
        <v>6.18</v>
      </c>
      <c r="D20" s="19"/>
      <c r="E20" s="25"/>
      <c r="F20" s="29"/>
    </row>
    <row r="21" spans="1:6" s="15" customFormat="1" ht="26.25" customHeight="1">
      <c r="A21" s="13" t="s">
        <v>133</v>
      </c>
      <c r="B21" s="34">
        <f>SUM('科學技術:金融重建'!B21)</f>
        <v>0</v>
      </c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134</v>
      </c>
      <c r="B35" s="31">
        <f>B6</f>
        <v>423163843629.3</v>
      </c>
      <c r="C35" s="31">
        <f t="shared" si="1"/>
        <v>100</v>
      </c>
      <c r="D35" s="23" t="s">
        <v>6</v>
      </c>
      <c r="E35" s="32">
        <f>E6+E13</f>
        <v>423163843629.3</v>
      </c>
      <c r="F35" s="33">
        <f>IF(E$35&gt;0,(E35/E$35)*100,0)</f>
        <v>100</v>
      </c>
    </row>
    <row r="36" spans="1:4" s="15" customFormat="1" ht="19.5" customHeight="1">
      <c r="A36" s="195" t="s">
        <v>498</v>
      </c>
      <c r="B36" s="196"/>
      <c r="C36" s="199"/>
      <c r="D36" s="199"/>
    </row>
    <row r="37" s="15" customFormat="1" ht="14.25"/>
    <row r="38" s="15" customFormat="1" ht="14.25"/>
    <row r="39" s="15" customFormat="1" ht="14.25"/>
    <row r="40" s="15" customFormat="1" ht="14.25"/>
  </sheetData>
  <mergeCells count="4">
    <mergeCell ref="A1:F1"/>
    <mergeCell ref="A2:F2"/>
    <mergeCell ref="A3:E3"/>
    <mergeCell ref="A36:D3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F36"/>
  <sheetViews>
    <sheetView workbookViewId="0" topLeftCell="A20">
      <selection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198" t="s">
        <v>433</v>
      </c>
      <c r="B1" s="198"/>
      <c r="C1" s="198"/>
      <c r="D1" s="198"/>
      <c r="E1" s="198"/>
      <c r="F1" s="198"/>
    </row>
    <row r="2" spans="1:6" ht="27.75" customHeight="1">
      <c r="A2" s="193" t="s">
        <v>327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328</v>
      </c>
      <c r="C4" s="1"/>
      <c r="D4" s="1"/>
      <c r="F4" s="2" t="s">
        <v>329</v>
      </c>
    </row>
    <row r="5" spans="1:6" s="7" customFormat="1" ht="33.75" customHeight="1">
      <c r="A5" s="5" t="s">
        <v>330</v>
      </c>
      <c r="B5" s="6" t="s">
        <v>331</v>
      </c>
      <c r="C5" s="37" t="s">
        <v>7</v>
      </c>
      <c r="D5" s="6" t="s">
        <v>330</v>
      </c>
      <c r="E5" s="6" t="s">
        <v>331</v>
      </c>
      <c r="F5" s="38" t="s">
        <v>7</v>
      </c>
    </row>
    <row r="6" spans="1:6" s="10" customFormat="1" ht="26.25" customHeight="1">
      <c r="A6" s="8" t="s">
        <v>332</v>
      </c>
      <c r="B6" s="25">
        <f>SUM(B7,B14,B19)</f>
        <v>725903639</v>
      </c>
      <c r="C6" s="26">
        <f>IF(B$6&gt;0,(B6/B$6)*100,0)</f>
        <v>100</v>
      </c>
      <c r="D6" s="9" t="s">
        <v>333</v>
      </c>
      <c r="E6" s="25">
        <f>SUM(E7,E11)</f>
        <v>19571468</v>
      </c>
      <c r="F6" s="27">
        <f aca="true" t="shared" si="0" ref="F6:F16">IF(E$35&gt;0,(E6/E$35)*100,0)</f>
        <v>2.7</v>
      </c>
    </row>
    <row r="7" spans="1:6" s="10" customFormat="1" ht="26.25" customHeight="1">
      <c r="A7" s="11" t="s">
        <v>0</v>
      </c>
      <c r="B7" s="25">
        <f>SUM(B8:B13)</f>
        <v>723786669</v>
      </c>
      <c r="C7" s="28">
        <f aca="true" t="shared" si="1" ref="C7:C35">IF(B$6&gt;0,(B7/B$6)*100,0)</f>
        <v>99.71</v>
      </c>
      <c r="D7" s="12" t="s">
        <v>334</v>
      </c>
      <c r="E7" s="25">
        <f>SUM(E8:E10)</f>
        <v>10253040</v>
      </c>
      <c r="F7" s="29">
        <f t="shared" si="0"/>
        <v>1.41</v>
      </c>
    </row>
    <row r="8" spans="1:6" s="15" customFormat="1" ht="26.25" customHeight="1">
      <c r="A8" s="13" t="s">
        <v>335</v>
      </c>
      <c r="B8" s="30">
        <v>648485871</v>
      </c>
      <c r="C8" s="35">
        <f t="shared" si="1"/>
        <v>89.33</v>
      </c>
      <c r="D8" s="14" t="s">
        <v>336</v>
      </c>
      <c r="E8" s="30"/>
      <c r="F8" s="36">
        <f t="shared" si="0"/>
        <v>0</v>
      </c>
    </row>
    <row r="9" spans="1:6" s="15" customFormat="1" ht="26.25" customHeight="1">
      <c r="A9" s="13" t="s">
        <v>337</v>
      </c>
      <c r="B9" s="30"/>
      <c r="C9" s="35">
        <f t="shared" si="1"/>
        <v>0</v>
      </c>
      <c r="D9" s="14" t="s">
        <v>338</v>
      </c>
      <c r="E9" s="30">
        <v>10253040</v>
      </c>
      <c r="F9" s="36">
        <f t="shared" si="0"/>
        <v>1.41</v>
      </c>
    </row>
    <row r="10" spans="1:6" s="15" customFormat="1" ht="26.25" customHeight="1">
      <c r="A10" s="13" t="s">
        <v>339</v>
      </c>
      <c r="B10" s="30">
        <v>60046005</v>
      </c>
      <c r="C10" s="35">
        <f t="shared" si="1"/>
        <v>8.27</v>
      </c>
      <c r="D10" s="14" t="s">
        <v>340</v>
      </c>
      <c r="E10" s="30"/>
      <c r="F10" s="36">
        <f t="shared" si="0"/>
        <v>0</v>
      </c>
    </row>
    <row r="11" spans="1:6" s="15" customFormat="1" ht="26.25" customHeight="1">
      <c r="A11" s="13" t="s">
        <v>341</v>
      </c>
      <c r="B11" s="30"/>
      <c r="C11" s="35">
        <f t="shared" si="1"/>
        <v>0</v>
      </c>
      <c r="D11" s="12" t="s">
        <v>342</v>
      </c>
      <c r="E11" s="25">
        <f>SUM(E12)</f>
        <v>9318428</v>
      </c>
      <c r="F11" s="29">
        <f t="shared" si="0"/>
        <v>1.28</v>
      </c>
    </row>
    <row r="12" spans="1:6" s="15" customFormat="1" ht="26.25" customHeight="1">
      <c r="A12" s="13" t="s">
        <v>343</v>
      </c>
      <c r="B12" s="30">
        <v>15254793</v>
      </c>
      <c r="C12" s="35">
        <f t="shared" si="1"/>
        <v>2.1</v>
      </c>
      <c r="D12" s="14" t="s">
        <v>344</v>
      </c>
      <c r="E12" s="30">
        <v>9318428</v>
      </c>
      <c r="F12" s="36">
        <f t="shared" si="0"/>
        <v>1.28</v>
      </c>
    </row>
    <row r="13" spans="1:6" s="15" customFormat="1" ht="26.25" customHeight="1">
      <c r="A13" s="13" t="s">
        <v>345</v>
      </c>
      <c r="B13" s="30"/>
      <c r="C13" s="35">
        <f t="shared" si="1"/>
        <v>0</v>
      </c>
      <c r="D13" s="16" t="s">
        <v>346</v>
      </c>
      <c r="E13" s="25">
        <f>SUM(E14)</f>
        <v>706332171</v>
      </c>
      <c r="F13" s="29">
        <f t="shared" si="0"/>
        <v>97.3</v>
      </c>
    </row>
    <row r="14" spans="1:6" s="15" customFormat="1" ht="34.5" customHeight="1">
      <c r="A14" s="17" t="s">
        <v>347</v>
      </c>
      <c r="B14" s="25">
        <f>SUM(B15:B18)</f>
        <v>2116970</v>
      </c>
      <c r="C14" s="28">
        <f t="shared" si="1"/>
        <v>0.29</v>
      </c>
      <c r="D14" s="12" t="s">
        <v>348</v>
      </c>
      <c r="E14" s="25">
        <f>SUM(E15:E16)</f>
        <v>706332171</v>
      </c>
      <c r="F14" s="29">
        <f t="shared" si="0"/>
        <v>97.3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349</v>
      </c>
      <c r="E15" s="30">
        <v>706332171</v>
      </c>
      <c r="F15" s="36">
        <f t="shared" si="0"/>
        <v>97.3</v>
      </c>
    </row>
    <row r="16" spans="1:6" s="15" customFormat="1" ht="26.25" customHeight="1">
      <c r="A16" s="13" t="s">
        <v>350</v>
      </c>
      <c r="B16" s="30"/>
      <c r="C16" s="35">
        <f t="shared" si="1"/>
        <v>0</v>
      </c>
      <c r="D16" s="14" t="s">
        <v>351</v>
      </c>
      <c r="E16" s="30"/>
      <c r="F16" s="36">
        <f t="shared" si="0"/>
        <v>0</v>
      </c>
    </row>
    <row r="17" spans="1:6" s="15" customFormat="1" ht="26.25" customHeight="1">
      <c r="A17" s="13" t="s">
        <v>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2</v>
      </c>
      <c r="B18" s="30">
        <v>2116970</v>
      </c>
      <c r="C18" s="35">
        <f t="shared" si="1"/>
        <v>0.29</v>
      </c>
      <c r="D18" s="18"/>
      <c r="E18" s="34"/>
      <c r="F18" s="29"/>
    </row>
    <row r="19" spans="1:6" s="15" customFormat="1" ht="26.25" customHeight="1">
      <c r="A19" s="11" t="s">
        <v>3</v>
      </c>
      <c r="B19" s="25">
        <f>SUM(B20:B21)</f>
        <v>0</v>
      </c>
      <c r="C19" s="28">
        <f t="shared" si="1"/>
        <v>0</v>
      </c>
      <c r="D19" s="18"/>
      <c r="E19" s="34"/>
      <c r="F19" s="29"/>
    </row>
    <row r="20" spans="1:6" s="15" customFormat="1" ht="26.25" customHeight="1">
      <c r="A20" s="13" t="s">
        <v>4</v>
      </c>
      <c r="B20" s="30"/>
      <c r="C20" s="35">
        <f t="shared" si="1"/>
        <v>0</v>
      </c>
      <c r="D20" s="19"/>
      <c r="E20" s="25"/>
      <c r="F20" s="29"/>
    </row>
    <row r="21" spans="1:6" s="15" customFormat="1" ht="26.25" customHeight="1">
      <c r="A21" s="13" t="s">
        <v>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6</v>
      </c>
      <c r="B35" s="31">
        <f>B6</f>
        <v>725903639</v>
      </c>
      <c r="C35" s="31">
        <f t="shared" si="1"/>
        <v>100</v>
      </c>
      <c r="D35" s="23" t="s">
        <v>6</v>
      </c>
      <c r="E35" s="32">
        <f>E6+E13</f>
        <v>725903639</v>
      </c>
      <c r="F35" s="33">
        <f>IF(E$35&gt;0,(E35/E$35)*100,0)</f>
        <v>100</v>
      </c>
    </row>
    <row r="36" spans="1:4" s="15" customFormat="1" ht="19.5" customHeight="1">
      <c r="A36" s="195" t="s">
        <v>480</v>
      </c>
      <c r="B36" s="196"/>
      <c r="C36" s="199"/>
      <c r="D36" s="199"/>
    </row>
    <row r="37" s="15" customFormat="1" ht="14.25"/>
    <row r="38" s="15" customFormat="1" ht="14.25"/>
    <row r="39" s="15" customFormat="1" ht="14.25"/>
    <row r="40" s="15" customFormat="1" ht="14.25"/>
  </sheetData>
  <mergeCells count="4">
    <mergeCell ref="A1:F1"/>
    <mergeCell ref="A2:F2"/>
    <mergeCell ref="A3:E3"/>
    <mergeCell ref="A36:D36"/>
  </mergeCells>
  <printOptions/>
  <pageMargins left="0.6299212598425197" right="0.6299212598425197" top="0.5905511811023623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F36"/>
  <sheetViews>
    <sheetView workbookViewId="0" topLeftCell="A21">
      <selection activeCell="A1" sqref="A1:F1"/>
    </sheetView>
  </sheetViews>
  <sheetFormatPr defaultColWidth="9.00390625" defaultRowHeight="16.5"/>
  <cols>
    <col min="1" max="1" width="17.25390625" style="4" customWidth="1"/>
    <col min="2" max="2" width="17.875" style="4" customWidth="1"/>
    <col min="3" max="3" width="9.125" style="4" customWidth="1"/>
    <col min="4" max="4" width="17.125" style="4" customWidth="1"/>
    <col min="5" max="5" width="17.875" style="4" customWidth="1"/>
    <col min="6" max="6" width="9.25390625" style="4" customWidth="1"/>
    <col min="7" max="16384" width="9.00390625" style="4" customWidth="1"/>
  </cols>
  <sheetData>
    <row r="1" spans="1:6" ht="27.75" customHeight="1">
      <c r="A1" s="198" t="s">
        <v>484</v>
      </c>
      <c r="B1" s="198"/>
      <c r="C1" s="198"/>
      <c r="D1" s="198"/>
      <c r="E1" s="198"/>
      <c r="F1" s="198"/>
    </row>
    <row r="2" spans="1:6" ht="27.75" customHeight="1">
      <c r="A2" s="193" t="s">
        <v>327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328</v>
      </c>
      <c r="C4" s="1"/>
      <c r="D4" s="1"/>
      <c r="F4" s="2" t="s">
        <v>329</v>
      </c>
    </row>
    <row r="5" spans="1:6" s="7" customFormat="1" ht="33.75" customHeight="1">
      <c r="A5" s="5" t="s">
        <v>330</v>
      </c>
      <c r="B5" s="6" t="s">
        <v>331</v>
      </c>
      <c r="C5" s="37" t="s">
        <v>7</v>
      </c>
      <c r="D5" s="6" t="s">
        <v>330</v>
      </c>
      <c r="E5" s="6" t="s">
        <v>331</v>
      </c>
      <c r="F5" s="38" t="s">
        <v>7</v>
      </c>
    </row>
    <row r="6" spans="1:6" s="10" customFormat="1" ht="26.25" customHeight="1">
      <c r="A6" s="8" t="s">
        <v>332</v>
      </c>
      <c r="B6" s="25">
        <f>SUM(B7,B14,B19)</f>
        <v>1000086729</v>
      </c>
      <c r="C6" s="26">
        <f>IF(B$6&gt;0,(B6/B$6)*100,0)</f>
        <v>100</v>
      </c>
      <c r="D6" s="9" t="s">
        <v>333</v>
      </c>
      <c r="E6" s="25">
        <f>SUM(E7,E11)</f>
        <v>146114831</v>
      </c>
      <c r="F6" s="27">
        <f aca="true" t="shared" si="0" ref="F6:F16">IF(E$35&gt;0,(E6/E$35)*100,0)</f>
        <v>14.61</v>
      </c>
    </row>
    <row r="7" spans="1:6" s="10" customFormat="1" ht="26.25" customHeight="1">
      <c r="A7" s="11" t="s">
        <v>0</v>
      </c>
      <c r="B7" s="25">
        <f>SUM(B8:B13)</f>
        <v>529176146</v>
      </c>
      <c r="C7" s="28">
        <f aca="true" t="shared" si="1" ref="C7:C35">IF(B$6&gt;0,(B7/B$6)*100,0)</f>
        <v>52.91</v>
      </c>
      <c r="D7" s="12" t="s">
        <v>334</v>
      </c>
      <c r="E7" s="25">
        <f>SUM(E8:E10)</f>
        <v>44892371</v>
      </c>
      <c r="F7" s="29">
        <f t="shared" si="0"/>
        <v>4.49</v>
      </c>
    </row>
    <row r="8" spans="1:6" s="15" customFormat="1" ht="26.25" customHeight="1">
      <c r="A8" s="13" t="s">
        <v>335</v>
      </c>
      <c r="B8" s="30">
        <v>204100200</v>
      </c>
      <c r="C8" s="35">
        <f t="shared" si="1"/>
        <v>20.41</v>
      </c>
      <c r="D8" s="14" t="s">
        <v>336</v>
      </c>
      <c r="E8" s="30"/>
      <c r="F8" s="36">
        <f t="shared" si="0"/>
        <v>0</v>
      </c>
    </row>
    <row r="9" spans="1:6" s="15" customFormat="1" ht="26.25" customHeight="1">
      <c r="A9" s="13" t="s">
        <v>337</v>
      </c>
      <c r="B9" s="30">
        <v>185456568</v>
      </c>
      <c r="C9" s="35">
        <f t="shared" si="1"/>
        <v>18.54</v>
      </c>
      <c r="D9" s="14" t="s">
        <v>338</v>
      </c>
      <c r="E9" s="30">
        <v>44892371</v>
      </c>
      <c r="F9" s="36">
        <f t="shared" si="0"/>
        <v>4.49</v>
      </c>
    </row>
    <row r="10" spans="1:6" s="15" customFormat="1" ht="26.25" customHeight="1">
      <c r="A10" s="13" t="s">
        <v>339</v>
      </c>
      <c r="B10" s="30">
        <v>2080718</v>
      </c>
      <c r="C10" s="35">
        <f t="shared" si="1"/>
        <v>0.21</v>
      </c>
      <c r="D10" s="14" t="s">
        <v>340</v>
      </c>
      <c r="E10" s="30"/>
      <c r="F10" s="36">
        <f t="shared" si="0"/>
        <v>0</v>
      </c>
    </row>
    <row r="11" spans="1:6" s="15" customFormat="1" ht="26.25" customHeight="1">
      <c r="A11" s="13" t="s">
        <v>341</v>
      </c>
      <c r="B11" s="30"/>
      <c r="C11" s="35">
        <f t="shared" si="1"/>
        <v>0</v>
      </c>
      <c r="D11" s="12" t="s">
        <v>342</v>
      </c>
      <c r="E11" s="25">
        <f>SUM(E12)</f>
        <v>101222460</v>
      </c>
      <c r="F11" s="29">
        <f t="shared" si="0"/>
        <v>10.12</v>
      </c>
    </row>
    <row r="12" spans="1:6" s="15" customFormat="1" ht="26.25" customHeight="1">
      <c r="A12" s="13" t="s">
        <v>343</v>
      </c>
      <c r="B12" s="30">
        <v>50089</v>
      </c>
      <c r="C12" s="35">
        <f t="shared" si="1"/>
        <v>0.01</v>
      </c>
      <c r="D12" s="14" t="s">
        <v>344</v>
      </c>
      <c r="E12" s="30">
        <v>101222460</v>
      </c>
      <c r="F12" s="36">
        <f t="shared" si="0"/>
        <v>10.12</v>
      </c>
    </row>
    <row r="13" spans="1:6" s="15" customFormat="1" ht="26.25" customHeight="1">
      <c r="A13" s="13" t="s">
        <v>345</v>
      </c>
      <c r="B13" s="30">
        <v>137488571</v>
      </c>
      <c r="C13" s="35">
        <f t="shared" si="1"/>
        <v>13.75</v>
      </c>
      <c r="D13" s="16" t="s">
        <v>346</v>
      </c>
      <c r="E13" s="25">
        <f>SUM(E14)</f>
        <v>853971898</v>
      </c>
      <c r="F13" s="29">
        <f t="shared" si="0"/>
        <v>85.39</v>
      </c>
    </row>
    <row r="14" spans="1:6" s="15" customFormat="1" ht="34.5" customHeight="1">
      <c r="A14" s="17" t="s">
        <v>347</v>
      </c>
      <c r="B14" s="25">
        <f>SUM(B15:B18)</f>
        <v>1440000</v>
      </c>
      <c r="C14" s="28">
        <f t="shared" si="1"/>
        <v>0.14</v>
      </c>
      <c r="D14" s="12" t="s">
        <v>348</v>
      </c>
      <c r="E14" s="25">
        <f>SUM(E15:E16)</f>
        <v>853971898</v>
      </c>
      <c r="F14" s="29">
        <f t="shared" si="0"/>
        <v>85.39</v>
      </c>
    </row>
    <row r="15" spans="1:6" s="15" customFormat="1" ht="26.25" customHeight="1">
      <c r="A15" s="13" t="s">
        <v>471</v>
      </c>
      <c r="B15" s="30">
        <v>1440000</v>
      </c>
      <c r="C15" s="35">
        <f t="shared" si="1"/>
        <v>0.14</v>
      </c>
      <c r="D15" s="14" t="s">
        <v>349</v>
      </c>
      <c r="E15" s="30">
        <v>1717976675</v>
      </c>
      <c r="F15" s="36">
        <f t="shared" si="0"/>
        <v>171.78</v>
      </c>
    </row>
    <row r="16" spans="1:6" s="15" customFormat="1" ht="26.25" customHeight="1">
      <c r="A16" s="13" t="s">
        <v>350</v>
      </c>
      <c r="B16" s="30"/>
      <c r="C16" s="35">
        <f t="shared" si="1"/>
        <v>0</v>
      </c>
      <c r="D16" s="14" t="s">
        <v>351</v>
      </c>
      <c r="E16" s="30">
        <v>-864004777</v>
      </c>
      <c r="F16" s="36">
        <f t="shared" si="0"/>
        <v>-86.39</v>
      </c>
    </row>
    <row r="17" spans="1:6" s="15" customFormat="1" ht="26.25" customHeight="1">
      <c r="A17" s="13" t="s">
        <v>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2</v>
      </c>
      <c r="B18" s="30"/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3</v>
      </c>
      <c r="B19" s="25">
        <f>SUM(B20:B21)</f>
        <v>469470583</v>
      </c>
      <c r="C19" s="28">
        <f t="shared" si="1"/>
        <v>46.94</v>
      </c>
      <c r="D19" s="18"/>
      <c r="E19" s="34"/>
      <c r="F19" s="29"/>
    </row>
    <row r="20" spans="1:6" s="15" customFormat="1" ht="26.25" customHeight="1">
      <c r="A20" s="13" t="s">
        <v>4</v>
      </c>
      <c r="B20" s="30">
        <v>469470583</v>
      </c>
      <c r="C20" s="35">
        <f t="shared" si="1"/>
        <v>46.94</v>
      </c>
      <c r="D20" s="19"/>
      <c r="E20" s="25"/>
      <c r="F20" s="29"/>
    </row>
    <row r="21" spans="1:6" s="15" customFormat="1" ht="26.25" customHeight="1">
      <c r="A21" s="13" t="s">
        <v>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6</v>
      </c>
      <c r="B35" s="31">
        <f>B6</f>
        <v>1000086729</v>
      </c>
      <c r="C35" s="31">
        <f t="shared" si="1"/>
        <v>100</v>
      </c>
      <c r="D35" s="23" t="s">
        <v>6</v>
      </c>
      <c r="E35" s="32">
        <f>E6+E13</f>
        <v>1000086729</v>
      </c>
      <c r="F35" s="33">
        <f>IF(E$35&gt;0,(E35/E$35)*100,0)</f>
        <v>100</v>
      </c>
    </row>
    <row r="36" spans="1:4" s="15" customFormat="1" ht="19.5" customHeight="1">
      <c r="A36" s="195"/>
      <c r="B36" s="196"/>
      <c r="C36" s="200"/>
      <c r="D36" s="201"/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1:F1"/>
    <mergeCell ref="A2:F2"/>
    <mergeCell ref="A3:E3"/>
    <mergeCell ref="A36:B36"/>
    <mergeCell ref="C36:D36"/>
  </mergeCells>
  <printOptions/>
  <pageMargins left="0.6299212598425197" right="0.6299212598425197" top="0.5905511811023623" bottom="0.3937007874015748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F36"/>
  <sheetViews>
    <sheetView workbookViewId="0" topLeftCell="A1">
      <pane xSplit="1" ySplit="5" topLeftCell="B2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197" t="s">
        <v>434</v>
      </c>
      <c r="B1" s="198"/>
      <c r="C1" s="198"/>
      <c r="D1" s="198"/>
      <c r="E1" s="198"/>
      <c r="F1" s="198"/>
    </row>
    <row r="2" spans="1:6" ht="27.75" customHeight="1">
      <c r="A2" s="193" t="s">
        <v>327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328</v>
      </c>
      <c r="C4" s="1"/>
      <c r="D4" s="1"/>
      <c r="F4" s="2" t="s">
        <v>329</v>
      </c>
    </row>
    <row r="5" spans="1:6" s="7" customFormat="1" ht="33.75" customHeight="1">
      <c r="A5" s="5" t="s">
        <v>330</v>
      </c>
      <c r="B5" s="6" t="s">
        <v>331</v>
      </c>
      <c r="C5" s="37" t="s">
        <v>7</v>
      </c>
      <c r="D5" s="6" t="s">
        <v>330</v>
      </c>
      <c r="E5" s="6" t="s">
        <v>331</v>
      </c>
      <c r="F5" s="38" t="s">
        <v>7</v>
      </c>
    </row>
    <row r="6" spans="1:6" s="10" customFormat="1" ht="26.25" customHeight="1">
      <c r="A6" s="8" t="s">
        <v>332</v>
      </c>
      <c r="B6" s="25">
        <f>SUM(B7,B14,B19)</f>
        <v>960883869.34</v>
      </c>
      <c r="C6" s="26">
        <f>IF(B$6&gt;0,(B6/B$6)*100,0)</f>
        <v>100</v>
      </c>
      <c r="D6" s="9" t="s">
        <v>333</v>
      </c>
      <c r="E6" s="25">
        <f>SUM(E7,E11)</f>
        <v>618784246</v>
      </c>
      <c r="F6" s="27">
        <f aca="true" t="shared" si="0" ref="F6:F16">IF(E$35&gt;0,(E6/E$35)*100,0)</f>
        <v>64.4</v>
      </c>
    </row>
    <row r="7" spans="1:6" s="10" customFormat="1" ht="26.25" customHeight="1">
      <c r="A7" s="11" t="s">
        <v>0</v>
      </c>
      <c r="B7" s="25">
        <f>SUM(B8:B13)</f>
        <v>960883869.34</v>
      </c>
      <c r="C7" s="28">
        <f aca="true" t="shared" si="1" ref="C7:C35">IF(B$6&gt;0,(B7/B$6)*100,0)</f>
        <v>100</v>
      </c>
      <c r="D7" s="12" t="s">
        <v>334</v>
      </c>
      <c r="E7" s="25">
        <f>SUM(E8:E10)</f>
        <v>618784246</v>
      </c>
      <c r="F7" s="29">
        <f t="shared" si="0"/>
        <v>64.4</v>
      </c>
    </row>
    <row r="8" spans="1:6" s="15" customFormat="1" ht="26.25" customHeight="1">
      <c r="A8" s="13" t="s">
        <v>335</v>
      </c>
      <c r="B8" s="30">
        <v>953617687.34</v>
      </c>
      <c r="C8" s="35">
        <f t="shared" si="1"/>
        <v>99.24</v>
      </c>
      <c r="D8" s="14" t="s">
        <v>336</v>
      </c>
      <c r="E8" s="30"/>
      <c r="F8" s="36">
        <f t="shared" si="0"/>
        <v>0</v>
      </c>
    </row>
    <row r="9" spans="1:6" s="15" customFormat="1" ht="26.25" customHeight="1">
      <c r="A9" s="13" t="s">
        <v>337</v>
      </c>
      <c r="B9" s="30"/>
      <c r="C9" s="35">
        <f t="shared" si="1"/>
        <v>0</v>
      </c>
      <c r="D9" s="14" t="s">
        <v>338</v>
      </c>
      <c r="E9" s="30">
        <v>618784246</v>
      </c>
      <c r="F9" s="36">
        <f t="shared" si="0"/>
        <v>64.4</v>
      </c>
    </row>
    <row r="10" spans="1:6" s="15" customFormat="1" ht="26.25" customHeight="1">
      <c r="A10" s="13" t="s">
        <v>339</v>
      </c>
      <c r="B10" s="30">
        <v>7266182</v>
      </c>
      <c r="C10" s="35">
        <f t="shared" si="1"/>
        <v>0.76</v>
      </c>
      <c r="D10" s="14" t="s">
        <v>340</v>
      </c>
      <c r="E10" s="30"/>
      <c r="F10" s="36">
        <f t="shared" si="0"/>
        <v>0</v>
      </c>
    </row>
    <row r="11" spans="1:6" s="15" customFormat="1" ht="26.25" customHeight="1">
      <c r="A11" s="13" t="s">
        <v>341</v>
      </c>
      <c r="B11" s="30"/>
      <c r="C11" s="35">
        <f t="shared" si="1"/>
        <v>0</v>
      </c>
      <c r="D11" s="12" t="s">
        <v>342</v>
      </c>
      <c r="E11" s="25">
        <f>SUM(E12)</f>
        <v>0</v>
      </c>
      <c r="F11" s="29">
        <f t="shared" si="0"/>
        <v>0</v>
      </c>
    </row>
    <row r="12" spans="1:6" s="15" customFormat="1" ht="26.25" customHeight="1">
      <c r="A12" s="13" t="s">
        <v>343</v>
      </c>
      <c r="B12" s="30"/>
      <c r="C12" s="35">
        <f t="shared" si="1"/>
        <v>0</v>
      </c>
      <c r="D12" s="14" t="s">
        <v>344</v>
      </c>
      <c r="E12" s="30"/>
      <c r="F12" s="36">
        <f t="shared" si="0"/>
        <v>0</v>
      </c>
    </row>
    <row r="13" spans="1:6" s="15" customFormat="1" ht="26.25" customHeight="1">
      <c r="A13" s="13" t="s">
        <v>345</v>
      </c>
      <c r="B13" s="30"/>
      <c r="C13" s="35">
        <f t="shared" si="1"/>
        <v>0</v>
      </c>
      <c r="D13" s="16" t="s">
        <v>346</v>
      </c>
      <c r="E13" s="25">
        <f>SUM(E14)</f>
        <v>342099623.34</v>
      </c>
      <c r="F13" s="29">
        <f t="shared" si="0"/>
        <v>35.6</v>
      </c>
    </row>
    <row r="14" spans="1:6" s="15" customFormat="1" ht="34.5" customHeight="1">
      <c r="A14" s="17" t="s">
        <v>347</v>
      </c>
      <c r="B14" s="25">
        <f>SUM(B15:B18)</f>
        <v>0</v>
      </c>
      <c r="C14" s="28">
        <f t="shared" si="1"/>
        <v>0</v>
      </c>
      <c r="D14" s="12" t="s">
        <v>348</v>
      </c>
      <c r="E14" s="25">
        <f>SUM(E15:E16)</f>
        <v>342099623.34</v>
      </c>
      <c r="F14" s="29">
        <f t="shared" si="0"/>
        <v>35.6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349</v>
      </c>
      <c r="E15" s="30">
        <v>342099623.34</v>
      </c>
      <c r="F15" s="36">
        <f t="shared" si="0"/>
        <v>35.6</v>
      </c>
    </row>
    <row r="16" spans="1:6" s="15" customFormat="1" ht="26.25" customHeight="1">
      <c r="A16" s="13" t="s">
        <v>350</v>
      </c>
      <c r="B16" s="30"/>
      <c r="C16" s="35">
        <f t="shared" si="1"/>
        <v>0</v>
      </c>
      <c r="D16" s="14" t="s">
        <v>351</v>
      </c>
      <c r="E16" s="30"/>
      <c r="F16" s="36">
        <f t="shared" si="0"/>
        <v>0</v>
      </c>
    </row>
    <row r="17" spans="1:6" s="15" customFormat="1" ht="26.25" customHeight="1">
      <c r="A17" s="13" t="s">
        <v>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2</v>
      </c>
      <c r="B18" s="30"/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3</v>
      </c>
      <c r="B19" s="25">
        <f>SUM(B20:B21)</f>
        <v>0</v>
      </c>
      <c r="C19" s="28">
        <f t="shared" si="1"/>
        <v>0</v>
      </c>
      <c r="D19" s="18"/>
      <c r="E19" s="34"/>
      <c r="F19" s="29"/>
    </row>
    <row r="20" spans="1:6" s="15" customFormat="1" ht="26.25" customHeight="1">
      <c r="A20" s="13" t="s">
        <v>4</v>
      </c>
      <c r="B20" s="30"/>
      <c r="C20" s="35">
        <f t="shared" si="1"/>
        <v>0</v>
      </c>
      <c r="D20" s="19"/>
      <c r="E20" s="25"/>
      <c r="F20" s="29"/>
    </row>
    <row r="21" spans="1:6" s="15" customFormat="1" ht="26.25" customHeight="1">
      <c r="A21" s="13" t="s">
        <v>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6</v>
      </c>
      <c r="B35" s="31">
        <f>B6</f>
        <v>960883869.34</v>
      </c>
      <c r="C35" s="31">
        <f t="shared" si="1"/>
        <v>100</v>
      </c>
      <c r="D35" s="23" t="s">
        <v>6</v>
      </c>
      <c r="E35" s="32">
        <f>E6+E13</f>
        <v>960883869.34</v>
      </c>
      <c r="F35" s="33">
        <f>IF(E$35&gt;0,(E35/E$35)*100,0)</f>
        <v>100</v>
      </c>
    </row>
    <row r="36" spans="1:4" s="15" customFormat="1" ht="19.5" customHeight="1">
      <c r="A36" s="195"/>
      <c r="B36" s="196"/>
      <c r="C36" s="200"/>
      <c r="D36" s="201"/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3:E3"/>
    <mergeCell ref="A1:F1"/>
    <mergeCell ref="A2:F2"/>
    <mergeCell ref="A36:B36"/>
    <mergeCell ref="C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F36"/>
  <sheetViews>
    <sheetView workbookViewId="0" topLeftCell="A1">
      <pane xSplit="1" ySplit="5" topLeftCell="B2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198" t="s">
        <v>483</v>
      </c>
      <c r="B1" s="198"/>
      <c r="C1" s="198"/>
      <c r="D1" s="198"/>
      <c r="E1" s="198"/>
      <c r="F1" s="198"/>
    </row>
    <row r="2" spans="1:6" ht="27.75" customHeight="1">
      <c r="A2" s="193" t="s">
        <v>327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328</v>
      </c>
      <c r="C4" s="1"/>
      <c r="D4" s="1"/>
      <c r="F4" s="2" t="s">
        <v>329</v>
      </c>
    </row>
    <row r="5" spans="1:6" s="7" customFormat="1" ht="33.75" customHeight="1">
      <c r="A5" s="5" t="s">
        <v>330</v>
      </c>
      <c r="B5" s="6" t="s">
        <v>331</v>
      </c>
      <c r="C5" s="37" t="s">
        <v>7</v>
      </c>
      <c r="D5" s="6" t="s">
        <v>330</v>
      </c>
      <c r="E5" s="6" t="s">
        <v>331</v>
      </c>
      <c r="F5" s="38" t="s">
        <v>7</v>
      </c>
    </row>
    <row r="6" spans="1:6" s="10" customFormat="1" ht="26.25" customHeight="1">
      <c r="A6" s="8" t="s">
        <v>332</v>
      </c>
      <c r="B6" s="25">
        <f>SUM(B7,B14,B19)</f>
        <v>35863570181</v>
      </c>
      <c r="C6" s="26">
        <f>IF(B$6&gt;0,(B6/B$6)*100,0)</f>
        <v>100</v>
      </c>
      <c r="D6" s="9" t="s">
        <v>333</v>
      </c>
      <c r="E6" s="25">
        <f>SUM(E7,E11)</f>
        <v>6158017176</v>
      </c>
      <c r="F6" s="27">
        <f aca="true" t="shared" si="0" ref="F6:F16">IF(E$35&gt;0,(E6/E$35)*100,0)</f>
        <v>17.17</v>
      </c>
    </row>
    <row r="7" spans="1:6" s="10" customFormat="1" ht="26.25" customHeight="1">
      <c r="A7" s="11" t="s">
        <v>0</v>
      </c>
      <c r="B7" s="25">
        <f>SUM(B8:B13)</f>
        <v>35762647931</v>
      </c>
      <c r="C7" s="28">
        <f aca="true" t="shared" si="1" ref="C7:C35">IF(B$6&gt;0,(B7/B$6)*100,0)</f>
        <v>99.72</v>
      </c>
      <c r="D7" s="12" t="s">
        <v>334</v>
      </c>
      <c r="E7" s="25">
        <f>SUM(E8:E10)</f>
        <v>75149745</v>
      </c>
      <c r="F7" s="29">
        <f t="shared" si="0"/>
        <v>0.21</v>
      </c>
    </row>
    <row r="8" spans="1:6" s="15" customFormat="1" ht="26.25" customHeight="1">
      <c r="A8" s="13" t="s">
        <v>335</v>
      </c>
      <c r="B8" s="30">
        <v>14917261511</v>
      </c>
      <c r="C8" s="35">
        <f t="shared" si="1"/>
        <v>41.59</v>
      </c>
      <c r="D8" s="14" t="s">
        <v>336</v>
      </c>
      <c r="E8" s="30"/>
      <c r="F8" s="36">
        <f t="shared" si="0"/>
        <v>0</v>
      </c>
    </row>
    <row r="9" spans="1:6" s="15" customFormat="1" ht="26.25" customHeight="1">
      <c r="A9" s="13" t="s">
        <v>337</v>
      </c>
      <c r="B9" s="30"/>
      <c r="C9" s="35">
        <f t="shared" si="1"/>
        <v>0</v>
      </c>
      <c r="D9" s="14" t="s">
        <v>338</v>
      </c>
      <c r="E9" s="30">
        <v>3344644</v>
      </c>
      <c r="F9" s="36">
        <f t="shared" si="0"/>
        <v>0.01</v>
      </c>
    </row>
    <row r="10" spans="1:6" s="15" customFormat="1" ht="26.25" customHeight="1">
      <c r="A10" s="13" t="s">
        <v>339</v>
      </c>
      <c r="B10" s="30">
        <v>231007102</v>
      </c>
      <c r="C10" s="35">
        <f t="shared" si="1"/>
        <v>0.64</v>
      </c>
      <c r="D10" s="14" t="s">
        <v>340</v>
      </c>
      <c r="E10" s="30">
        <v>71805101</v>
      </c>
      <c r="F10" s="36">
        <f t="shared" si="0"/>
        <v>0.2</v>
      </c>
    </row>
    <row r="11" spans="1:6" s="15" customFormat="1" ht="26.25" customHeight="1">
      <c r="A11" s="13" t="s">
        <v>341</v>
      </c>
      <c r="B11" s="30">
        <v>19352115665</v>
      </c>
      <c r="C11" s="35">
        <f t="shared" si="1"/>
        <v>53.96</v>
      </c>
      <c r="D11" s="12" t="s">
        <v>342</v>
      </c>
      <c r="E11" s="25">
        <f>SUM(E12)</f>
        <v>6082867431</v>
      </c>
      <c r="F11" s="29">
        <f t="shared" si="0"/>
        <v>16.96</v>
      </c>
    </row>
    <row r="12" spans="1:6" s="15" customFormat="1" ht="26.25" customHeight="1">
      <c r="A12" s="13" t="s">
        <v>343</v>
      </c>
      <c r="B12" s="30">
        <v>1262150553</v>
      </c>
      <c r="C12" s="35">
        <f t="shared" si="1"/>
        <v>3.52</v>
      </c>
      <c r="D12" s="14" t="s">
        <v>344</v>
      </c>
      <c r="E12" s="30">
        <v>6082867431</v>
      </c>
      <c r="F12" s="36">
        <f t="shared" si="0"/>
        <v>16.96</v>
      </c>
    </row>
    <row r="13" spans="1:6" s="15" customFormat="1" ht="26.25" customHeight="1">
      <c r="A13" s="13" t="s">
        <v>345</v>
      </c>
      <c r="B13" s="30">
        <v>113100</v>
      </c>
      <c r="C13" s="35">
        <f t="shared" si="1"/>
        <v>0</v>
      </c>
      <c r="D13" s="16" t="s">
        <v>346</v>
      </c>
      <c r="E13" s="25">
        <f>SUM(E14)</f>
        <v>29705553005</v>
      </c>
      <c r="F13" s="29">
        <f t="shared" si="0"/>
        <v>82.83</v>
      </c>
    </row>
    <row r="14" spans="1:6" s="15" customFormat="1" ht="34.5" customHeight="1">
      <c r="A14" s="17" t="s">
        <v>347</v>
      </c>
      <c r="B14" s="25">
        <f>SUM(B15:B18)</f>
        <v>159840</v>
      </c>
      <c r="C14" s="28">
        <f t="shared" si="1"/>
        <v>0</v>
      </c>
      <c r="D14" s="12" t="s">
        <v>348</v>
      </c>
      <c r="E14" s="25">
        <f>SUM(E15:E16)</f>
        <v>29705553005</v>
      </c>
      <c r="F14" s="29">
        <f t="shared" si="0"/>
        <v>82.83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349</v>
      </c>
      <c r="E15" s="30">
        <v>29705553005</v>
      </c>
      <c r="F15" s="36">
        <f t="shared" si="0"/>
        <v>82.83</v>
      </c>
    </row>
    <row r="16" spans="1:6" s="15" customFormat="1" ht="26.25" customHeight="1">
      <c r="A16" s="13" t="s">
        <v>350</v>
      </c>
      <c r="B16" s="30"/>
      <c r="C16" s="35">
        <f t="shared" si="1"/>
        <v>0</v>
      </c>
      <c r="D16" s="14" t="s">
        <v>351</v>
      </c>
      <c r="E16" s="30"/>
      <c r="F16" s="36">
        <f t="shared" si="0"/>
        <v>0</v>
      </c>
    </row>
    <row r="17" spans="1:6" s="15" customFormat="1" ht="26.25" customHeight="1">
      <c r="A17" s="13" t="s">
        <v>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2</v>
      </c>
      <c r="B18" s="30">
        <v>159840</v>
      </c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3</v>
      </c>
      <c r="B19" s="25">
        <f>SUM(B20:B21)</f>
        <v>100762410</v>
      </c>
      <c r="C19" s="28">
        <f t="shared" si="1"/>
        <v>0.28</v>
      </c>
      <c r="D19" s="18"/>
      <c r="E19" s="34"/>
      <c r="F19" s="29"/>
    </row>
    <row r="20" spans="1:6" s="15" customFormat="1" ht="26.25" customHeight="1">
      <c r="A20" s="13" t="s">
        <v>4</v>
      </c>
      <c r="B20" s="30">
        <v>100762410</v>
      </c>
      <c r="C20" s="35">
        <f t="shared" si="1"/>
        <v>0.28</v>
      </c>
      <c r="D20" s="19"/>
      <c r="E20" s="25"/>
      <c r="F20" s="29"/>
    </row>
    <row r="21" spans="1:6" s="15" customFormat="1" ht="26.25" customHeight="1">
      <c r="A21" s="13" t="s">
        <v>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6</v>
      </c>
      <c r="B35" s="31">
        <f>B6</f>
        <v>35863570181</v>
      </c>
      <c r="C35" s="31">
        <f t="shared" si="1"/>
        <v>100</v>
      </c>
      <c r="D35" s="23" t="s">
        <v>6</v>
      </c>
      <c r="E35" s="32">
        <f>E6+E13</f>
        <v>35863570181</v>
      </c>
      <c r="F35" s="33">
        <f>IF(E$35&gt;0,(E35/E$35)*100,0)</f>
        <v>100</v>
      </c>
    </row>
    <row r="36" spans="1:4" s="15" customFormat="1" ht="19.5" customHeight="1">
      <c r="A36" s="195" t="s">
        <v>481</v>
      </c>
      <c r="B36" s="196"/>
      <c r="C36" s="199"/>
      <c r="D36" s="199"/>
    </row>
    <row r="37" s="15" customFormat="1" ht="14.25"/>
    <row r="38" s="15" customFormat="1" ht="14.25"/>
    <row r="39" s="15" customFormat="1" ht="14.25"/>
    <row r="40" s="15" customFormat="1" ht="14.25"/>
  </sheetData>
  <mergeCells count="4">
    <mergeCell ref="A3:E3"/>
    <mergeCell ref="A1:F1"/>
    <mergeCell ref="A2:F2"/>
    <mergeCell ref="A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8"/>
  <dimension ref="A1:F36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211" t="s">
        <v>499</v>
      </c>
      <c r="B1" s="198"/>
      <c r="C1" s="198"/>
      <c r="D1" s="198"/>
      <c r="E1" s="198"/>
      <c r="F1" s="198"/>
    </row>
    <row r="2" spans="1:6" ht="27.75" customHeight="1">
      <c r="A2" s="193" t="s">
        <v>275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276</v>
      </c>
      <c r="C4" s="1"/>
      <c r="D4" s="1"/>
      <c r="F4" s="2" t="s">
        <v>277</v>
      </c>
    </row>
    <row r="5" spans="1:6" s="7" customFormat="1" ht="33.75" customHeight="1">
      <c r="A5" s="5" t="s">
        <v>278</v>
      </c>
      <c r="B5" s="6" t="s">
        <v>279</v>
      </c>
      <c r="C5" s="37" t="s">
        <v>7</v>
      </c>
      <c r="D5" s="6" t="s">
        <v>278</v>
      </c>
      <c r="E5" s="6" t="s">
        <v>279</v>
      </c>
      <c r="F5" s="38" t="s">
        <v>7</v>
      </c>
    </row>
    <row r="6" spans="1:6" s="10" customFormat="1" ht="26.25" customHeight="1">
      <c r="A6" s="8" t="s">
        <v>280</v>
      </c>
      <c r="B6" s="25">
        <f>SUM(B7,B14,B19)</f>
        <v>11088001265.91</v>
      </c>
      <c r="C6" s="26">
        <f>IF(B$6&gt;0,(B6/B$6)*100,0)</f>
        <v>100</v>
      </c>
      <c r="D6" s="9" t="s">
        <v>281</v>
      </c>
      <c r="E6" s="25">
        <f>SUM(E7,E11)</f>
        <v>18028547733.48</v>
      </c>
      <c r="F6" s="27">
        <f aca="true" t="shared" si="0" ref="F6:F16">IF(E$35&gt;0,(E6/E$35)*100,0)</f>
        <v>162.6</v>
      </c>
    </row>
    <row r="7" spans="1:6" s="10" customFormat="1" ht="26.25" customHeight="1">
      <c r="A7" s="11" t="s">
        <v>282</v>
      </c>
      <c r="B7" s="25">
        <f>SUM(B8:B13)</f>
        <v>10171429939.43</v>
      </c>
      <c r="C7" s="28">
        <f aca="true" t="shared" si="1" ref="C7:C35">IF(B$6&gt;0,(B7/B$6)*100,0)</f>
        <v>91.73</v>
      </c>
      <c r="D7" s="12" t="s">
        <v>283</v>
      </c>
      <c r="E7" s="25">
        <f>SUM(E8:E10)</f>
        <v>18014760203</v>
      </c>
      <c r="F7" s="29">
        <f t="shared" si="0"/>
        <v>162.47</v>
      </c>
    </row>
    <row r="8" spans="1:6" s="15" customFormat="1" ht="26.25" customHeight="1">
      <c r="A8" s="13" t="s">
        <v>284</v>
      </c>
      <c r="B8" s="30">
        <v>10048086192.43</v>
      </c>
      <c r="C8" s="35">
        <f t="shared" si="1"/>
        <v>90.62</v>
      </c>
      <c r="D8" s="14" t="s">
        <v>285</v>
      </c>
      <c r="E8" s="30">
        <v>13500000000</v>
      </c>
      <c r="F8" s="36">
        <f t="shared" si="0"/>
        <v>121.75</v>
      </c>
    </row>
    <row r="9" spans="1:6" s="15" customFormat="1" ht="26.25" customHeight="1">
      <c r="A9" s="13" t="s">
        <v>286</v>
      </c>
      <c r="B9" s="30"/>
      <c r="C9" s="35">
        <f t="shared" si="1"/>
        <v>0</v>
      </c>
      <c r="D9" s="14" t="s">
        <v>287</v>
      </c>
      <c r="E9" s="30">
        <v>4514760203</v>
      </c>
      <c r="F9" s="36">
        <f t="shared" si="0"/>
        <v>40.72</v>
      </c>
    </row>
    <row r="10" spans="1:6" s="15" customFormat="1" ht="26.25" customHeight="1">
      <c r="A10" s="13" t="s">
        <v>288</v>
      </c>
      <c r="B10" s="30">
        <v>123116947</v>
      </c>
      <c r="C10" s="35">
        <f t="shared" si="1"/>
        <v>1.11</v>
      </c>
      <c r="D10" s="14" t="s">
        <v>289</v>
      </c>
      <c r="E10" s="30"/>
      <c r="F10" s="36">
        <f t="shared" si="0"/>
        <v>0</v>
      </c>
    </row>
    <row r="11" spans="1:6" s="15" customFormat="1" ht="26.25" customHeight="1">
      <c r="A11" s="13" t="s">
        <v>290</v>
      </c>
      <c r="B11" s="30"/>
      <c r="C11" s="35">
        <f t="shared" si="1"/>
        <v>0</v>
      </c>
      <c r="D11" s="12" t="s">
        <v>291</v>
      </c>
      <c r="E11" s="25">
        <f>SUM(E12)</f>
        <v>13787530.48</v>
      </c>
      <c r="F11" s="29">
        <f t="shared" si="0"/>
        <v>0.12</v>
      </c>
    </row>
    <row r="12" spans="1:6" s="15" customFormat="1" ht="26.25" customHeight="1">
      <c r="A12" s="13" t="s">
        <v>292</v>
      </c>
      <c r="B12" s="30">
        <v>226800</v>
      </c>
      <c r="C12" s="35">
        <f t="shared" si="1"/>
        <v>0</v>
      </c>
      <c r="D12" s="14" t="s">
        <v>293</v>
      </c>
      <c r="E12" s="30">
        <v>13787530.48</v>
      </c>
      <c r="F12" s="36">
        <f t="shared" si="0"/>
        <v>0.12</v>
      </c>
    </row>
    <row r="13" spans="1:6" s="15" customFormat="1" ht="26.25" customHeight="1">
      <c r="A13" s="13" t="s">
        <v>294</v>
      </c>
      <c r="B13" s="30"/>
      <c r="C13" s="35">
        <f t="shared" si="1"/>
        <v>0</v>
      </c>
      <c r="D13" s="16" t="s">
        <v>295</v>
      </c>
      <c r="E13" s="25">
        <f>SUM(E14)</f>
        <v>-6940546467.57</v>
      </c>
      <c r="F13" s="29">
        <f t="shared" si="0"/>
        <v>-62.6</v>
      </c>
    </row>
    <row r="14" spans="1:6" s="15" customFormat="1" ht="34.5" customHeight="1">
      <c r="A14" s="17" t="s">
        <v>296</v>
      </c>
      <c r="B14" s="25">
        <f>SUM(B15:B18)</f>
        <v>0</v>
      </c>
      <c r="C14" s="28">
        <f t="shared" si="1"/>
        <v>0</v>
      </c>
      <c r="D14" s="12" t="s">
        <v>297</v>
      </c>
      <c r="E14" s="25">
        <f>SUM(E15:E16)</f>
        <v>-6940546467.57</v>
      </c>
      <c r="F14" s="29">
        <f t="shared" si="0"/>
        <v>-62.6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298</v>
      </c>
      <c r="E15" s="30">
        <v>12125104996.43</v>
      </c>
      <c r="F15" s="36">
        <f t="shared" si="0"/>
        <v>109.35</v>
      </c>
    </row>
    <row r="16" spans="1:6" s="15" customFormat="1" ht="26.25" customHeight="1">
      <c r="A16" s="13" t="s">
        <v>299</v>
      </c>
      <c r="B16" s="30"/>
      <c r="C16" s="35">
        <f t="shared" si="1"/>
        <v>0</v>
      </c>
      <c r="D16" s="14" t="s">
        <v>300</v>
      </c>
      <c r="E16" s="30">
        <v>-19065651464</v>
      </c>
      <c r="F16" s="36">
        <f t="shared" si="0"/>
        <v>-171.95</v>
      </c>
    </row>
    <row r="17" spans="1:6" s="15" customFormat="1" ht="26.25" customHeight="1">
      <c r="A17" s="13" t="s">
        <v>301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302</v>
      </c>
      <c r="B18" s="30"/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303</v>
      </c>
      <c r="B19" s="25">
        <f>SUM(B20:B21)</f>
        <v>916571326.48</v>
      </c>
      <c r="C19" s="28">
        <f t="shared" si="1"/>
        <v>8.27</v>
      </c>
      <c r="D19" s="18"/>
      <c r="E19" s="34"/>
      <c r="F19" s="29"/>
    </row>
    <row r="20" spans="1:6" s="15" customFormat="1" ht="26.25" customHeight="1">
      <c r="A20" s="13" t="s">
        <v>304</v>
      </c>
      <c r="B20" s="30">
        <v>916571326.48</v>
      </c>
      <c r="C20" s="35">
        <f t="shared" si="1"/>
        <v>8.27</v>
      </c>
      <c r="D20" s="19"/>
      <c r="E20" s="25"/>
      <c r="F20" s="29"/>
    </row>
    <row r="21" spans="1:6" s="15" customFormat="1" ht="26.25" customHeight="1">
      <c r="A21" s="13" t="s">
        <v>305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306</v>
      </c>
      <c r="B35" s="31">
        <f>B6</f>
        <v>11088001265.91</v>
      </c>
      <c r="C35" s="31">
        <f t="shared" si="1"/>
        <v>100</v>
      </c>
      <c r="D35" s="23" t="s">
        <v>306</v>
      </c>
      <c r="E35" s="32">
        <f>E6+E13</f>
        <v>11088001265.91</v>
      </c>
      <c r="F35" s="33">
        <f>IF(E$35&gt;0,(E35/E$35)*100,0)</f>
        <v>100</v>
      </c>
    </row>
    <row r="36" spans="1:5" s="15" customFormat="1" ht="19.5" customHeight="1">
      <c r="A36" s="195" t="s">
        <v>307</v>
      </c>
      <c r="B36" s="196"/>
      <c r="C36" s="200" t="s">
        <v>308</v>
      </c>
      <c r="D36" s="201"/>
      <c r="E36" s="15" t="s">
        <v>38</v>
      </c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36:B36"/>
    <mergeCell ref="A3:E3"/>
    <mergeCell ref="A1:F1"/>
    <mergeCell ref="A2:F2"/>
    <mergeCell ref="C36:D3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9"/>
  <dimension ref="A1:F36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211" t="s">
        <v>500</v>
      </c>
      <c r="B1" s="198"/>
      <c r="C1" s="198"/>
      <c r="D1" s="198"/>
      <c r="E1" s="198"/>
      <c r="F1" s="198"/>
    </row>
    <row r="2" spans="1:6" ht="27.75" customHeight="1">
      <c r="A2" s="193" t="s">
        <v>275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276</v>
      </c>
      <c r="C4" s="1"/>
      <c r="D4" s="1"/>
      <c r="F4" s="2" t="s">
        <v>277</v>
      </c>
    </row>
    <row r="5" spans="1:6" s="7" customFormat="1" ht="33.75" customHeight="1">
      <c r="A5" s="5" t="s">
        <v>278</v>
      </c>
      <c r="B5" s="6" t="s">
        <v>279</v>
      </c>
      <c r="C5" s="37" t="s">
        <v>7</v>
      </c>
      <c r="D5" s="6" t="s">
        <v>278</v>
      </c>
      <c r="E5" s="6" t="s">
        <v>279</v>
      </c>
      <c r="F5" s="38" t="s">
        <v>7</v>
      </c>
    </row>
    <row r="6" spans="1:6" s="10" customFormat="1" ht="26.25" customHeight="1">
      <c r="A6" s="8" t="s">
        <v>280</v>
      </c>
      <c r="B6" s="25">
        <f>SUM(B7,B14,B19)</f>
        <v>1923312192</v>
      </c>
      <c r="C6" s="26">
        <f>IF(B$6&gt;0,(B6/B$6)*100,0)</f>
        <v>100</v>
      </c>
      <c r="D6" s="9" t="s">
        <v>281</v>
      </c>
      <c r="E6" s="25">
        <f>SUM(E7,E11)</f>
        <v>31916607</v>
      </c>
      <c r="F6" s="27">
        <f aca="true" t="shared" si="0" ref="F6:F16">IF(E$35&gt;0,(E6/E$35)*100,0)</f>
        <v>1.66</v>
      </c>
    </row>
    <row r="7" spans="1:6" s="10" customFormat="1" ht="26.25" customHeight="1">
      <c r="A7" s="11" t="s">
        <v>282</v>
      </c>
      <c r="B7" s="25">
        <f>SUM(B8:B13)</f>
        <v>1881801288</v>
      </c>
      <c r="C7" s="28">
        <f aca="true" t="shared" si="1" ref="C7:C35">IF(B$6&gt;0,(B7/B$6)*100,0)</f>
        <v>97.84</v>
      </c>
      <c r="D7" s="12" t="s">
        <v>283</v>
      </c>
      <c r="E7" s="25">
        <f>SUM(E8:E10)</f>
        <v>4439966</v>
      </c>
      <c r="F7" s="29">
        <f t="shared" si="0"/>
        <v>0.23</v>
      </c>
    </row>
    <row r="8" spans="1:6" s="15" customFormat="1" ht="26.25" customHeight="1">
      <c r="A8" s="13" t="s">
        <v>284</v>
      </c>
      <c r="B8" s="30">
        <v>1836123255</v>
      </c>
      <c r="C8" s="35">
        <f t="shared" si="1"/>
        <v>95.47</v>
      </c>
      <c r="D8" s="14" t="s">
        <v>285</v>
      </c>
      <c r="E8" s="30"/>
      <c r="F8" s="36">
        <f t="shared" si="0"/>
        <v>0</v>
      </c>
    </row>
    <row r="9" spans="1:6" s="15" customFormat="1" ht="26.25" customHeight="1">
      <c r="A9" s="13" t="s">
        <v>286</v>
      </c>
      <c r="B9" s="30"/>
      <c r="C9" s="35">
        <f t="shared" si="1"/>
        <v>0</v>
      </c>
      <c r="D9" s="14" t="s">
        <v>287</v>
      </c>
      <c r="E9" s="30">
        <v>4410494</v>
      </c>
      <c r="F9" s="36">
        <f t="shared" si="0"/>
        <v>0.23</v>
      </c>
    </row>
    <row r="10" spans="1:6" s="15" customFormat="1" ht="26.25" customHeight="1">
      <c r="A10" s="13" t="s">
        <v>288</v>
      </c>
      <c r="B10" s="30">
        <v>2266273</v>
      </c>
      <c r="C10" s="35">
        <f t="shared" si="1"/>
        <v>0.12</v>
      </c>
      <c r="D10" s="14" t="s">
        <v>289</v>
      </c>
      <c r="E10" s="30">
        <v>29472</v>
      </c>
      <c r="F10" s="36">
        <f t="shared" si="0"/>
        <v>0</v>
      </c>
    </row>
    <row r="11" spans="1:6" s="15" customFormat="1" ht="26.25" customHeight="1">
      <c r="A11" s="13" t="s">
        <v>290</v>
      </c>
      <c r="B11" s="30">
        <v>99385</v>
      </c>
      <c r="C11" s="35">
        <f t="shared" si="1"/>
        <v>0.01</v>
      </c>
      <c r="D11" s="12" t="s">
        <v>291</v>
      </c>
      <c r="E11" s="25">
        <f>SUM(E12)</f>
        <v>27476641</v>
      </c>
      <c r="F11" s="29">
        <f t="shared" si="0"/>
        <v>1.43</v>
      </c>
    </row>
    <row r="12" spans="1:6" s="15" customFormat="1" ht="26.25" customHeight="1">
      <c r="A12" s="13" t="s">
        <v>292</v>
      </c>
      <c r="B12" s="30">
        <v>43312375</v>
      </c>
      <c r="C12" s="35">
        <f t="shared" si="1"/>
        <v>2.25</v>
      </c>
      <c r="D12" s="14" t="s">
        <v>293</v>
      </c>
      <c r="E12" s="30">
        <v>27476641</v>
      </c>
      <c r="F12" s="36">
        <f t="shared" si="0"/>
        <v>1.43</v>
      </c>
    </row>
    <row r="13" spans="1:6" s="15" customFormat="1" ht="26.25" customHeight="1">
      <c r="A13" s="13" t="s">
        <v>294</v>
      </c>
      <c r="B13" s="30"/>
      <c r="C13" s="35">
        <f t="shared" si="1"/>
        <v>0</v>
      </c>
      <c r="D13" s="16" t="s">
        <v>295</v>
      </c>
      <c r="E13" s="25">
        <f>SUM(E14)</f>
        <v>1891395585</v>
      </c>
      <c r="F13" s="29">
        <f t="shared" si="0"/>
        <v>98.34</v>
      </c>
    </row>
    <row r="14" spans="1:6" s="15" customFormat="1" ht="34.5" customHeight="1">
      <c r="A14" s="17" t="s">
        <v>296</v>
      </c>
      <c r="B14" s="25">
        <f>SUM(B15:B18)</f>
        <v>3893542</v>
      </c>
      <c r="C14" s="28">
        <f t="shared" si="1"/>
        <v>0.2</v>
      </c>
      <c r="D14" s="12" t="s">
        <v>297</v>
      </c>
      <c r="E14" s="25">
        <f>SUM(E15:E16)</f>
        <v>1891395585</v>
      </c>
      <c r="F14" s="29">
        <f t="shared" si="0"/>
        <v>98.34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298</v>
      </c>
      <c r="E15" s="30">
        <v>1891395585</v>
      </c>
      <c r="F15" s="36">
        <f t="shared" si="0"/>
        <v>98.34</v>
      </c>
    </row>
    <row r="16" spans="1:6" s="15" customFormat="1" ht="26.25" customHeight="1">
      <c r="A16" s="13" t="s">
        <v>299</v>
      </c>
      <c r="B16" s="30">
        <v>388555</v>
      </c>
      <c r="C16" s="35">
        <f t="shared" si="1"/>
        <v>0.02</v>
      </c>
      <c r="D16" s="14" t="s">
        <v>300</v>
      </c>
      <c r="E16" s="30"/>
      <c r="F16" s="36">
        <f t="shared" si="0"/>
        <v>0</v>
      </c>
    </row>
    <row r="17" spans="1:6" s="15" customFormat="1" ht="26.25" customHeight="1">
      <c r="A17" s="13" t="s">
        <v>301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302</v>
      </c>
      <c r="B18" s="30">
        <v>3504987</v>
      </c>
      <c r="C18" s="35">
        <f t="shared" si="1"/>
        <v>0.18</v>
      </c>
      <c r="D18" s="18"/>
      <c r="E18" s="34"/>
      <c r="F18" s="29"/>
    </row>
    <row r="19" spans="1:6" s="15" customFormat="1" ht="26.25" customHeight="1">
      <c r="A19" s="11" t="s">
        <v>303</v>
      </c>
      <c r="B19" s="25">
        <f>SUM(B20:B21)</f>
        <v>37617362</v>
      </c>
      <c r="C19" s="28">
        <f t="shared" si="1"/>
        <v>1.96</v>
      </c>
      <c r="D19" s="18"/>
      <c r="E19" s="34"/>
      <c r="F19" s="29"/>
    </row>
    <row r="20" spans="1:6" s="15" customFormat="1" ht="26.25" customHeight="1">
      <c r="A20" s="13" t="s">
        <v>304</v>
      </c>
      <c r="B20" s="30">
        <v>37617362</v>
      </c>
      <c r="C20" s="35">
        <f t="shared" si="1"/>
        <v>1.96</v>
      </c>
      <c r="D20" s="19"/>
      <c r="E20" s="25"/>
      <c r="F20" s="29"/>
    </row>
    <row r="21" spans="1:6" s="15" customFormat="1" ht="26.25" customHeight="1">
      <c r="A21" s="13" t="s">
        <v>305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306</v>
      </c>
      <c r="B35" s="31">
        <f>B6</f>
        <v>1923312192</v>
      </c>
      <c r="C35" s="31">
        <f t="shared" si="1"/>
        <v>100</v>
      </c>
      <c r="D35" s="23" t="s">
        <v>306</v>
      </c>
      <c r="E35" s="32">
        <f>E6+E13</f>
        <v>1923312192</v>
      </c>
      <c r="F35" s="33">
        <f>IF(E$35&gt;0,(E35/E$35)*100,0)</f>
        <v>100</v>
      </c>
    </row>
    <row r="36" spans="1:5" s="15" customFormat="1" ht="19.5" customHeight="1">
      <c r="A36" s="195" t="s">
        <v>307</v>
      </c>
      <c r="B36" s="196"/>
      <c r="C36" s="200" t="s">
        <v>308</v>
      </c>
      <c r="D36" s="201"/>
      <c r="E36" s="15" t="s">
        <v>38</v>
      </c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36:B36"/>
    <mergeCell ref="A3:E3"/>
    <mergeCell ref="A1:F1"/>
    <mergeCell ref="A2:F2"/>
    <mergeCell ref="C36:D3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A1:F36"/>
  <sheetViews>
    <sheetView workbookViewId="0" topLeftCell="A1">
      <selection activeCell="B8" sqref="B8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211" t="s">
        <v>501</v>
      </c>
      <c r="B1" s="198"/>
      <c r="C1" s="198"/>
      <c r="D1" s="198"/>
      <c r="E1" s="198"/>
      <c r="F1" s="198"/>
    </row>
    <row r="2" spans="1:6" ht="27.75" customHeight="1">
      <c r="A2" s="193" t="s">
        <v>275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276</v>
      </c>
      <c r="C4" s="1"/>
      <c r="D4" s="1"/>
      <c r="F4" s="2" t="s">
        <v>277</v>
      </c>
    </row>
    <row r="5" spans="1:6" s="7" customFormat="1" ht="33.75" customHeight="1">
      <c r="A5" s="5" t="s">
        <v>278</v>
      </c>
      <c r="B5" s="6" t="s">
        <v>279</v>
      </c>
      <c r="C5" s="37" t="s">
        <v>7</v>
      </c>
      <c r="D5" s="6" t="s">
        <v>278</v>
      </c>
      <c r="E5" s="6" t="s">
        <v>279</v>
      </c>
      <c r="F5" s="38" t="s">
        <v>7</v>
      </c>
    </row>
    <row r="6" spans="1:6" s="10" customFormat="1" ht="26.25" customHeight="1">
      <c r="A6" s="8" t="s">
        <v>280</v>
      </c>
      <c r="B6" s="25">
        <f>SUM(B7,B14,B19)</f>
        <v>2566978923.79</v>
      </c>
      <c r="C6" s="26">
        <f>IF(B$6&gt;0,(B6/B$6)*100,0)</f>
        <v>100</v>
      </c>
      <c r="D6" s="9" t="s">
        <v>281</v>
      </c>
      <c r="E6" s="25">
        <f>SUM(E7,E11)</f>
        <v>131376246</v>
      </c>
      <c r="F6" s="27">
        <f aca="true" t="shared" si="0" ref="F6:F16">IF(E$35&gt;0,(E6/E$35)*100,0)</f>
        <v>5.12</v>
      </c>
    </row>
    <row r="7" spans="1:6" s="10" customFormat="1" ht="26.25" customHeight="1">
      <c r="A7" s="11" t="s">
        <v>282</v>
      </c>
      <c r="B7" s="25">
        <f>SUM(B8:B13)</f>
        <v>2564676923.79</v>
      </c>
      <c r="C7" s="28">
        <f aca="true" t="shared" si="1" ref="C7:C35">IF(B$6&gt;0,(B7/B$6)*100,0)</f>
        <v>99.91</v>
      </c>
      <c r="D7" s="12" t="s">
        <v>283</v>
      </c>
      <c r="E7" s="25">
        <f>SUM(E8:E10)</f>
        <v>76247334</v>
      </c>
      <c r="F7" s="29">
        <f t="shared" si="0"/>
        <v>2.97</v>
      </c>
    </row>
    <row r="8" spans="1:6" s="15" customFormat="1" ht="26.25" customHeight="1">
      <c r="A8" s="13" t="s">
        <v>284</v>
      </c>
      <c r="B8" s="30">
        <v>2113720296.79</v>
      </c>
      <c r="C8" s="35">
        <f t="shared" si="1"/>
        <v>82.34</v>
      </c>
      <c r="D8" s="14" t="s">
        <v>285</v>
      </c>
      <c r="E8" s="30"/>
      <c r="F8" s="36">
        <f t="shared" si="0"/>
        <v>0</v>
      </c>
    </row>
    <row r="9" spans="1:6" s="15" customFormat="1" ht="26.25" customHeight="1">
      <c r="A9" s="13" t="s">
        <v>286</v>
      </c>
      <c r="B9" s="30"/>
      <c r="C9" s="35">
        <f t="shared" si="1"/>
        <v>0</v>
      </c>
      <c r="D9" s="14" t="s">
        <v>287</v>
      </c>
      <c r="E9" s="30">
        <v>53065746</v>
      </c>
      <c r="F9" s="36">
        <f t="shared" si="0"/>
        <v>2.07</v>
      </c>
    </row>
    <row r="10" spans="1:6" s="15" customFormat="1" ht="26.25" customHeight="1">
      <c r="A10" s="13" t="s">
        <v>288</v>
      </c>
      <c r="B10" s="30">
        <v>447799672</v>
      </c>
      <c r="C10" s="35">
        <f t="shared" si="1"/>
        <v>17.44</v>
      </c>
      <c r="D10" s="14" t="s">
        <v>289</v>
      </c>
      <c r="E10" s="30">
        <v>23181588</v>
      </c>
      <c r="F10" s="36">
        <f t="shared" si="0"/>
        <v>0.9</v>
      </c>
    </row>
    <row r="11" spans="1:6" s="15" customFormat="1" ht="26.25" customHeight="1">
      <c r="A11" s="13" t="s">
        <v>290</v>
      </c>
      <c r="B11" s="30"/>
      <c r="C11" s="35">
        <f t="shared" si="1"/>
        <v>0</v>
      </c>
      <c r="D11" s="12" t="s">
        <v>291</v>
      </c>
      <c r="E11" s="25">
        <f>SUM(E12)</f>
        <v>55128912</v>
      </c>
      <c r="F11" s="29">
        <f t="shared" si="0"/>
        <v>2.15</v>
      </c>
    </row>
    <row r="12" spans="1:6" s="15" customFormat="1" ht="26.25" customHeight="1">
      <c r="A12" s="13" t="s">
        <v>292</v>
      </c>
      <c r="B12" s="30">
        <v>3156955</v>
      </c>
      <c r="C12" s="35">
        <f t="shared" si="1"/>
        <v>0.12</v>
      </c>
      <c r="D12" s="14" t="s">
        <v>293</v>
      </c>
      <c r="E12" s="30">
        <v>55128912</v>
      </c>
      <c r="F12" s="36">
        <f t="shared" si="0"/>
        <v>2.15</v>
      </c>
    </row>
    <row r="13" spans="1:6" s="15" customFormat="1" ht="26.25" customHeight="1">
      <c r="A13" s="13" t="s">
        <v>294</v>
      </c>
      <c r="B13" s="30"/>
      <c r="C13" s="35">
        <f t="shared" si="1"/>
        <v>0</v>
      </c>
      <c r="D13" s="16" t="s">
        <v>295</v>
      </c>
      <c r="E13" s="25">
        <f>SUM(E14)</f>
        <v>2435602677.79</v>
      </c>
      <c r="F13" s="29">
        <f t="shared" si="0"/>
        <v>94.88</v>
      </c>
    </row>
    <row r="14" spans="1:6" s="15" customFormat="1" ht="34.5" customHeight="1">
      <c r="A14" s="17" t="s">
        <v>296</v>
      </c>
      <c r="B14" s="25">
        <f>SUM(B15:B18)</f>
        <v>0</v>
      </c>
      <c r="C14" s="28">
        <f t="shared" si="1"/>
        <v>0</v>
      </c>
      <c r="D14" s="12" t="s">
        <v>297</v>
      </c>
      <c r="E14" s="25">
        <f>SUM(E15:E16)</f>
        <v>2435602677.79</v>
      </c>
      <c r="F14" s="29">
        <f t="shared" si="0"/>
        <v>94.88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298</v>
      </c>
      <c r="E15" s="30">
        <v>2435602677.79</v>
      </c>
      <c r="F15" s="36">
        <f t="shared" si="0"/>
        <v>94.88</v>
      </c>
    </row>
    <row r="16" spans="1:6" s="15" customFormat="1" ht="26.25" customHeight="1">
      <c r="A16" s="13" t="s">
        <v>299</v>
      </c>
      <c r="B16" s="30"/>
      <c r="C16" s="35">
        <f t="shared" si="1"/>
        <v>0</v>
      </c>
      <c r="D16" s="14" t="s">
        <v>300</v>
      </c>
      <c r="E16" s="30"/>
      <c r="F16" s="36">
        <f t="shared" si="0"/>
        <v>0</v>
      </c>
    </row>
    <row r="17" spans="1:6" s="15" customFormat="1" ht="26.25" customHeight="1">
      <c r="A17" s="13" t="s">
        <v>301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302</v>
      </c>
      <c r="B18" s="30"/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303</v>
      </c>
      <c r="B19" s="25">
        <f>SUM(B20:B21)</f>
        <v>2302000</v>
      </c>
      <c r="C19" s="28">
        <f t="shared" si="1"/>
        <v>0.09</v>
      </c>
      <c r="D19" s="18"/>
      <c r="E19" s="34"/>
      <c r="F19" s="29"/>
    </row>
    <row r="20" spans="1:6" s="15" customFormat="1" ht="26.25" customHeight="1">
      <c r="A20" s="13" t="s">
        <v>304</v>
      </c>
      <c r="B20" s="30">
        <v>2302000</v>
      </c>
      <c r="C20" s="35">
        <f t="shared" si="1"/>
        <v>0.09</v>
      </c>
      <c r="D20" s="19"/>
      <c r="E20" s="25"/>
      <c r="F20" s="29"/>
    </row>
    <row r="21" spans="1:6" s="15" customFormat="1" ht="26.25" customHeight="1">
      <c r="A21" s="13" t="s">
        <v>305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306</v>
      </c>
      <c r="B35" s="31">
        <f>B6</f>
        <v>2566978923.79</v>
      </c>
      <c r="C35" s="31">
        <f t="shared" si="1"/>
        <v>100</v>
      </c>
      <c r="D35" s="23" t="s">
        <v>306</v>
      </c>
      <c r="E35" s="32">
        <f>E6+E13</f>
        <v>2566978923.79</v>
      </c>
      <c r="F35" s="33">
        <f>IF(E$35&gt;0,(E35/E$35)*100,0)</f>
        <v>100</v>
      </c>
    </row>
    <row r="36" spans="1:5" s="15" customFormat="1" ht="19.5" customHeight="1">
      <c r="A36" s="195" t="s">
        <v>307</v>
      </c>
      <c r="B36" s="196"/>
      <c r="C36" s="200" t="s">
        <v>308</v>
      </c>
      <c r="D36" s="201"/>
      <c r="E36" s="15" t="s">
        <v>38</v>
      </c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36:B36"/>
    <mergeCell ref="A3:E3"/>
    <mergeCell ref="A1:F1"/>
    <mergeCell ref="A2:F2"/>
    <mergeCell ref="C36:D3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A1:F36"/>
  <sheetViews>
    <sheetView workbookViewId="0" topLeftCell="A1">
      <selection activeCell="D7" sqref="D7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211" t="s">
        <v>502</v>
      </c>
      <c r="B1" s="198"/>
      <c r="C1" s="198"/>
      <c r="D1" s="198"/>
      <c r="E1" s="198"/>
      <c r="F1" s="198"/>
    </row>
    <row r="2" spans="1:6" ht="27.75" customHeight="1">
      <c r="A2" s="193" t="s">
        <v>275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276</v>
      </c>
      <c r="C4" s="1"/>
      <c r="D4" s="1"/>
      <c r="F4" s="2" t="s">
        <v>277</v>
      </c>
    </row>
    <row r="5" spans="1:6" s="7" customFormat="1" ht="33.75" customHeight="1">
      <c r="A5" s="5" t="s">
        <v>278</v>
      </c>
      <c r="B5" s="6" t="s">
        <v>279</v>
      </c>
      <c r="C5" s="37" t="s">
        <v>7</v>
      </c>
      <c r="D5" s="6" t="s">
        <v>278</v>
      </c>
      <c r="E5" s="6" t="s">
        <v>279</v>
      </c>
      <c r="F5" s="38" t="s">
        <v>7</v>
      </c>
    </row>
    <row r="6" spans="1:6" s="10" customFormat="1" ht="26.25" customHeight="1">
      <c r="A6" s="8" t="s">
        <v>280</v>
      </c>
      <c r="B6" s="25">
        <f>SUM(B7,B14,B19)</f>
        <v>221162539356.71</v>
      </c>
      <c r="C6" s="26">
        <f>IF(B$6&gt;0,(B6/B$6)*100,0)</f>
        <v>100</v>
      </c>
      <c r="D6" s="9" t="s">
        <v>281</v>
      </c>
      <c r="E6" s="25">
        <f>SUM(E7,E11)</f>
        <v>25660014868</v>
      </c>
      <c r="F6" s="27">
        <f aca="true" t="shared" si="0" ref="F6:F16">IF(E$35&gt;0,(E6/E$35)*100,0)</f>
        <v>11.6</v>
      </c>
    </row>
    <row r="7" spans="1:6" s="10" customFormat="1" ht="26.25" customHeight="1">
      <c r="A7" s="11" t="s">
        <v>282</v>
      </c>
      <c r="B7" s="25">
        <f>SUM(B8:B13)</f>
        <v>54874459020.71</v>
      </c>
      <c r="C7" s="28">
        <f aca="true" t="shared" si="1" ref="C7:C35">IF(B$6&gt;0,(B7/B$6)*100,0)</f>
        <v>24.81</v>
      </c>
      <c r="D7" s="12" t="s">
        <v>283</v>
      </c>
      <c r="E7" s="25">
        <f>SUM(E8:E10)</f>
        <v>172589046</v>
      </c>
      <c r="F7" s="29">
        <f t="shared" si="0"/>
        <v>0.08</v>
      </c>
    </row>
    <row r="8" spans="1:6" s="15" customFormat="1" ht="26.25" customHeight="1">
      <c r="A8" s="13" t="s">
        <v>284</v>
      </c>
      <c r="B8" s="30">
        <v>29760216758.71</v>
      </c>
      <c r="C8" s="35">
        <f t="shared" si="1"/>
        <v>13.46</v>
      </c>
      <c r="D8" s="14" t="s">
        <v>285</v>
      </c>
      <c r="E8" s="30"/>
      <c r="F8" s="36">
        <f t="shared" si="0"/>
        <v>0</v>
      </c>
    </row>
    <row r="9" spans="1:6" s="15" customFormat="1" ht="26.25" customHeight="1">
      <c r="A9" s="13" t="s">
        <v>286</v>
      </c>
      <c r="B9" s="30"/>
      <c r="C9" s="35">
        <f t="shared" si="1"/>
        <v>0</v>
      </c>
      <c r="D9" s="14" t="s">
        <v>287</v>
      </c>
      <c r="E9" s="30">
        <v>172589046</v>
      </c>
      <c r="F9" s="36">
        <f t="shared" si="0"/>
        <v>0.08</v>
      </c>
    </row>
    <row r="10" spans="1:6" s="15" customFormat="1" ht="26.25" customHeight="1">
      <c r="A10" s="13" t="s">
        <v>288</v>
      </c>
      <c r="B10" s="30">
        <v>4641764954</v>
      </c>
      <c r="C10" s="35">
        <f t="shared" si="1"/>
        <v>2.1</v>
      </c>
      <c r="D10" s="14" t="s">
        <v>289</v>
      </c>
      <c r="E10" s="30"/>
      <c r="F10" s="36">
        <f t="shared" si="0"/>
        <v>0</v>
      </c>
    </row>
    <row r="11" spans="1:6" s="15" customFormat="1" ht="26.25" customHeight="1">
      <c r="A11" s="13" t="s">
        <v>290</v>
      </c>
      <c r="B11" s="30"/>
      <c r="C11" s="35">
        <f t="shared" si="1"/>
        <v>0</v>
      </c>
      <c r="D11" s="12" t="s">
        <v>291</v>
      </c>
      <c r="E11" s="25">
        <f>SUM(E12)</f>
        <v>25487425822</v>
      </c>
      <c r="F11" s="29">
        <f t="shared" si="0"/>
        <v>11.52</v>
      </c>
    </row>
    <row r="12" spans="1:6" s="15" customFormat="1" ht="26.25" customHeight="1">
      <c r="A12" s="13" t="s">
        <v>292</v>
      </c>
      <c r="B12" s="30">
        <v>331477308</v>
      </c>
      <c r="C12" s="35">
        <f t="shared" si="1"/>
        <v>0.15</v>
      </c>
      <c r="D12" s="14" t="s">
        <v>293</v>
      </c>
      <c r="E12" s="30">
        <v>25487425822</v>
      </c>
      <c r="F12" s="36">
        <f t="shared" si="0"/>
        <v>11.52</v>
      </c>
    </row>
    <row r="13" spans="1:6" s="15" customFormat="1" ht="26.25" customHeight="1">
      <c r="A13" s="13" t="s">
        <v>294</v>
      </c>
      <c r="B13" s="30">
        <v>20141000000</v>
      </c>
      <c r="C13" s="35">
        <f t="shared" si="1"/>
        <v>9.11</v>
      </c>
      <c r="D13" s="16" t="s">
        <v>295</v>
      </c>
      <c r="E13" s="25">
        <f>SUM(E14)</f>
        <v>195502524488.71</v>
      </c>
      <c r="F13" s="29">
        <f t="shared" si="0"/>
        <v>88.4</v>
      </c>
    </row>
    <row r="14" spans="1:6" s="15" customFormat="1" ht="34.5" customHeight="1">
      <c r="A14" s="17" t="s">
        <v>296</v>
      </c>
      <c r="B14" s="25">
        <f>SUM(B15:B18)</f>
        <v>142437641682</v>
      </c>
      <c r="C14" s="28">
        <f t="shared" si="1"/>
        <v>64.4</v>
      </c>
      <c r="D14" s="12" t="s">
        <v>297</v>
      </c>
      <c r="E14" s="25">
        <f>SUM(E15:E16)</f>
        <v>195502524488.71</v>
      </c>
      <c r="F14" s="29">
        <f t="shared" si="0"/>
        <v>88.4</v>
      </c>
    </row>
    <row r="15" spans="1:6" s="15" customFormat="1" ht="26.25" customHeight="1">
      <c r="A15" s="13" t="s">
        <v>471</v>
      </c>
      <c r="B15" s="30">
        <v>4060000</v>
      </c>
      <c r="C15" s="35">
        <f t="shared" si="1"/>
        <v>0</v>
      </c>
      <c r="D15" s="14" t="s">
        <v>298</v>
      </c>
      <c r="E15" s="30">
        <v>195502524488.71</v>
      </c>
      <c r="F15" s="36">
        <f t="shared" si="0"/>
        <v>88.4</v>
      </c>
    </row>
    <row r="16" spans="1:6" s="15" customFormat="1" ht="26.25" customHeight="1">
      <c r="A16" s="13" t="s">
        <v>299</v>
      </c>
      <c r="B16" s="30">
        <v>142415000000</v>
      </c>
      <c r="C16" s="35">
        <f t="shared" si="1"/>
        <v>64.39</v>
      </c>
      <c r="D16" s="14" t="s">
        <v>300</v>
      </c>
      <c r="E16" s="30"/>
      <c r="F16" s="36">
        <f t="shared" si="0"/>
        <v>0</v>
      </c>
    </row>
    <row r="17" spans="1:6" s="15" customFormat="1" ht="26.25" customHeight="1">
      <c r="A17" s="13" t="s">
        <v>301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302</v>
      </c>
      <c r="B18" s="30">
        <v>18581682</v>
      </c>
      <c r="C18" s="35">
        <f t="shared" si="1"/>
        <v>0.01</v>
      </c>
      <c r="D18" s="18"/>
      <c r="E18" s="34"/>
      <c r="F18" s="29"/>
    </row>
    <row r="19" spans="1:6" s="15" customFormat="1" ht="26.25" customHeight="1">
      <c r="A19" s="11" t="s">
        <v>303</v>
      </c>
      <c r="B19" s="25">
        <f>SUM(B20:B21)</f>
        <v>23850438654</v>
      </c>
      <c r="C19" s="28">
        <f t="shared" si="1"/>
        <v>10.78</v>
      </c>
      <c r="D19" s="18"/>
      <c r="E19" s="34"/>
      <c r="F19" s="29"/>
    </row>
    <row r="20" spans="1:6" s="15" customFormat="1" ht="26.25" customHeight="1">
      <c r="A20" s="13" t="s">
        <v>304</v>
      </c>
      <c r="B20" s="30">
        <v>23850438654</v>
      </c>
      <c r="C20" s="35">
        <f t="shared" si="1"/>
        <v>10.78</v>
      </c>
      <c r="D20" s="19"/>
      <c r="E20" s="25"/>
      <c r="F20" s="29"/>
    </row>
    <row r="21" spans="1:6" s="15" customFormat="1" ht="26.25" customHeight="1">
      <c r="A21" s="13" t="s">
        <v>305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306</v>
      </c>
      <c r="B35" s="31">
        <f>B6</f>
        <v>221162539356.71</v>
      </c>
      <c r="C35" s="31">
        <f t="shared" si="1"/>
        <v>100</v>
      </c>
      <c r="D35" s="23" t="s">
        <v>306</v>
      </c>
      <c r="E35" s="32">
        <f>E6+E13</f>
        <v>221162539356.71</v>
      </c>
      <c r="F35" s="33">
        <f>IF(E$35&gt;0,(E35/E$35)*100,0)</f>
        <v>100</v>
      </c>
    </row>
    <row r="36" spans="1:5" s="15" customFormat="1" ht="19.5" customHeight="1">
      <c r="A36" s="195" t="s">
        <v>307</v>
      </c>
      <c r="B36" s="196"/>
      <c r="C36" s="200" t="s">
        <v>308</v>
      </c>
      <c r="D36" s="201"/>
      <c r="E36" s="15" t="s">
        <v>38</v>
      </c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36:B36"/>
    <mergeCell ref="A3:E3"/>
    <mergeCell ref="A1:F1"/>
    <mergeCell ref="A2:F2"/>
    <mergeCell ref="C36:D3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2"/>
  <dimension ref="A1:F36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211" t="s">
        <v>503</v>
      </c>
      <c r="B1" s="198"/>
      <c r="C1" s="198"/>
      <c r="D1" s="198"/>
      <c r="E1" s="198"/>
      <c r="F1" s="198"/>
    </row>
    <row r="2" spans="1:6" ht="27.75" customHeight="1">
      <c r="A2" s="193" t="s">
        <v>275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276</v>
      </c>
      <c r="C4" s="1"/>
      <c r="D4" s="1"/>
      <c r="F4" s="2" t="s">
        <v>277</v>
      </c>
    </row>
    <row r="5" spans="1:6" s="7" customFormat="1" ht="33.75" customHeight="1">
      <c r="A5" s="5" t="s">
        <v>278</v>
      </c>
      <c r="B5" s="6" t="s">
        <v>279</v>
      </c>
      <c r="C5" s="37" t="s">
        <v>7</v>
      </c>
      <c r="D5" s="6" t="s">
        <v>278</v>
      </c>
      <c r="E5" s="6" t="s">
        <v>279</v>
      </c>
      <c r="F5" s="38" t="s">
        <v>7</v>
      </c>
    </row>
    <row r="6" spans="1:6" s="10" customFormat="1" ht="26.25" customHeight="1">
      <c r="A6" s="8" t="s">
        <v>280</v>
      </c>
      <c r="B6" s="25">
        <f>SUM(B7,B14,B19)</f>
        <v>49814842676.68</v>
      </c>
      <c r="C6" s="26">
        <f>IF(B$6&gt;0,(B6/B$6)*100,0)</f>
        <v>100</v>
      </c>
      <c r="D6" s="9" t="s">
        <v>281</v>
      </c>
      <c r="E6" s="25">
        <f>SUM(E7,E11)</f>
        <v>502485661</v>
      </c>
      <c r="F6" s="27">
        <f aca="true" t="shared" si="0" ref="F6:F16">IF(E$35&gt;0,(E6/E$35)*100,0)</f>
        <v>1.01</v>
      </c>
    </row>
    <row r="7" spans="1:6" s="10" customFormat="1" ht="26.25" customHeight="1">
      <c r="A7" s="11" t="s">
        <v>282</v>
      </c>
      <c r="B7" s="25">
        <f>SUM(B8:B13)</f>
        <v>45680929944.68</v>
      </c>
      <c r="C7" s="28">
        <f aca="true" t="shared" si="1" ref="C7:C35">IF(B$6&gt;0,(B7/B$6)*100,0)</f>
        <v>91.7</v>
      </c>
      <c r="D7" s="12" t="s">
        <v>283</v>
      </c>
      <c r="E7" s="25">
        <f>SUM(E8:E10)</f>
        <v>502439661</v>
      </c>
      <c r="F7" s="29">
        <f t="shared" si="0"/>
        <v>1.01</v>
      </c>
    </row>
    <row r="8" spans="1:6" s="15" customFormat="1" ht="26.25" customHeight="1">
      <c r="A8" s="13" t="s">
        <v>284</v>
      </c>
      <c r="B8" s="30">
        <v>45151607979.68</v>
      </c>
      <c r="C8" s="35">
        <f t="shared" si="1"/>
        <v>90.64</v>
      </c>
      <c r="D8" s="14" t="s">
        <v>285</v>
      </c>
      <c r="E8" s="30"/>
      <c r="F8" s="36">
        <f t="shared" si="0"/>
        <v>0</v>
      </c>
    </row>
    <row r="9" spans="1:6" s="15" customFormat="1" ht="26.25" customHeight="1">
      <c r="A9" s="13" t="s">
        <v>286</v>
      </c>
      <c r="B9" s="30"/>
      <c r="C9" s="35">
        <f t="shared" si="1"/>
        <v>0</v>
      </c>
      <c r="D9" s="14" t="s">
        <v>287</v>
      </c>
      <c r="E9" s="30">
        <v>502439661</v>
      </c>
      <c r="F9" s="36">
        <f t="shared" si="0"/>
        <v>1.01</v>
      </c>
    </row>
    <row r="10" spans="1:6" s="15" customFormat="1" ht="26.25" customHeight="1">
      <c r="A10" s="13" t="s">
        <v>288</v>
      </c>
      <c r="B10" s="30">
        <v>529321965</v>
      </c>
      <c r="C10" s="35">
        <f t="shared" si="1"/>
        <v>1.06</v>
      </c>
      <c r="D10" s="14" t="s">
        <v>289</v>
      </c>
      <c r="E10" s="30"/>
      <c r="F10" s="36">
        <f t="shared" si="0"/>
        <v>0</v>
      </c>
    </row>
    <row r="11" spans="1:6" s="15" customFormat="1" ht="26.25" customHeight="1">
      <c r="A11" s="13" t="s">
        <v>290</v>
      </c>
      <c r="B11" s="30"/>
      <c r="C11" s="35">
        <f t="shared" si="1"/>
        <v>0</v>
      </c>
      <c r="D11" s="12" t="s">
        <v>291</v>
      </c>
      <c r="E11" s="25">
        <f>SUM(E12)</f>
        <v>46000</v>
      </c>
      <c r="F11" s="29">
        <f t="shared" si="0"/>
        <v>0</v>
      </c>
    </row>
    <row r="12" spans="1:6" s="15" customFormat="1" ht="26.25" customHeight="1">
      <c r="A12" s="13" t="s">
        <v>292</v>
      </c>
      <c r="B12" s="30"/>
      <c r="C12" s="35">
        <f t="shared" si="1"/>
        <v>0</v>
      </c>
      <c r="D12" s="14" t="s">
        <v>293</v>
      </c>
      <c r="E12" s="30">
        <v>46000</v>
      </c>
      <c r="F12" s="36">
        <f t="shared" si="0"/>
        <v>0</v>
      </c>
    </row>
    <row r="13" spans="1:6" s="15" customFormat="1" ht="26.25" customHeight="1">
      <c r="A13" s="13" t="s">
        <v>294</v>
      </c>
      <c r="B13" s="30"/>
      <c r="C13" s="35">
        <f t="shared" si="1"/>
        <v>0</v>
      </c>
      <c r="D13" s="16" t="s">
        <v>295</v>
      </c>
      <c r="E13" s="25">
        <f>SUM(E14)</f>
        <v>49312357015.68</v>
      </c>
      <c r="F13" s="29">
        <f t="shared" si="0"/>
        <v>98.99</v>
      </c>
    </row>
    <row r="14" spans="1:6" s="15" customFormat="1" ht="34.5" customHeight="1">
      <c r="A14" s="17" t="s">
        <v>296</v>
      </c>
      <c r="B14" s="25">
        <f>SUM(B15:B18)</f>
        <v>4133912732</v>
      </c>
      <c r="C14" s="28">
        <f t="shared" si="1"/>
        <v>8.3</v>
      </c>
      <c r="D14" s="12" t="s">
        <v>297</v>
      </c>
      <c r="E14" s="25">
        <f>SUM(E15:E16)</f>
        <v>49312357015.68</v>
      </c>
      <c r="F14" s="29">
        <f t="shared" si="0"/>
        <v>98.99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298</v>
      </c>
      <c r="E15" s="30">
        <v>49312357015.68</v>
      </c>
      <c r="F15" s="36">
        <f t="shared" si="0"/>
        <v>98.99</v>
      </c>
    </row>
    <row r="16" spans="1:6" s="15" customFormat="1" ht="26.25" customHeight="1">
      <c r="A16" s="13" t="s">
        <v>299</v>
      </c>
      <c r="B16" s="30">
        <v>2458496000</v>
      </c>
      <c r="C16" s="35">
        <f t="shared" si="1"/>
        <v>4.94</v>
      </c>
      <c r="D16" s="14" t="s">
        <v>300</v>
      </c>
      <c r="E16" s="30"/>
      <c r="F16" s="36">
        <f t="shared" si="0"/>
        <v>0</v>
      </c>
    </row>
    <row r="17" spans="1:6" s="15" customFormat="1" ht="26.25" customHeight="1">
      <c r="A17" s="13" t="s">
        <v>301</v>
      </c>
      <c r="B17" s="30">
        <v>1675416732</v>
      </c>
      <c r="C17" s="35">
        <f t="shared" si="1"/>
        <v>3.36</v>
      </c>
      <c r="D17" s="18"/>
      <c r="E17" s="34"/>
      <c r="F17" s="29"/>
    </row>
    <row r="18" spans="1:6" s="15" customFormat="1" ht="26.25" customHeight="1">
      <c r="A18" s="13" t="s">
        <v>302</v>
      </c>
      <c r="B18" s="30"/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303</v>
      </c>
      <c r="B19" s="25">
        <f>SUM(B20:B21)</f>
        <v>0</v>
      </c>
      <c r="C19" s="28">
        <f t="shared" si="1"/>
        <v>0</v>
      </c>
      <c r="D19" s="18"/>
      <c r="E19" s="34"/>
      <c r="F19" s="29"/>
    </row>
    <row r="20" spans="1:6" s="15" customFormat="1" ht="26.25" customHeight="1">
      <c r="A20" s="13" t="s">
        <v>304</v>
      </c>
      <c r="B20" s="30"/>
      <c r="C20" s="35">
        <f t="shared" si="1"/>
        <v>0</v>
      </c>
      <c r="D20" s="19"/>
      <c r="E20" s="25"/>
      <c r="F20" s="29"/>
    </row>
    <row r="21" spans="1:6" s="15" customFormat="1" ht="26.25" customHeight="1">
      <c r="A21" s="13" t="s">
        <v>305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306</v>
      </c>
      <c r="B35" s="31">
        <f>B6</f>
        <v>49814842676.68</v>
      </c>
      <c r="C35" s="31">
        <f t="shared" si="1"/>
        <v>100</v>
      </c>
      <c r="D35" s="23" t="s">
        <v>306</v>
      </c>
      <c r="E35" s="32">
        <f>E6+E13</f>
        <v>49814842676.68</v>
      </c>
      <c r="F35" s="33">
        <f>IF(E$35&gt;0,(E35/E$35)*100,0)</f>
        <v>100</v>
      </c>
    </row>
    <row r="36" spans="1:5" s="15" customFormat="1" ht="19.5" customHeight="1">
      <c r="A36" s="195" t="s">
        <v>307</v>
      </c>
      <c r="B36" s="196"/>
      <c r="C36" s="200" t="s">
        <v>308</v>
      </c>
      <c r="D36" s="201"/>
      <c r="E36" s="15" t="s">
        <v>38</v>
      </c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36:B36"/>
    <mergeCell ref="A3:E3"/>
    <mergeCell ref="A1:F1"/>
    <mergeCell ref="A2:F2"/>
    <mergeCell ref="C36:D3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47"/>
  <dimension ref="A1:F36"/>
  <sheetViews>
    <sheetView workbookViewId="0" topLeftCell="A1">
      <selection activeCell="B6" sqref="B6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211" t="s">
        <v>504</v>
      </c>
      <c r="B1" s="198"/>
      <c r="C1" s="198"/>
      <c r="D1" s="198"/>
      <c r="E1" s="198"/>
      <c r="F1" s="198"/>
    </row>
    <row r="2" spans="1:6" ht="27.75" customHeight="1">
      <c r="A2" s="193" t="s">
        <v>275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276</v>
      </c>
      <c r="C4" s="1"/>
      <c r="D4" s="1"/>
      <c r="F4" s="2" t="s">
        <v>277</v>
      </c>
    </row>
    <row r="5" spans="1:6" s="7" customFormat="1" ht="33.75" customHeight="1">
      <c r="A5" s="5" t="s">
        <v>278</v>
      </c>
      <c r="B5" s="6" t="s">
        <v>279</v>
      </c>
      <c r="C5" s="37" t="s">
        <v>7</v>
      </c>
      <c r="D5" s="6" t="s">
        <v>278</v>
      </c>
      <c r="E5" s="6" t="s">
        <v>279</v>
      </c>
      <c r="F5" s="38" t="s">
        <v>7</v>
      </c>
    </row>
    <row r="6" spans="1:6" s="10" customFormat="1" ht="26.25" customHeight="1">
      <c r="A6" s="8" t="s">
        <v>280</v>
      </c>
      <c r="B6" s="25">
        <f>SUM(B7,B14,B19)</f>
        <v>68803728</v>
      </c>
      <c r="C6" s="26">
        <f>IF(B$6&gt;0,(B6/B$6)*100,0)</f>
        <v>100</v>
      </c>
      <c r="D6" s="9" t="s">
        <v>281</v>
      </c>
      <c r="E6" s="25">
        <f>SUM(E7,E11)</f>
        <v>32848</v>
      </c>
      <c r="F6" s="27">
        <f aca="true" t="shared" si="0" ref="F6:F16">IF(E$35&gt;0,(E6/E$35)*100,0)</f>
        <v>0.05</v>
      </c>
    </row>
    <row r="7" spans="1:6" s="10" customFormat="1" ht="26.25" customHeight="1">
      <c r="A7" s="11" t="s">
        <v>282</v>
      </c>
      <c r="B7" s="25">
        <f>SUM(B8:B13)</f>
        <v>68785728</v>
      </c>
      <c r="C7" s="28">
        <f aca="true" t="shared" si="1" ref="C7:C35">IF(B$6&gt;0,(B7/B$6)*100,0)</f>
        <v>99.97</v>
      </c>
      <c r="D7" s="12" t="s">
        <v>283</v>
      </c>
      <c r="E7" s="25">
        <f>SUM(E8:E10)</f>
        <v>24048</v>
      </c>
      <c r="F7" s="29">
        <f t="shared" si="0"/>
        <v>0.03</v>
      </c>
    </row>
    <row r="8" spans="1:6" s="15" customFormat="1" ht="26.25" customHeight="1">
      <c r="A8" s="13" t="s">
        <v>284</v>
      </c>
      <c r="B8" s="30">
        <v>54898033</v>
      </c>
      <c r="C8" s="35">
        <f t="shared" si="1"/>
        <v>79.79</v>
      </c>
      <c r="D8" s="14" t="s">
        <v>285</v>
      </c>
      <c r="E8" s="30"/>
      <c r="F8" s="36">
        <f t="shared" si="0"/>
        <v>0</v>
      </c>
    </row>
    <row r="9" spans="1:6" s="15" customFormat="1" ht="26.25" customHeight="1">
      <c r="A9" s="13" t="s">
        <v>286</v>
      </c>
      <c r="B9" s="30"/>
      <c r="C9" s="35">
        <f t="shared" si="1"/>
        <v>0</v>
      </c>
      <c r="D9" s="14" t="s">
        <v>287</v>
      </c>
      <c r="E9" s="30">
        <v>24048</v>
      </c>
      <c r="F9" s="36">
        <f t="shared" si="0"/>
        <v>0.03</v>
      </c>
    </row>
    <row r="10" spans="1:6" s="15" customFormat="1" ht="26.25" customHeight="1">
      <c r="A10" s="13" t="s">
        <v>288</v>
      </c>
      <c r="B10" s="30"/>
      <c r="C10" s="35">
        <f t="shared" si="1"/>
        <v>0</v>
      </c>
      <c r="D10" s="14" t="s">
        <v>289</v>
      </c>
      <c r="E10" s="30"/>
      <c r="F10" s="36">
        <f t="shared" si="0"/>
        <v>0</v>
      </c>
    </row>
    <row r="11" spans="1:6" s="15" customFormat="1" ht="26.25" customHeight="1">
      <c r="A11" s="13" t="s">
        <v>290</v>
      </c>
      <c r="B11" s="30"/>
      <c r="C11" s="35">
        <f t="shared" si="1"/>
        <v>0</v>
      </c>
      <c r="D11" s="12" t="s">
        <v>291</v>
      </c>
      <c r="E11" s="25">
        <f>SUM(E12)</f>
        <v>8800</v>
      </c>
      <c r="F11" s="29">
        <f t="shared" si="0"/>
        <v>0.01</v>
      </c>
    </row>
    <row r="12" spans="1:6" s="15" customFormat="1" ht="26.25" customHeight="1">
      <c r="A12" s="13" t="s">
        <v>292</v>
      </c>
      <c r="B12" s="30">
        <v>13887695</v>
      </c>
      <c r="C12" s="35">
        <f t="shared" si="1"/>
        <v>20.18</v>
      </c>
      <c r="D12" s="14" t="s">
        <v>293</v>
      </c>
      <c r="E12" s="30">
        <v>8800</v>
      </c>
      <c r="F12" s="36">
        <f t="shared" si="0"/>
        <v>0.01</v>
      </c>
    </row>
    <row r="13" spans="1:6" s="15" customFormat="1" ht="26.25" customHeight="1">
      <c r="A13" s="13" t="s">
        <v>294</v>
      </c>
      <c r="B13" s="30"/>
      <c r="C13" s="35">
        <f t="shared" si="1"/>
        <v>0</v>
      </c>
      <c r="D13" s="16" t="s">
        <v>295</v>
      </c>
      <c r="E13" s="25">
        <f>SUM(E14)</f>
        <v>68770880</v>
      </c>
      <c r="F13" s="29">
        <f t="shared" si="0"/>
        <v>99.95</v>
      </c>
    </row>
    <row r="14" spans="1:6" s="15" customFormat="1" ht="34.5" customHeight="1">
      <c r="A14" s="17" t="s">
        <v>296</v>
      </c>
      <c r="B14" s="25">
        <f>SUM(B15:B18)</f>
        <v>0</v>
      </c>
      <c r="C14" s="28">
        <f t="shared" si="1"/>
        <v>0</v>
      </c>
      <c r="D14" s="12" t="s">
        <v>297</v>
      </c>
      <c r="E14" s="25">
        <f>SUM(E15:E16)</f>
        <v>68770880</v>
      </c>
      <c r="F14" s="29">
        <f t="shared" si="0"/>
        <v>99.95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298</v>
      </c>
      <c r="E15" s="30">
        <v>68770880</v>
      </c>
      <c r="F15" s="36">
        <f t="shared" si="0"/>
        <v>99.95</v>
      </c>
    </row>
    <row r="16" spans="1:6" s="15" customFormat="1" ht="26.25" customHeight="1">
      <c r="A16" s="13" t="s">
        <v>299</v>
      </c>
      <c r="B16" s="30"/>
      <c r="C16" s="35">
        <f t="shared" si="1"/>
        <v>0</v>
      </c>
      <c r="D16" s="14" t="s">
        <v>300</v>
      </c>
      <c r="E16" s="30"/>
      <c r="F16" s="36">
        <f t="shared" si="0"/>
        <v>0</v>
      </c>
    </row>
    <row r="17" spans="1:6" s="15" customFormat="1" ht="26.25" customHeight="1">
      <c r="A17" s="13" t="s">
        <v>301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302</v>
      </c>
      <c r="B18" s="30"/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303</v>
      </c>
      <c r="B19" s="25">
        <f>SUM(B20:B21)</f>
        <v>18000</v>
      </c>
      <c r="C19" s="28">
        <f t="shared" si="1"/>
        <v>0.03</v>
      </c>
      <c r="D19" s="18"/>
      <c r="E19" s="34"/>
      <c r="F19" s="29"/>
    </row>
    <row r="20" spans="1:6" s="15" customFormat="1" ht="26.25" customHeight="1">
      <c r="A20" s="13" t="s">
        <v>304</v>
      </c>
      <c r="B20" s="30">
        <v>18000</v>
      </c>
      <c r="C20" s="35">
        <f t="shared" si="1"/>
        <v>0.03</v>
      </c>
      <c r="D20" s="19"/>
      <c r="E20" s="25"/>
      <c r="F20" s="29"/>
    </row>
    <row r="21" spans="1:6" s="15" customFormat="1" ht="26.25" customHeight="1">
      <c r="A21" s="13" t="s">
        <v>305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306</v>
      </c>
      <c r="B35" s="31">
        <f>B6</f>
        <v>68803728</v>
      </c>
      <c r="C35" s="31">
        <f t="shared" si="1"/>
        <v>100</v>
      </c>
      <c r="D35" s="23" t="s">
        <v>306</v>
      </c>
      <c r="E35" s="32">
        <f>E6+E13</f>
        <v>68803728</v>
      </c>
      <c r="F35" s="33">
        <f>IF(E$35&gt;0,(E35/E$35)*100,0)</f>
        <v>100</v>
      </c>
    </row>
    <row r="36" spans="1:5" s="15" customFormat="1" ht="19.5" customHeight="1">
      <c r="A36" s="195" t="s">
        <v>307</v>
      </c>
      <c r="B36" s="196"/>
      <c r="C36" s="200" t="s">
        <v>308</v>
      </c>
      <c r="D36" s="201"/>
      <c r="E36" s="15" t="s">
        <v>38</v>
      </c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1:F1"/>
    <mergeCell ref="A2:F2"/>
    <mergeCell ref="A3:E3"/>
    <mergeCell ref="A36:B36"/>
    <mergeCell ref="C36:D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36"/>
  <sheetViews>
    <sheetView tabSelected="1" workbookViewId="0" topLeftCell="A1">
      <pane xSplit="1" ySplit="5" topLeftCell="B2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36" sqref="A36:D36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198" t="s">
        <v>482</v>
      </c>
      <c r="B1" s="198"/>
      <c r="C1" s="198"/>
      <c r="D1" s="198"/>
      <c r="E1" s="198"/>
      <c r="F1" s="198"/>
    </row>
    <row r="2" spans="1:6" ht="27.75" customHeight="1">
      <c r="A2" s="193" t="s">
        <v>439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440</v>
      </c>
      <c r="C4" s="1"/>
      <c r="D4" s="1"/>
      <c r="F4" s="2" t="s">
        <v>441</v>
      </c>
    </row>
    <row r="5" spans="1:6" s="7" customFormat="1" ht="33.75" customHeight="1">
      <c r="A5" s="5" t="s">
        <v>442</v>
      </c>
      <c r="B5" s="6" t="s">
        <v>443</v>
      </c>
      <c r="C5" s="37" t="s">
        <v>7</v>
      </c>
      <c r="D5" s="6" t="s">
        <v>442</v>
      </c>
      <c r="E5" s="6" t="s">
        <v>443</v>
      </c>
      <c r="F5" s="38" t="s">
        <v>7</v>
      </c>
    </row>
    <row r="6" spans="1:6" s="10" customFormat="1" ht="26.25" customHeight="1">
      <c r="A6" s="8" t="s">
        <v>444</v>
      </c>
      <c r="B6" s="25">
        <f>SUM(B7,B14,B19)</f>
        <v>6918936883.91</v>
      </c>
      <c r="C6" s="26">
        <f>IF(B$6&gt;0,(B6/B$6)*100,0)</f>
        <v>100</v>
      </c>
      <c r="D6" s="9" t="s">
        <v>445</v>
      </c>
      <c r="E6" s="25">
        <f>SUM(E7,E11)</f>
        <v>1141924645.48</v>
      </c>
      <c r="F6" s="27">
        <f aca="true" t="shared" si="0" ref="F6:F16">IF(E$35&gt;0,(E6/E$35)*100,0)</f>
        <v>16.5</v>
      </c>
    </row>
    <row r="7" spans="1:6" s="10" customFormat="1" ht="26.25" customHeight="1">
      <c r="A7" s="11" t="s">
        <v>446</v>
      </c>
      <c r="B7" s="25">
        <f>SUM(B8:B13)</f>
        <v>6002365557.43</v>
      </c>
      <c r="C7" s="28">
        <f aca="true" t="shared" si="1" ref="C7:C35">IF(B$6&gt;0,(B7/B$6)*100,0)</f>
        <v>86.75</v>
      </c>
      <c r="D7" s="12" t="s">
        <v>447</v>
      </c>
      <c r="E7" s="25">
        <f>SUM(E8:E10)</f>
        <v>1128137115</v>
      </c>
      <c r="F7" s="29">
        <f t="shared" si="0"/>
        <v>16.31</v>
      </c>
    </row>
    <row r="8" spans="1:6" s="15" customFormat="1" ht="26.25" customHeight="1">
      <c r="A8" s="13" t="s">
        <v>448</v>
      </c>
      <c r="B8" s="30">
        <v>5970640636.43</v>
      </c>
      <c r="C8" s="35">
        <f t="shared" si="1"/>
        <v>86.29</v>
      </c>
      <c r="D8" s="14" t="s">
        <v>449</v>
      </c>
      <c r="E8" s="30"/>
      <c r="F8" s="36">
        <f t="shared" si="0"/>
        <v>0</v>
      </c>
    </row>
    <row r="9" spans="1:6" s="15" customFormat="1" ht="26.25" customHeight="1">
      <c r="A9" s="13" t="s">
        <v>450</v>
      </c>
      <c r="B9" s="30"/>
      <c r="C9" s="35">
        <f t="shared" si="1"/>
        <v>0</v>
      </c>
      <c r="D9" s="14" t="s">
        <v>451</v>
      </c>
      <c r="E9" s="30">
        <v>1128137115</v>
      </c>
      <c r="F9" s="36">
        <f t="shared" si="0"/>
        <v>16.31</v>
      </c>
    </row>
    <row r="10" spans="1:6" s="15" customFormat="1" ht="26.25" customHeight="1">
      <c r="A10" s="13" t="s">
        <v>452</v>
      </c>
      <c r="B10" s="30">
        <v>31498121</v>
      </c>
      <c r="C10" s="35">
        <f t="shared" si="1"/>
        <v>0.46</v>
      </c>
      <c r="D10" s="14" t="s">
        <v>453</v>
      </c>
      <c r="E10" s="30"/>
      <c r="F10" s="36">
        <f t="shared" si="0"/>
        <v>0</v>
      </c>
    </row>
    <row r="11" spans="1:6" s="15" customFormat="1" ht="26.25" customHeight="1">
      <c r="A11" s="13" t="s">
        <v>454</v>
      </c>
      <c r="B11" s="30"/>
      <c r="C11" s="35">
        <f t="shared" si="1"/>
        <v>0</v>
      </c>
      <c r="D11" s="12" t="s">
        <v>455</v>
      </c>
      <c r="E11" s="25">
        <f>SUM(E12)</f>
        <v>13787530.48</v>
      </c>
      <c r="F11" s="29">
        <f t="shared" si="0"/>
        <v>0.2</v>
      </c>
    </row>
    <row r="12" spans="1:6" s="15" customFormat="1" ht="26.25" customHeight="1">
      <c r="A12" s="13" t="s">
        <v>456</v>
      </c>
      <c r="B12" s="30">
        <v>226800</v>
      </c>
      <c r="C12" s="35">
        <f t="shared" si="1"/>
        <v>0</v>
      </c>
      <c r="D12" s="14" t="s">
        <v>457</v>
      </c>
      <c r="E12" s="30">
        <v>13787530.48</v>
      </c>
      <c r="F12" s="36">
        <f t="shared" si="0"/>
        <v>0.2</v>
      </c>
    </row>
    <row r="13" spans="1:6" s="15" customFormat="1" ht="26.25" customHeight="1">
      <c r="A13" s="13" t="s">
        <v>458</v>
      </c>
      <c r="B13" s="30"/>
      <c r="C13" s="35">
        <f t="shared" si="1"/>
        <v>0</v>
      </c>
      <c r="D13" s="16" t="s">
        <v>459</v>
      </c>
      <c r="E13" s="25">
        <f>SUM(E14)</f>
        <v>5777012238.43</v>
      </c>
      <c r="F13" s="29">
        <f t="shared" si="0"/>
        <v>83.5</v>
      </c>
    </row>
    <row r="14" spans="1:6" s="15" customFormat="1" ht="34.5" customHeight="1">
      <c r="A14" s="17" t="s">
        <v>460</v>
      </c>
      <c r="B14" s="25">
        <f>SUM(B15:B18)</f>
        <v>0</v>
      </c>
      <c r="C14" s="28">
        <f t="shared" si="1"/>
        <v>0</v>
      </c>
      <c r="D14" s="12" t="s">
        <v>461</v>
      </c>
      <c r="E14" s="25">
        <f>SUM(E15:E16)</f>
        <v>5777012238.43</v>
      </c>
      <c r="F14" s="29">
        <f t="shared" si="0"/>
        <v>83.5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462</v>
      </c>
      <c r="E15" s="30">
        <v>5777012238.43</v>
      </c>
      <c r="F15" s="36">
        <f t="shared" si="0"/>
        <v>83.5</v>
      </c>
    </row>
    <row r="16" spans="1:6" s="15" customFormat="1" ht="26.25" customHeight="1">
      <c r="A16" s="13" t="s">
        <v>463</v>
      </c>
      <c r="B16" s="30"/>
      <c r="C16" s="35">
        <f t="shared" si="1"/>
        <v>0</v>
      </c>
      <c r="D16" s="14" t="s">
        <v>464</v>
      </c>
      <c r="E16" s="30"/>
      <c r="F16" s="36">
        <f t="shared" si="0"/>
        <v>0</v>
      </c>
    </row>
    <row r="17" spans="1:6" s="15" customFormat="1" ht="26.25" customHeight="1">
      <c r="A17" s="13" t="s">
        <v>465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466</v>
      </c>
      <c r="B18" s="30"/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467</v>
      </c>
      <c r="B19" s="25">
        <f>SUM(B20:B21)</f>
        <v>916571326.48</v>
      </c>
      <c r="C19" s="28">
        <f t="shared" si="1"/>
        <v>13.25</v>
      </c>
      <c r="D19" s="18"/>
      <c r="E19" s="34"/>
      <c r="F19" s="29"/>
    </row>
    <row r="20" spans="1:6" s="15" customFormat="1" ht="26.25" customHeight="1">
      <c r="A20" s="13" t="s">
        <v>468</v>
      </c>
      <c r="B20" s="30">
        <v>916571326.48</v>
      </c>
      <c r="C20" s="35">
        <f t="shared" si="1"/>
        <v>13.25</v>
      </c>
      <c r="D20" s="19"/>
      <c r="E20" s="25"/>
      <c r="F20" s="29"/>
    </row>
    <row r="21" spans="1:6" s="15" customFormat="1" ht="26.25" customHeight="1">
      <c r="A21" s="13" t="s">
        <v>469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470</v>
      </c>
      <c r="B35" s="31">
        <f>B6</f>
        <v>6918936883.91</v>
      </c>
      <c r="C35" s="31">
        <f t="shared" si="1"/>
        <v>100</v>
      </c>
      <c r="D35" s="23" t="s">
        <v>470</v>
      </c>
      <c r="E35" s="32">
        <f>E6+E13</f>
        <v>6918936883.91</v>
      </c>
      <c r="F35" s="33">
        <f>IF(E$35&gt;0,(E35/E$35)*100,0)</f>
        <v>100</v>
      </c>
    </row>
    <row r="36" spans="1:4" s="15" customFormat="1" ht="19.5" customHeight="1">
      <c r="A36" s="195" t="s">
        <v>472</v>
      </c>
      <c r="B36" s="196"/>
      <c r="C36" s="199"/>
      <c r="D36" s="199"/>
    </row>
    <row r="37" s="15" customFormat="1" ht="14.25"/>
    <row r="38" s="15" customFormat="1" ht="14.25"/>
    <row r="39" s="15" customFormat="1" ht="14.25"/>
    <row r="40" s="15" customFormat="1" ht="14.25"/>
  </sheetData>
  <mergeCells count="4">
    <mergeCell ref="A3:E3"/>
    <mergeCell ref="A1:F1"/>
    <mergeCell ref="A2:F2"/>
    <mergeCell ref="A36:D36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3"/>
  <dimension ref="A1:F36"/>
  <sheetViews>
    <sheetView workbookViewId="0" topLeftCell="A1">
      <selection activeCell="B6" sqref="B6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211" t="s">
        <v>505</v>
      </c>
      <c r="B1" s="198"/>
      <c r="C1" s="198"/>
      <c r="D1" s="198"/>
      <c r="E1" s="198"/>
      <c r="F1" s="198"/>
    </row>
    <row r="2" spans="1:6" ht="27.75" customHeight="1">
      <c r="A2" s="193" t="s">
        <v>275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276</v>
      </c>
      <c r="C4" s="1"/>
      <c r="D4" s="1"/>
      <c r="F4" s="2" t="s">
        <v>277</v>
      </c>
    </row>
    <row r="5" spans="1:6" s="7" customFormat="1" ht="33.75" customHeight="1">
      <c r="A5" s="5" t="s">
        <v>278</v>
      </c>
      <c r="B5" s="6" t="s">
        <v>279</v>
      </c>
      <c r="C5" s="37" t="s">
        <v>7</v>
      </c>
      <c r="D5" s="6" t="s">
        <v>278</v>
      </c>
      <c r="E5" s="6" t="s">
        <v>279</v>
      </c>
      <c r="F5" s="38" t="s">
        <v>7</v>
      </c>
    </row>
    <row r="6" spans="1:6" s="10" customFormat="1" ht="26.25" customHeight="1">
      <c r="A6" s="8" t="s">
        <v>280</v>
      </c>
      <c r="B6" s="25">
        <f>SUM(B7,B14,B19)</f>
        <v>101163999931.21</v>
      </c>
      <c r="C6" s="26">
        <f>IF(B$6&gt;0,(B6/B$6)*100,0)</f>
        <v>100</v>
      </c>
      <c r="D6" s="9" t="s">
        <v>281</v>
      </c>
      <c r="E6" s="25">
        <f>SUM(E7,E11)</f>
        <v>2073683890</v>
      </c>
      <c r="F6" s="27">
        <f aca="true" t="shared" si="0" ref="F6:F16">IF(E$35&gt;0,(E6/E$35)*100,0)</f>
        <v>2.05</v>
      </c>
    </row>
    <row r="7" spans="1:6" s="10" customFormat="1" ht="26.25" customHeight="1">
      <c r="A7" s="11" t="s">
        <v>282</v>
      </c>
      <c r="B7" s="25">
        <f>SUM(B8:B13)</f>
        <v>98817781497.27</v>
      </c>
      <c r="C7" s="28">
        <f aca="true" t="shared" si="1" ref="C7:C35">IF(B$6&gt;0,(B7/B$6)*100,0)</f>
        <v>97.68</v>
      </c>
      <c r="D7" s="12" t="s">
        <v>283</v>
      </c>
      <c r="E7" s="25">
        <f>SUM(E8:E10)</f>
        <v>1887889969</v>
      </c>
      <c r="F7" s="29">
        <f t="shared" si="0"/>
        <v>1.87</v>
      </c>
    </row>
    <row r="8" spans="1:6" s="15" customFormat="1" ht="26.25" customHeight="1">
      <c r="A8" s="13" t="s">
        <v>284</v>
      </c>
      <c r="B8" s="30">
        <v>61943073761.34</v>
      </c>
      <c r="C8" s="35">
        <f t="shared" si="1"/>
        <v>61.23</v>
      </c>
      <c r="D8" s="14" t="s">
        <v>285</v>
      </c>
      <c r="E8" s="30"/>
      <c r="F8" s="36">
        <f t="shared" si="0"/>
        <v>0</v>
      </c>
    </row>
    <row r="9" spans="1:6" s="15" customFormat="1" ht="26.25" customHeight="1">
      <c r="A9" s="13" t="s">
        <v>286</v>
      </c>
      <c r="B9" s="30">
        <v>4601238065.93</v>
      </c>
      <c r="C9" s="35">
        <f t="shared" si="1"/>
        <v>4.55</v>
      </c>
      <c r="D9" s="14" t="s">
        <v>287</v>
      </c>
      <c r="E9" s="30">
        <v>1679791991</v>
      </c>
      <c r="F9" s="36">
        <f t="shared" si="0"/>
        <v>1.66</v>
      </c>
    </row>
    <row r="10" spans="1:6" s="15" customFormat="1" ht="26.25" customHeight="1">
      <c r="A10" s="13" t="s">
        <v>288</v>
      </c>
      <c r="B10" s="30">
        <v>25069559649</v>
      </c>
      <c r="C10" s="35">
        <f t="shared" si="1"/>
        <v>24.78</v>
      </c>
      <c r="D10" s="14" t="s">
        <v>289</v>
      </c>
      <c r="E10" s="30">
        <v>208097978</v>
      </c>
      <c r="F10" s="36">
        <f t="shared" si="0"/>
        <v>0.21</v>
      </c>
    </row>
    <row r="11" spans="1:6" s="15" customFormat="1" ht="26.25" customHeight="1">
      <c r="A11" s="13" t="s">
        <v>290</v>
      </c>
      <c r="B11" s="30">
        <v>6480489373</v>
      </c>
      <c r="C11" s="35">
        <f t="shared" si="1"/>
        <v>6.41</v>
      </c>
      <c r="D11" s="12" t="s">
        <v>291</v>
      </c>
      <c r="E11" s="25">
        <f>SUM(E12)</f>
        <v>185793921</v>
      </c>
      <c r="F11" s="29">
        <f t="shared" si="0"/>
        <v>0.18</v>
      </c>
    </row>
    <row r="12" spans="1:6" s="15" customFormat="1" ht="26.25" customHeight="1">
      <c r="A12" s="13" t="s">
        <v>292</v>
      </c>
      <c r="B12" s="30">
        <v>717020872</v>
      </c>
      <c r="C12" s="35">
        <f t="shared" si="1"/>
        <v>0.71</v>
      </c>
      <c r="D12" s="14" t="s">
        <v>293</v>
      </c>
      <c r="E12" s="30">
        <v>185793921</v>
      </c>
      <c r="F12" s="36">
        <f t="shared" si="0"/>
        <v>0.18</v>
      </c>
    </row>
    <row r="13" spans="1:6" s="15" customFormat="1" ht="26.25" customHeight="1">
      <c r="A13" s="13" t="s">
        <v>294</v>
      </c>
      <c r="B13" s="30">
        <v>6399776</v>
      </c>
      <c r="C13" s="35">
        <f t="shared" si="1"/>
        <v>0.01</v>
      </c>
      <c r="D13" s="16" t="s">
        <v>295</v>
      </c>
      <c r="E13" s="25">
        <f>SUM(E14)</f>
        <v>99090316041.21</v>
      </c>
      <c r="F13" s="29">
        <f t="shared" si="0"/>
        <v>97.95</v>
      </c>
    </row>
    <row r="14" spans="1:6" s="15" customFormat="1" ht="34.5" customHeight="1">
      <c r="A14" s="17" t="s">
        <v>296</v>
      </c>
      <c r="B14" s="25">
        <f>SUM(B15:B18)</f>
        <v>1874765910.34</v>
      </c>
      <c r="C14" s="28">
        <f t="shared" si="1"/>
        <v>1.85</v>
      </c>
      <c r="D14" s="12" t="s">
        <v>297</v>
      </c>
      <c r="E14" s="25">
        <f>SUM(E15:E16)</f>
        <v>99090316041.21</v>
      </c>
      <c r="F14" s="29">
        <f t="shared" si="0"/>
        <v>97.95</v>
      </c>
    </row>
    <row r="15" spans="1:6" s="15" customFormat="1" ht="26.25" customHeight="1">
      <c r="A15" s="13" t="s">
        <v>471</v>
      </c>
      <c r="B15" s="30">
        <v>6705725.34</v>
      </c>
      <c r="C15" s="35">
        <f t="shared" si="1"/>
        <v>0.01</v>
      </c>
      <c r="D15" s="14" t="s">
        <v>298</v>
      </c>
      <c r="E15" s="30">
        <v>99090316041.21</v>
      </c>
      <c r="F15" s="36">
        <f t="shared" si="0"/>
        <v>97.95</v>
      </c>
    </row>
    <row r="16" spans="1:6" s="15" customFormat="1" ht="26.25" customHeight="1">
      <c r="A16" s="13" t="s">
        <v>299</v>
      </c>
      <c r="B16" s="30">
        <v>1868060185</v>
      </c>
      <c r="C16" s="35">
        <f t="shared" si="1"/>
        <v>1.85</v>
      </c>
      <c r="D16" s="14" t="s">
        <v>300</v>
      </c>
      <c r="E16" s="30"/>
      <c r="F16" s="36">
        <f t="shared" si="0"/>
        <v>0</v>
      </c>
    </row>
    <row r="17" spans="1:6" s="15" customFormat="1" ht="26.25" customHeight="1">
      <c r="A17" s="13" t="s">
        <v>301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302</v>
      </c>
      <c r="B18" s="30"/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303</v>
      </c>
      <c r="B19" s="25">
        <f>SUM(B20:B21)</f>
        <v>471452523.6</v>
      </c>
      <c r="C19" s="28">
        <f t="shared" si="1"/>
        <v>0.47</v>
      </c>
      <c r="D19" s="18"/>
      <c r="E19" s="34"/>
      <c r="F19" s="29"/>
    </row>
    <row r="20" spans="1:6" s="15" customFormat="1" ht="26.25" customHeight="1">
      <c r="A20" s="13" t="s">
        <v>304</v>
      </c>
      <c r="B20" s="30">
        <v>471452523.6</v>
      </c>
      <c r="C20" s="35">
        <f t="shared" si="1"/>
        <v>0.47</v>
      </c>
      <c r="D20" s="19"/>
      <c r="E20" s="25"/>
      <c r="F20" s="29"/>
    </row>
    <row r="21" spans="1:6" s="15" customFormat="1" ht="26.25" customHeight="1">
      <c r="A21" s="13" t="s">
        <v>305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306</v>
      </c>
      <c r="B35" s="31">
        <f>B6</f>
        <v>101163999931.21</v>
      </c>
      <c r="C35" s="31">
        <f t="shared" si="1"/>
        <v>100</v>
      </c>
      <c r="D35" s="23" t="s">
        <v>306</v>
      </c>
      <c r="E35" s="32">
        <f>E6+E13</f>
        <v>101163999931.21</v>
      </c>
      <c r="F35" s="33">
        <f>IF(E$35&gt;0,(E35/E$35)*100,0)</f>
        <v>100</v>
      </c>
    </row>
    <row r="36" spans="1:5" s="15" customFormat="1" ht="19.5" customHeight="1">
      <c r="A36" s="195" t="s">
        <v>307</v>
      </c>
      <c r="B36" s="196"/>
      <c r="C36" s="200" t="s">
        <v>308</v>
      </c>
      <c r="D36" s="201"/>
      <c r="E36" s="15" t="s">
        <v>38</v>
      </c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36:B36"/>
    <mergeCell ref="A3:E3"/>
    <mergeCell ref="A1:F1"/>
    <mergeCell ref="A2:F2"/>
    <mergeCell ref="C36:D3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7"/>
  <dimension ref="A1:F36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211" t="s">
        <v>506</v>
      </c>
      <c r="B1" s="198"/>
      <c r="C1" s="198"/>
      <c r="D1" s="198"/>
      <c r="E1" s="198"/>
      <c r="F1" s="198"/>
    </row>
    <row r="2" spans="1:6" ht="27.75" customHeight="1">
      <c r="A2" s="193" t="s">
        <v>275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276</v>
      </c>
      <c r="C4" s="1"/>
      <c r="D4" s="1"/>
      <c r="F4" s="2" t="s">
        <v>277</v>
      </c>
    </row>
    <row r="5" spans="1:6" s="7" customFormat="1" ht="33.75" customHeight="1">
      <c r="A5" s="5" t="s">
        <v>278</v>
      </c>
      <c r="B5" s="6" t="s">
        <v>279</v>
      </c>
      <c r="C5" s="37" t="s">
        <v>7</v>
      </c>
      <c r="D5" s="6" t="s">
        <v>278</v>
      </c>
      <c r="E5" s="6" t="s">
        <v>279</v>
      </c>
      <c r="F5" s="38" t="s">
        <v>7</v>
      </c>
    </row>
    <row r="6" spans="1:6" s="10" customFormat="1" ht="26.25" customHeight="1">
      <c r="A6" s="8" t="s">
        <v>280</v>
      </c>
      <c r="B6" s="25">
        <f>SUM(B7,B14,B19)</f>
        <v>18836495599</v>
      </c>
      <c r="C6" s="26">
        <f>IF(B$6&gt;0,(B6/B$6)*100,0)</f>
        <v>100</v>
      </c>
      <c r="D6" s="9" t="s">
        <v>281</v>
      </c>
      <c r="E6" s="25">
        <f>SUM(E7,E11)</f>
        <v>1256377190</v>
      </c>
      <c r="F6" s="27">
        <f aca="true" t="shared" si="0" ref="F6:F16">IF(E$35&gt;0,(E6/E$35)*100,0)</f>
        <v>6.67</v>
      </c>
    </row>
    <row r="7" spans="1:6" s="10" customFormat="1" ht="26.25" customHeight="1">
      <c r="A7" s="11" t="s">
        <v>282</v>
      </c>
      <c r="B7" s="25">
        <f>SUM(B8:B13)</f>
        <v>18782347049</v>
      </c>
      <c r="C7" s="28">
        <f aca="true" t="shared" si="1" ref="C7:C35">IF(B$6&gt;0,(B7/B$6)*100,0)</f>
        <v>99.71</v>
      </c>
      <c r="D7" s="12" t="s">
        <v>283</v>
      </c>
      <c r="E7" s="25">
        <f>SUM(E8:E10)</f>
        <v>260367619</v>
      </c>
      <c r="F7" s="29">
        <f t="shared" si="0"/>
        <v>1.38</v>
      </c>
    </row>
    <row r="8" spans="1:6" s="15" customFormat="1" ht="26.25" customHeight="1">
      <c r="A8" s="13" t="s">
        <v>284</v>
      </c>
      <c r="B8" s="30">
        <v>15972719778</v>
      </c>
      <c r="C8" s="35">
        <f t="shared" si="1"/>
        <v>84.8</v>
      </c>
      <c r="D8" s="14" t="s">
        <v>285</v>
      </c>
      <c r="E8" s="30"/>
      <c r="F8" s="36">
        <f t="shared" si="0"/>
        <v>0</v>
      </c>
    </row>
    <row r="9" spans="1:6" s="15" customFormat="1" ht="26.25" customHeight="1">
      <c r="A9" s="13" t="s">
        <v>286</v>
      </c>
      <c r="B9" s="30"/>
      <c r="C9" s="35">
        <f t="shared" si="1"/>
        <v>0</v>
      </c>
      <c r="D9" s="14" t="s">
        <v>287</v>
      </c>
      <c r="E9" s="30">
        <v>45385725</v>
      </c>
      <c r="F9" s="36">
        <f t="shared" si="0"/>
        <v>0.24</v>
      </c>
    </row>
    <row r="10" spans="1:6" s="15" customFormat="1" ht="26.25" customHeight="1">
      <c r="A10" s="13" t="s">
        <v>288</v>
      </c>
      <c r="B10" s="30">
        <v>970482239</v>
      </c>
      <c r="C10" s="35">
        <f t="shared" si="1"/>
        <v>5.15</v>
      </c>
      <c r="D10" s="14" t="s">
        <v>289</v>
      </c>
      <c r="E10" s="30">
        <v>214981894</v>
      </c>
      <c r="F10" s="36">
        <f t="shared" si="0"/>
        <v>1.14</v>
      </c>
    </row>
    <row r="11" spans="1:6" s="15" customFormat="1" ht="26.25" customHeight="1">
      <c r="A11" s="13" t="s">
        <v>290</v>
      </c>
      <c r="B11" s="30"/>
      <c r="C11" s="35">
        <f t="shared" si="1"/>
        <v>0</v>
      </c>
      <c r="D11" s="12" t="s">
        <v>291</v>
      </c>
      <c r="E11" s="25">
        <f>SUM(E12)</f>
        <v>996009571</v>
      </c>
      <c r="F11" s="29">
        <f t="shared" si="0"/>
        <v>5.29</v>
      </c>
    </row>
    <row r="12" spans="1:6" s="15" customFormat="1" ht="26.25" customHeight="1">
      <c r="A12" s="13" t="s">
        <v>292</v>
      </c>
      <c r="B12" s="30">
        <v>1830239003</v>
      </c>
      <c r="C12" s="35">
        <f t="shared" si="1"/>
        <v>9.72</v>
      </c>
      <c r="D12" s="14" t="s">
        <v>293</v>
      </c>
      <c r="E12" s="30">
        <v>996009571</v>
      </c>
      <c r="F12" s="36">
        <f t="shared" si="0"/>
        <v>5.29</v>
      </c>
    </row>
    <row r="13" spans="1:6" s="15" customFormat="1" ht="26.25" customHeight="1">
      <c r="A13" s="13" t="s">
        <v>294</v>
      </c>
      <c r="B13" s="30">
        <v>8906029</v>
      </c>
      <c r="C13" s="35">
        <f t="shared" si="1"/>
        <v>0.05</v>
      </c>
      <c r="D13" s="16" t="s">
        <v>295</v>
      </c>
      <c r="E13" s="25">
        <f>SUM(E14)</f>
        <v>17580118409</v>
      </c>
      <c r="F13" s="29">
        <f t="shared" si="0"/>
        <v>93.33</v>
      </c>
    </row>
    <row r="14" spans="1:6" s="15" customFormat="1" ht="34.5" customHeight="1">
      <c r="A14" s="17" t="s">
        <v>296</v>
      </c>
      <c r="B14" s="25">
        <f>SUM(B15:B18)</f>
        <v>54123550</v>
      </c>
      <c r="C14" s="28">
        <f t="shared" si="1"/>
        <v>0.29</v>
      </c>
      <c r="D14" s="12" t="s">
        <v>297</v>
      </c>
      <c r="E14" s="25">
        <f>SUM(E15:E16)</f>
        <v>17580118409</v>
      </c>
      <c r="F14" s="29">
        <f t="shared" si="0"/>
        <v>93.33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298</v>
      </c>
      <c r="E15" s="30">
        <v>17580118409</v>
      </c>
      <c r="F15" s="36">
        <f t="shared" si="0"/>
        <v>93.33</v>
      </c>
    </row>
    <row r="16" spans="1:6" s="15" customFormat="1" ht="26.25" customHeight="1">
      <c r="A16" s="13" t="s">
        <v>299</v>
      </c>
      <c r="B16" s="30">
        <v>43043866</v>
      </c>
      <c r="C16" s="35">
        <f t="shared" si="1"/>
        <v>0.23</v>
      </c>
      <c r="D16" s="14" t="s">
        <v>300</v>
      </c>
      <c r="E16" s="30"/>
      <c r="F16" s="36">
        <f t="shared" si="0"/>
        <v>0</v>
      </c>
    </row>
    <row r="17" spans="1:6" s="15" customFormat="1" ht="26.25" customHeight="1">
      <c r="A17" s="13" t="s">
        <v>301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302</v>
      </c>
      <c r="B18" s="30">
        <v>11079684</v>
      </c>
      <c r="C18" s="35">
        <f t="shared" si="1"/>
        <v>0.06</v>
      </c>
      <c r="D18" s="18"/>
      <c r="E18" s="34"/>
      <c r="F18" s="29"/>
    </row>
    <row r="19" spans="1:6" s="15" customFormat="1" ht="26.25" customHeight="1">
      <c r="A19" s="11" t="s">
        <v>303</v>
      </c>
      <c r="B19" s="25">
        <f>SUM(B20:B21)</f>
        <v>25000</v>
      </c>
      <c r="C19" s="28">
        <f t="shared" si="1"/>
        <v>0</v>
      </c>
      <c r="D19" s="18"/>
      <c r="E19" s="34"/>
      <c r="F19" s="29"/>
    </row>
    <row r="20" spans="1:6" s="15" customFormat="1" ht="26.25" customHeight="1">
      <c r="A20" s="13" t="s">
        <v>304</v>
      </c>
      <c r="B20" s="30">
        <v>25000</v>
      </c>
      <c r="C20" s="35">
        <f t="shared" si="1"/>
        <v>0</v>
      </c>
      <c r="D20" s="19"/>
      <c r="E20" s="25"/>
      <c r="F20" s="29"/>
    </row>
    <row r="21" spans="1:6" s="15" customFormat="1" ht="26.25" customHeight="1">
      <c r="A21" s="13" t="s">
        <v>305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306</v>
      </c>
      <c r="B35" s="31">
        <f>B6</f>
        <v>18836495599</v>
      </c>
      <c r="C35" s="31">
        <f t="shared" si="1"/>
        <v>100</v>
      </c>
      <c r="D35" s="23" t="s">
        <v>306</v>
      </c>
      <c r="E35" s="32">
        <f>E6+E13</f>
        <v>18836495599</v>
      </c>
      <c r="F35" s="33">
        <f>IF(E$35&gt;0,(E35/E$35)*100,0)</f>
        <v>100</v>
      </c>
    </row>
    <row r="36" spans="1:5" s="15" customFormat="1" ht="19.5" customHeight="1">
      <c r="A36" s="195" t="s">
        <v>307</v>
      </c>
      <c r="B36" s="196"/>
      <c r="C36" s="200" t="s">
        <v>308</v>
      </c>
      <c r="D36" s="201"/>
      <c r="E36" s="15" t="s">
        <v>38</v>
      </c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36:B36"/>
    <mergeCell ref="A3:E3"/>
    <mergeCell ref="A1:F1"/>
    <mergeCell ref="A2:F2"/>
    <mergeCell ref="C36:D3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8"/>
  <dimension ref="A1:F36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211" t="s">
        <v>507</v>
      </c>
      <c r="B1" s="198"/>
      <c r="C1" s="198"/>
      <c r="D1" s="198"/>
      <c r="E1" s="198"/>
      <c r="F1" s="198"/>
    </row>
    <row r="2" spans="1:6" ht="27.75" customHeight="1">
      <c r="A2" s="193" t="s">
        <v>275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276</v>
      </c>
      <c r="C4" s="1"/>
      <c r="D4" s="1"/>
      <c r="F4" s="2" t="s">
        <v>277</v>
      </c>
    </row>
    <row r="5" spans="1:6" s="7" customFormat="1" ht="33.75" customHeight="1">
      <c r="A5" s="5" t="s">
        <v>278</v>
      </c>
      <c r="B5" s="6" t="s">
        <v>279</v>
      </c>
      <c r="C5" s="37" t="s">
        <v>7</v>
      </c>
      <c r="D5" s="6" t="s">
        <v>278</v>
      </c>
      <c r="E5" s="6" t="s">
        <v>279</v>
      </c>
      <c r="F5" s="38" t="s">
        <v>7</v>
      </c>
    </row>
    <row r="6" spans="1:6" s="10" customFormat="1" ht="26.25" customHeight="1">
      <c r="A6" s="8" t="s">
        <v>280</v>
      </c>
      <c r="B6" s="25">
        <f>SUM(B7,B14,B19)</f>
        <v>7196646107</v>
      </c>
      <c r="C6" s="26">
        <f>IF(B$6&gt;0,(B6/B$6)*100,0)</f>
        <v>100</v>
      </c>
      <c r="D6" s="9" t="s">
        <v>281</v>
      </c>
      <c r="E6" s="25">
        <f>SUM(E7,E11)</f>
        <v>73652916</v>
      </c>
      <c r="F6" s="27">
        <f aca="true" t="shared" si="0" ref="F6:F16">IF(E$35&gt;0,(E6/E$35)*100,0)</f>
        <v>1.02</v>
      </c>
    </row>
    <row r="7" spans="1:6" s="10" customFormat="1" ht="26.25" customHeight="1">
      <c r="A7" s="11" t="s">
        <v>282</v>
      </c>
      <c r="B7" s="25">
        <f>SUM(B8:B13)</f>
        <v>4951626926</v>
      </c>
      <c r="C7" s="28">
        <f aca="true" t="shared" si="1" ref="C7:C35">IF(B$6&gt;0,(B7/B$6)*100,0)</f>
        <v>68.8</v>
      </c>
      <c r="D7" s="12" t="s">
        <v>283</v>
      </c>
      <c r="E7" s="25">
        <f>SUM(E8:E10)</f>
        <v>28677102</v>
      </c>
      <c r="F7" s="29">
        <f t="shared" si="0"/>
        <v>0.4</v>
      </c>
    </row>
    <row r="8" spans="1:6" s="15" customFormat="1" ht="26.25" customHeight="1">
      <c r="A8" s="13" t="s">
        <v>284</v>
      </c>
      <c r="B8" s="30">
        <v>3724159378</v>
      </c>
      <c r="C8" s="35">
        <f t="shared" si="1"/>
        <v>51.75</v>
      </c>
      <c r="D8" s="14" t="s">
        <v>285</v>
      </c>
      <c r="E8" s="30"/>
      <c r="F8" s="36">
        <f t="shared" si="0"/>
        <v>0</v>
      </c>
    </row>
    <row r="9" spans="1:6" s="15" customFormat="1" ht="26.25" customHeight="1">
      <c r="A9" s="13" t="s">
        <v>286</v>
      </c>
      <c r="B9" s="30"/>
      <c r="C9" s="35">
        <f t="shared" si="1"/>
        <v>0</v>
      </c>
      <c r="D9" s="14" t="s">
        <v>287</v>
      </c>
      <c r="E9" s="30">
        <v>28677102</v>
      </c>
      <c r="F9" s="36">
        <f t="shared" si="0"/>
        <v>0.4</v>
      </c>
    </row>
    <row r="10" spans="1:6" s="15" customFormat="1" ht="26.25" customHeight="1">
      <c r="A10" s="13" t="s">
        <v>288</v>
      </c>
      <c r="B10" s="30">
        <v>119131332</v>
      </c>
      <c r="C10" s="35">
        <f t="shared" si="1"/>
        <v>1.66</v>
      </c>
      <c r="D10" s="14" t="s">
        <v>289</v>
      </c>
      <c r="E10" s="30"/>
      <c r="F10" s="36">
        <f t="shared" si="0"/>
        <v>0</v>
      </c>
    </row>
    <row r="11" spans="1:6" s="15" customFormat="1" ht="26.25" customHeight="1">
      <c r="A11" s="13" t="s">
        <v>290</v>
      </c>
      <c r="B11" s="30"/>
      <c r="C11" s="35">
        <f t="shared" si="1"/>
        <v>0</v>
      </c>
      <c r="D11" s="12" t="s">
        <v>291</v>
      </c>
      <c r="E11" s="25">
        <f>SUM(E12)</f>
        <v>44975814</v>
      </c>
      <c r="F11" s="29">
        <f t="shared" si="0"/>
        <v>0.62</v>
      </c>
    </row>
    <row r="12" spans="1:6" s="15" customFormat="1" ht="26.25" customHeight="1">
      <c r="A12" s="13" t="s">
        <v>292</v>
      </c>
      <c r="B12" s="30">
        <v>402880067</v>
      </c>
      <c r="C12" s="35">
        <f t="shared" si="1"/>
        <v>5.6</v>
      </c>
      <c r="D12" s="14" t="s">
        <v>293</v>
      </c>
      <c r="E12" s="30">
        <v>44975814</v>
      </c>
      <c r="F12" s="36">
        <f t="shared" si="0"/>
        <v>0.62</v>
      </c>
    </row>
    <row r="13" spans="1:6" s="15" customFormat="1" ht="26.25" customHeight="1">
      <c r="A13" s="13" t="s">
        <v>294</v>
      </c>
      <c r="B13" s="30">
        <v>705456149</v>
      </c>
      <c r="C13" s="35">
        <f t="shared" si="1"/>
        <v>9.8</v>
      </c>
      <c r="D13" s="16" t="s">
        <v>295</v>
      </c>
      <c r="E13" s="25">
        <f>SUM(E14)</f>
        <v>7122993191</v>
      </c>
      <c r="F13" s="29">
        <f t="shared" si="0"/>
        <v>98.98</v>
      </c>
    </row>
    <row r="14" spans="1:6" s="15" customFormat="1" ht="34.5" customHeight="1">
      <c r="A14" s="17" t="s">
        <v>296</v>
      </c>
      <c r="B14" s="25">
        <f>SUM(B15:B18)</f>
        <v>1932031636</v>
      </c>
      <c r="C14" s="28">
        <f t="shared" si="1"/>
        <v>26.85</v>
      </c>
      <c r="D14" s="12" t="s">
        <v>297</v>
      </c>
      <c r="E14" s="25">
        <f>SUM(E15:E16)</f>
        <v>7122993191</v>
      </c>
      <c r="F14" s="29">
        <f t="shared" si="0"/>
        <v>98.98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298</v>
      </c>
      <c r="E15" s="30">
        <v>7122993191</v>
      </c>
      <c r="F15" s="36">
        <f t="shared" si="0"/>
        <v>98.98</v>
      </c>
    </row>
    <row r="16" spans="1:6" s="15" customFormat="1" ht="26.25" customHeight="1">
      <c r="A16" s="13" t="s">
        <v>299</v>
      </c>
      <c r="B16" s="30">
        <v>1931972930</v>
      </c>
      <c r="C16" s="35">
        <f t="shared" si="1"/>
        <v>26.85</v>
      </c>
      <c r="D16" s="14" t="s">
        <v>300</v>
      </c>
      <c r="E16" s="30"/>
      <c r="F16" s="36">
        <f t="shared" si="0"/>
        <v>0</v>
      </c>
    </row>
    <row r="17" spans="1:6" s="15" customFormat="1" ht="26.25" customHeight="1">
      <c r="A17" s="13" t="s">
        <v>301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302</v>
      </c>
      <c r="B18" s="30">
        <v>58706</v>
      </c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303</v>
      </c>
      <c r="B19" s="25">
        <f>SUM(B20:B21)</f>
        <v>312987545</v>
      </c>
      <c r="C19" s="28">
        <f t="shared" si="1"/>
        <v>4.35</v>
      </c>
      <c r="D19" s="18"/>
      <c r="E19" s="34"/>
      <c r="F19" s="29"/>
    </row>
    <row r="20" spans="1:6" s="15" customFormat="1" ht="26.25" customHeight="1">
      <c r="A20" s="13" t="s">
        <v>304</v>
      </c>
      <c r="B20" s="30">
        <v>312987545</v>
      </c>
      <c r="C20" s="35">
        <f t="shared" si="1"/>
        <v>4.35</v>
      </c>
      <c r="D20" s="19"/>
      <c r="E20" s="25"/>
      <c r="F20" s="29"/>
    </row>
    <row r="21" spans="1:6" s="15" customFormat="1" ht="26.25" customHeight="1">
      <c r="A21" s="13" t="s">
        <v>305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306</v>
      </c>
      <c r="B35" s="31">
        <f>B6</f>
        <v>7196646107</v>
      </c>
      <c r="C35" s="31">
        <f t="shared" si="1"/>
        <v>100</v>
      </c>
      <c r="D35" s="23" t="s">
        <v>306</v>
      </c>
      <c r="E35" s="32">
        <f>E6+E13</f>
        <v>7196646107</v>
      </c>
      <c r="F35" s="33">
        <f>IF(E$35&gt;0,(E35/E$35)*100,0)</f>
        <v>100</v>
      </c>
    </row>
    <row r="36" spans="1:5" s="15" customFormat="1" ht="19.5" customHeight="1">
      <c r="A36" s="195" t="s">
        <v>307</v>
      </c>
      <c r="B36" s="196"/>
      <c r="C36" s="200" t="s">
        <v>308</v>
      </c>
      <c r="D36" s="201"/>
      <c r="E36" s="15" t="s">
        <v>38</v>
      </c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36:B36"/>
    <mergeCell ref="A3:E3"/>
    <mergeCell ref="A1:F1"/>
    <mergeCell ref="A2:F2"/>
    <mergeCell ref="C36:D3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9"/>
  <dimension ref="A1:F36"/>
  <sheetViews>
    <sheetView workbookViewId="0" topLeftCell="A1">
      <selection activeCell="C6" sqref="C6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211" t="s">
        <v>508</v>
      </c>
      <c r="B1" s="198"/>
      <c r="C1" s="198"/>
      <c r="D1" s="198"/>
      <c r="E1" s="198"/>
      <c r="F1" s="198"/>
    </row>
    <row r="2" spans="1:6" ht="27.75" customHeight="1">
      <c r="A2" s="193" t="s">
        <v>275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276</v>
      </c>
      <c r="C4" s="1"/>
      <c r="D4" s="1"/>
      <c r="F4" s="2" t="s">
        <v>277</v>
      </c>
    </row>
    <row r="5" spans="1:6" s="7" customFormat="1" ht="33.75" customHeight="1">
      <c r="A5" s="5" t="s">
        <v>278</v>
      </c>
      <c r="B5" s="6" t="s">
        <v>279</v>
      </c>
      <c r="C5" s="37" t="s">
        <v>7</v>
      </c>
      <c r="D5" s="6" t="s">
        <v>278</v>
      </c>
      <c r="E5" s="6" t="s">
        <v>279</v>
      </c>
      <c r="F5" s="38" t="s">
        <v>7</v>
      </c>
    </row>
    <row r="6" spans="1:6" s="10" customFormat="1" ht="26.25" customHeight="1">
      <c r="A6" s="8" t="s">
        <v>280</v>
      </c>
      <c r="B6" s="25">
        <f>SUM(B7,B14,B19)</f>
        <v>7001168745</v>
      </c>
      <c r="C6" s="26">
        <f>IF(B$6&gt;0,(B6/B$6)*100,0)</f>
        <v>100</v>
      </c>
      <c r="D6" s="9" t="s">
        <v>281</v>
      </c>
      <c r="E6" s="25">
        <f>SUM(E7,E11)</f>
        <v>89817154</v>
      </c>
      <c r="F6" s="27">
        <f aca="true" t="shared" si="0" ref="F6:F16">IF(E$35&gt;0,(E6/E$35)*100,0)</f>
        <v>1.28</v>
      </c>
    </row>
    <row r="7" spans="1:6" s="10" customFormat="1" ht="26.25" customHeight="1">
      <c r="A7" s="11" t="s">
        <v>282</v>
      </c>
      <c r="B7" s="25">
        <f>SUM(B8:B13)</f>
        <v>6895056844</v>
      </c>
      <c r="C7" s="28">
        <f aca="true" t="shared" si="1" ref="C7:C35">IF(B$6&gt;0,(B7/B$6)*100,0)</f>
        <v>98.48</v>
      </c>
      <c r="D7" s="12" t="s">
        <v>283</v>
      </c>
      <c r="E7" s="25">
        <f>SUM(E8:E10)</f>
        <v>49115454</v>
      </c>
      <c r="F7" s="29">
        <f t="shared" si="0"/>
        <v>0.7</v>
      </c>
    </row>
    <row r="8" spans="1:6" s="15" customFormat="1" ht="26.25" customHeight="1">
      <c r="A8" s="13" t="s">
        <v>284</v>
      </c>
      <c r="B8" s="30">
        <v>6610602398</v>
      </c>
      <c r="C8" s="35">
        <f t="shared" si="1"/>
        <v>94.42</v>
      </c>
      <c r="D8" s="14" t="s">
        <v>285</v>
      </c>
      <c r="E8" s="30"/>
      <c r="F8" s="36">
        <f t="shared" si="0"/>
        <v>0</v>
      </c>
    </row>
    <row r="9" spans="1:6" s="15" customFormat="1" ht="26.25" customHeight="1">
      <c r="A9" s="13" t="s">
        <v>286</v>
      </c>
      <c r="B9" s="30"/>
      <c r="C9" s="35">
        <f t="shared" si="1"/>
        <v>0</v>
      </c>
      <c r="D9" s="14" t="s">
        <v>287</v>
      </c>
      <c r="E9" s="30">
        <v>49115454</v>
      </c>
      <c r="F9" s="36">
        <f t="shared" si="0"/>
        <v>0.7</v>
      </c>
    </row>
    <row r="10" spans="1:6" s="15" customFormat="1" ht="26.25" customHeight="1">
      <c r="A10" s="13" t="s">
        <v>288</v>
      </c>
      <c r="B10" s="30">
        <v>58568339</v>
      </c>
      <c r="C10" s="35">
        <f t="shared" si="1"/>
        <v>0.84</v>
      </c>
      <c r="D10" s="14" t="s">
        <v>289</v>
      </c>
      <c r="E10" s="30"/>
      <c r="F10" s="36">
        <f t="shared" si="0"/>
        <v>0</v>
      </c>
    </row>
    <row r="11" spans="1:6" s="15" customFormat="1" ht="26.25" customHeight="1">
      <c r="A11" s="13" t="s">
        <v>290</v>
      </c>
      <c r="B11" s="30"/>
      <c r="C11" s="35">
        <f t="shared" si="1"/>
        <v>0</v>
      </c>
      <c r="D11" s="12" t="s">
        <v>291</v>
      </c>
      <c r="E11" s="25">
        <f>SUM(E12)</f>
        <v>40701700</v>
      </c>
      <c r="F11" s="29">
        <f t="shared" si="0"/>
        <v>0.58</v>
      </c>
    </row>
    <row r="12" spans="1:6" s="15" customFormat="1" ht="26.25" customHeight="1">
      <c r="A12" s="13" t="s">
        <v>292</v>
      </c>
      <c r="B12" s="30">
        <v>225886107</v>
      </c>
      <c r="C12" s="35">
        <f t="shared" si="1"/>
        <v>3.23</v>
      </c>
      <c r="D12" s="14" t="s">
        <v>293</v>
      </c>
      <c r="E12" s="30">
        <v>40701700</v>
      </c>
      <c r="F12" s="36">
        <f t="shared" si="0"/>
        <v>0.58</v>
      </c>
    </row>
    <row r="13" spans="1:6" s="15" customFormat="1" ht="26.25" customHeight="1">
      <c r="A13" s="13" t="s">
        <v>294</v>
      </c>
      <c r="B13" s="30"/>
      <c r="C13" s="35">
        <f t="shared" si="1"/>
        <v>0</v>
      </c>
      <c r="D13" s="16" t="s">
        <v>295</v>
      </c>
      <c r="E13" s="25">
        <f>SUM(E14)</f>
        <v>6911351591</v>
      </c>
      <c r="F13" s="29">
        <f t="shared" si="0"/>
        <v>98.72</v>
      </c>
    </row>
    <row r="14" spans="1:6" s="15" customFormat="1" ht="34.5" customHeight="1">
      <c r="A14" s="17" t="s">
        <v>296</v>
      </c>
      <c r="B14" s="25">
        <f>SUM(B15:B18)</f>
        <v>31723543</v>
      </c>
      <c r="C14" s="28">
        <f t="shared" si="1"/>
        <v>0.45</v>
      </c>
      <c r="D14" s="12" t="s">
        <v>297</v>
      </c>
      <c r="E14" s="25">
        <f>SUM(E15:E16)</f>
        <v>6911351591</v>
      </c>
      <c r="F14" s="29">
        <f t="shared" si="0"/>
        <v>98.72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298</v>
      </c>
      <c r="E15" s="30">
        <v>6911351591</v>
      </c>
      <c r="F15" s="36">
        <f t="shared" si="0"/>
        <v>98.72</v>
      </c>
    </row>
    <row r="16" spans="1:6" s="15" customFormat="1" ht="26.25" customHeight="1">
      <c r="A16" s="13" t="s">
        <v>299</v>
      </c>
      <c r="B16" s="30"/>
      <c r="C16" s="35">
        <f t="shared" si="1"/>
        <v>0</v>
      </c>
      <c r="D16" s="14" t="s">
        <v>300</v>
      </c>
      <c r="E16" s="30"/>
      <c r="F16" s="36">
        <f t="shared" si="0"/>
        <v>0</v>
      </c>
    </row>
    <row r="17" spans="1:6" s="15" customFormat="1" ht="26.25" customHeight="1">
      <c r="A17" s="13" t="s">
        <v>301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302</v>
      </c>
      <c r="B18" s="30">
        <v>31723543</v>
      </c>
      <c r="C18" s="35">
        <f t="shared" si="1"/>
        <v>0.45</v>
      </c>
      <c r="D18" s="18"/>
      <c r="E18" s="34"/>
      <c r="F18" s="29"/>
    </row>
    <row r="19" spans="1:6" s="15" customFormat="1" ht="26.25" customHeight="1">
      <c r="A19" s="11" t="s">
        <v>303</v>
      </c>
      <c r="B19" s="25">
        <f>SUM(B20:B21)</f>
        <v>74388358</v>
      </c>
      <c r="C19" s="28">
        <f t="shared" si="1"/>
        <v>1.06</v>
      </c>
      <c r="D19" s="18"/>
      <c r="E19" s="34"/>
      <c r="F19" s="29"/>
    </row>
    <row r="20" spans="1:6" s="15" customFormat="1" ht="26.25" customHeight="1">
      <c r="A20" s="13" t="s">
        <v>304</v>
      </c>
      <c r="B20" s="30">
        <v>74388358</v>
      </c>
      <c r="C20" s="35">
        <f t="shared" si="1"/>
        <v>1.06</v>
      </c>
      <c r="D20" s="19"/>
      <c r="E20" s="25"/>
      <c r="F20" s="29"/>
    </row>
    <row r="21" spans="1:6" s="15" customFormat="1" ht="26.25" customHeight="1">
      <c r="A21" s="13" t="s">
        <v>305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306</v>
      </c>
      <c r="B35" s="31">
        <f>B6</f>
        <v>7001168745</v>
      </c>
      <c r="C35" s="31">
        <f t="shared" si="1"/>
        <v>100</v>
      </c>
      <c r="D35" s="23" t="s">
        <v>306</v>
      </c>
      <c r="E35" s="32">
        <f>E6+E13</f>
        <v>7001168745</v>
      </c>
      <c r="F35" s="33">
        <f>IF(E$35&gt;0,(E35/E$35)*100,0)</f>
        <v>100</v>
      </c>
    </row>
    <row r="36" spans="1:5" s="15" customFormat="1" ht="19.5" customHeight="1">
      <c r="A36" s="195" t="s">
        <v>307</v>
      </c>
      <c r="B36" s="196"/>
      <c r="C36" s="200" t="s">
        <v>308</v>
      </c>
      <c r="D36" s="201"/>
      <c r="E36" s="15" t="s">
        <v>38</v>
      </c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36:B36"/>
    <mergeCell ref="A3:E3"/>
    <mergeCell ref="A1:F1"/>
    <mergeCell ref="A2:F2"/>
    <mergeCell ref="C36:D3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0"/>
  <dimension ref="A1:F36"/>
  <sheetViews>
    <sheetView workbookViewId="0" topLeftCell="A1">
      <selection activeCell="B6" sqref="B6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211" t="s">
        <v>509</v>
      </c>
      <c r="B1" s="198"/>
      <c r="C1" s="198"/>
      <c r="D1" s="198"/>
      <c r="E1" s="198"/>
      <c r="F1" s="198"/>
    </row>
    <row r="2" spans="1:6" ht="27.75" customHeight="1">
      <c r="A2" s="193" t="s">
        <v>275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276</v>
      </c>
      <c r="C4" s="1"/>
      <c r="D4" s="1"/>
      <c r="F4" s="2" t="s">
        <v>277</v>
      </c>
    </row>
    <row r="5" spans="1:6" s="7" customFormat="1" ht="33.75" customHeight="1">
      <c r="A5" s="5" t="s">
        <v>278</v>
      </c>
      <c r="B5" s="6" t="s">
        <v>279</v>
      </c>
      <c r="C5" s="37" t="s">
        <v>7</v>
      </c>
      <c r="D5" s="6" t="s">
        <v>278</v>
      </c>
      <c r="E5" s="6" t="s">
        <v>279</v>
      </c>
      <c r="F5" s="38" t="s">
        <v>7</v>
      </c>
    </row>
    <row r="6" spans="1:6" s="10" customFormat="1" ht="26.25" customHeight="1">
      <c r="A6" s="8" t="s">
        <v>280</v>
      </c>
      <c r="B6" s="25">
        <f>SUM(B7,B14,B19)</f>
        <v>12</v>
      </c>
      <c r="C6" s="26">
        <f>IF(B$6&gt;0,(B6/B$6)*100,0)</f>
        <v>100</v>
      </c>
      <c r="D6" s="9" t="s">
        <v>281</v>
      </c>
      <c r="E6" s="25">
        <f>SUM(E7,E11)</f>
        <v>10</v>
      </c>
      <c r="F6" s="27">
        <f aca="true" t="shared" si="0" ref="F6:F16">IF(E$35&gt;0,(E6/E$35)*100,0)</f>
        <v>83.33</v>
      </c>
    </row>
    <row r="7" spans="1:6" s="10" customFormat="1" ht="26.25" customHeight="1">
      <c r="A7" s="11" t="s">
        <v>282</v>
      </c>
      <c r="B7" s="25">
        <f>SUM(B8:B13)</f>
        <v>6</v>
      </c>
      <c r="C7" s="28">
        <f aca="true" t="shared" si="1" ref="C7:C35">IF(B$6&gt;0,(B7/B$6)*100,0)</f>
        <v>50</v>
      </c>
      <c r="D7" s="12" t="s">
        <v>283</v>
      </c>
      <c r="E7" s="25">
        <f>SUM(E8:E10)</f>
        <v>9</v>
      </c>
      <c r="F7" s="29">
        <f t="shared" si="0"/>
        <v>75</v>
      </c>
    </row>
    <row r="8" spans="1:6" s="15" customFormat="1" ht="26.25" customHeight="1">
      <c r="A8" s="13" t="s">
        <v>284</v>
      </c>
      <c r="B8" s="30">
        <v>1</v>
      </c>
      <c r="C8" s="35">
        <f t="shared" si="1"/>
        <v>8.33</v>
      </c>
      <c r="D8" s="14" t="s">
        <v>285</v>
      </c>
      <c r="E8" s="30">
        <v>7</v>
      </c>
      <c r="F8" s="36">
        <f t="shared" si="0"/>
        <v>58.33</v>
      </c>
    </row>
    <row r="9" spans="1:6" s="15" customFormat="1" ht="26.25" customHeight="1">
      <c r="A9" s="13" t="s">
        <v>286</v>
      </c>
      <c r="B9" s="30">
        <v>1</v>
      </c>
      <c r="C9" s="35">
        <f t="shared" si="1"/>
        <v>8.33</v>
      </c>
      <c r="D9" s="14" t="s">
        <v>287</v>
      </c>
      <c r="E9" s="30">
        <v>1</v>
      </c>
      <c r="F9" s="36">
        <f t="shared" si="0"/>
        <v>8.33</v>
      </c>
    </row>
    <row r="10" spans="1:6" s="15" customFormat="1" ht="26.25" customHeight="1">
      <c r="A10" s="13" t="s">
        <v>288</v>
      </c>
      <c r="B10" s="30">
        <v>1</v>
      </c>
      <c r="C10" s="35">
        <f t="shared" si="1"/>
        <v>8.33</v>
      </c>
      <c r="D10" s="14" t="s">
        <v>289</v>
      </c>
      <c r="E10" s="30">
        <v>1</v>
      </c>
      <c r="F10" s="36">
        <f t="shared" si="0"/>
        <v>8.33</v>
      </c>
    </row>
    <row r="11" spans="1:6" s="15" customFormat="1" ht="26.25" customHeight="1">
      <c r="A11" s="13" t="s">
        <v>290</v>
      </c>
      <c r="B11" s="30">
        <v>1</v>
      </c>
      <c r="C11" s="35">
        <f t="shared" si="1"/>
        <v>8.33</v>
      </c>
      <c r="D11" s="12" t="s">
        <v>291</v>
      </c>
      <c r="E11" s="25">
        <f>SUM(E12)</f>
        <v>1</v>
      </c>
      <c r="F11" s="29">
        <f t="shared" si="0"/>
        <v>8.33</v>
      </c>
    </row>
    <row r="12" spans="1:6" s="15" customFormat="1" ht="26.25" customHeight="1">
      <c r="A12" s="13" t="s">
        <v>292</v>
      </c>
      <c r="B12" s="30">
        <v>1</v>
      </c>
      <c r="C12" s="35">
        <f t="shared" si="1"/>
        <v>8.33</v>
      </c>
      <c r="D12" s="14" t="s">
        <v>293</v>
      </c>
      <c r="E12" s="30">
        <v>1</v>
      </c>
      <c r="F12" s="36">
        <f t="shared" si="0"/>
        <v>8.33</v>
      </c>
    </row>
    <row r="13" spans="1:6" s="15" customFormat="1" ht="26.25" customHeight="1">
      <c r="A13" s="13" t="s">
        <v>294</v>
      </c>
      <c r="B13" s="30">
        <v>1</v>
      </c>
      <c r="C13" s="35">
        <f t="shared" si="1"/>
        <v>8.33</v>
      </c>
      <c r="D13" s="16" t="s">
        <v>295</v>
      </c>
      <c r="E13" s="25">
        <f>SUM(E14)</f>
        <v>2</v>
      </c>
      <c r="F13" s="29">
        <f t="shared" si="0"/>
        <v>16.67</v>
      </c>
    </row>
    <row r="14" spans="1:6" s="15" customFormat="1" ht="34.5" customHeight="1">
      <c r="A14" s="17" t="s">
        <v>296</v>
      </c>
      <c r="B14" s="25">
        <f>SUM(B15:B18)</f>
        <v>4</v>
      </c>
      <c r="C14" s="28">
        <f t="shared" si="1"/>
        <v>33.33</v>
      </c>
      <c r="D14" s="12" t="s">
        <v>297</v>
      </c>
      <c r="E14" s="25">
        <f>SUM(E15:E16)</f>
        <v>2</v>
      </c>
      <c r="F14" s="29">
        <f t="shared" si="0"/>
        <v>16.67</v>
      </c>
    </row>
    <row r="15" spans="1:6" s="15" customFormat="1" ht="26.25" customHeight="1">
      <c r="A15" s="13" t="s">
        <v>471</v>
      </c>
      <c r="B15" s="30">
        <v>1</v>
      </c>
      <c r="C15" s="35">
        <f t="shared" si="1"/>
        <v>8.33</v>
      </c>
      <c r="D15" s="14" t="s">
        <v>298</v>
      </c>
      <c r="E15" s="30">
        <v>1</v>
      </c>
      <c r="F15" s="36">
        <f t="shared" si="0"/>
        <v>8.33</v>
      </c>
    </row>
    <row r="16" spans="1:6" s="15" customFormat="1" ht="26.25" customHeight="1">
      <c r="A16" s="13" t="s">
        <v>299</v>
      </c>
      <c r="B16" s="30">
        <v>1</v>
      </c>
      <c r="C16" s="35">
        <f t="shared" si="1"/>
        <v>8.33</v>
      </c>
      <c r="D16" s="14" t="s">
        <v>300</v>
      </c>
      <c r="E16" s="30">
        <v>1</v>
      </c>
      <c r="F16" s="36">
        <f t="shared" si="0"/>
        <v>8.33</v>
      </c>
    </row>
    <row r="17" spans="1:6" s="15" customFormat="1" ht="26.25" customHeight="1">
      <c r="A17" s="13" t="s">
        <v>301</v>
      </c>
      <c r="B17" s="30">
        <v>1</v>
      </c>
      <c r="C17" s="35">
        <f t="shared" si="1"/>
        <v>8.33</v>
      </c>
      <c r="D17" s="18"/>
      <c r="E17" s="34"/>
      <c r="F17" s="29"/>
    </row>
    <row r="18" spans="1:6" s="15" customFormat="1" ht="26.25" customHeight="1">
      <c r="A18" s="13" t="s">
        <v>302</v>
      </c>
      <c r="B18" s="30">
        <v>1</v>
      </c>
      <c r="C18" s="35">
        <f t="shared" si="1"/>
        <v>8.33</v>
      </c>
      <c r="D18" s="18"/>
      <c r="E18" s="34"/>
      <c r="F18" s="29"/>
    </row>
    <row r="19" spans="1:6" s="15" customFormat="1" ht="26.25" customHeight="1">
      <c r="A19" s="11" t="s">
        <v>303</v>
      </c>
      <c r="B19" s="25">
        <f>SUM(B20:B21)</f>
        <v>2</v>
      </c>
      <c r="C19" s="28">
        <f t="shared" si="1"/>
        <v>16.67</v>
      </c>
      <c r="D19" s="18"/>
      <c r="E19" s="34"/>
      <c r="F19" s="29"/>
    </row>
    <row r="20" spans="1:6" s="15" customFormat="1" ht="26.25" customHeight="1">
      <c r="A20" s="13" t="s">
        <v>304</v>
      </c>
      <c r="B20" s="30">
        <v>1</v>
      </c>
      <c r="C20" s="35">
        <f t="shared" si="1"/>
        <v>8.33</v>
      </c>
      <c r="D20" s="19"/>
      <c r="E20" s="25"/>
      <c r="F20" s="29"/>
    </row>
    <row r="21" spans="1:6" s="15" customFormat="1" ht="26.25" customHeight="1">
      <c r="A21" s="13" t="s">
        <v>305</v>
      </c>
      <c r="B21" s="30">
        <v>1</v>
      </c>
      <c r="C21" s="35">
        <f t="shared" si="1"/>
        <v>8.33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306</v>
      </c>
      <c r="B35" s="31">
        <f>B6</f>
        <v>12</v>
      </c>
      <c r="C35" s="31">
        <f t="shared" si="1"/>
        <v>100</v>
      </c>
      <c r="D35" s="23" t="s">
        <v>306</v>
      </c>
      <c r="E35" s="32">
        <f>E6+E13</f>
        <v>12</v>
      </c>
      <c r="F35" s="33">
        <f>IF(E$35&gt;0,(E35/E$35)*100,0)</f>
        <v>100</v>
      </c>
    </row>
    <row r="36" spans="1:5" s="15" customFormat="1" ht="19.5" customHeight="1">
      <c r="A36" s="195" t="s">
        <v>307</v>
      </c>
      <c r="B36" s="196"/>
      <c r="C36" s="200" t="s">
        <v>308</v>
      </c>
      <c r="D36" s="201"/>
      <c r="E36" s="15" t="s">
        <v>38</v>
      </c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36:B36"/>
    <mergeCell ref="A3:E3"/>
    <mergeCell ref="A1:F1"/>
    <mergeCell ref="A2:F2"/>
    <mergeCell ref="C36:D3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1"/>
  <dimension ref="A1:F36"/>
  <sheetViews>
    <sheetView workbookViewId="0" topLeftCell="A1">
      <selection activeCell="B8" sqref="B8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211" t="s">
        <v>510</v>
      </c>
      <c r="B1" s="198"/>
      <c r="C1" s="198"/>
      <c r="D1" s="198"/>
      <c r="E1" s="198"/>
      <c r="F1" s="198"/>
    </row>
    <row r="2" spans="1:6" ht="27.75" customHeight="1">
      <c r="A2" s="193" t="s">
        <v>275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276</v>
      </c>
      <c r="C4" s="1"/>
      <c r="D4" s="1"/>
      <c r="F4" s="2" t="s">
        <v>277</v>
      </c>
    </row>
    <row r="5" spans="1:6" s="7" customFormat="1" ht="33.75" customHeight="1">
      <c r="A5" s="5" t="s">
        <v>278</v>
      </c>
      <c r="B5" s="6" t="s">
        <v>279</v>
      </c>
      <c r="C5" s="37" t="s">
        <v>7</v>
      </c>
      <c r="D5" s="6" t="s">
        <v>278</v>
      </c>
      <c r="E5" s="6" t="s">
        <v>279</v>
      </c>
      <c r="F5" s="38" t="s">
        <v>7</v>
      </c>
    </row>
    <row r="6" spans="1:6" s="10" customFormat="1" ht="26.25" customHeight="1">
      <c r="A6" s="8" t="s">
        <v>280</v>
      </c>
      <c r="B6" s="25">
        <f>SUM(B7,B14,B19)</f>
        <v>291392617</v>
      </c>
      <c r="C6" s="26">
        <f>IF(B$6&gt;0,(B6/B$6)*100,0)</f>
        <v>100</v>
      </c>
      <c r="D6" s="9" t="s">
        <v>281</v>
      </c>
      <c r="E6" s="25">
        <f>SUM(E7,E11)</f>
        <v>2721110</v>
      </c>
      <c r="F6" s="27">
        <f aca="true" t="shared" si="0" ref="F6:F16">IF(E$35&gt;0,(E6/E$35)*100,0)</f>
        <v>0.93</v>
      </c>
    </row>
    <row r="7" spans="1:6" s="10" customFormat="1" ht="26.25" customHeight="1">
      <c r="A7" s="11" t="s">
        <v>282</v>
      </c>
      <c r="B7" s="25">
        <f>SUM(B8:B13)</f>
        <v>288692617</v>
      </c>
      <c r="C7" s="28">
        <f aca="true" t="shared" si="1" ref="C7:C35">IF(B$6&gt;0,(B7/B$6)*100,0)</f>
        <v>99.07</v>
      </c>
      <c r="D7" s="12" t="s">
        <v>283</v>
      </c>
      <c r="E7" s="25">
        <f>SUM(E8:E10)</f>
        <v>21110</v>
      </c>
      <c r="F7" s="29">
        <f t="shared" si="0"/>
        <v>0.01</v>
      </c>
    </row>
    <row r="8" spans="1:6" s="15" customFormat="1" ht="26.25" customHeight="1">
      <c r="A8" s="13" t="s">
        <v>284</v>
      </c>
      <c r="B8" s="30">
        <v>281157973</v>
      </c>
      <c r="C8" s="35">
        <f t="shared" si="1"/>
        <v>96.49</v>
      </c>
      <c r="D8" s="14" t="s">
        <v>285</v>
      </c>
      <c r="E8" s="30"/>
      <c r="F8" s="36">
        <f t="shared" si="0"/>
        <v>0</v>
      </c>
    </row>
    <row r="9" spans="1:6" s="15" customFormat="1" ht="26.25" customHeight="1">
      <c r="A9" s="13" t="s">
        <v>286</v>
      </c>
      <c r="B9" s="30"/>
      <c r="C9" s="35">
        <f t="shared" si="1"/>
        <v>0</v>
      </c>
      <c r="D9" s="14" t="s">
        <v>287</v>
      </c>
      <c r="E9" s="30">
        <v>21110</v>
      </c>
      <c r="F9" s="36">
        <f t="shared" si="0"/>
        <v>0.01</v>
      </c>
    </row>
    <row r="10" spans="1:6" s="15" customFormat="1" ht="26.25" customHeight="1">
      <c r="A10" s="13" t="s">
        <v>288</v>
      </c>
      <c r="B10" s="30">
        <v>23111</v>
      </c>
      <c r="C10" s="35">
        <f t="shared" si="1"/>
        <v>0.01</v>
      </c>
      <c r="D10" s="14" t="s">
        <v>289</v>
      </c>
      <c r="E10" s="30"/>
      <c r="F10" s="36">
        <f t="shared" si="0"/>
        <v>0</v>
      </c>
    </row>
    <row r="11" spans="1:6" s="15" customFormat="1" ht="26.25" customHeight="1">
      <c r="A11" s="13" t="s">
        <v>290</v>
      </c>
      <c r="B11" s="30"/>
      <c r="C11" s="35">
        <f t="shared" si="1"/>
        <v>0</v>
      </c>
      <c r="D11" s="12" t="s">
        <v>291</v>
      </c>
      <c r="E11" s="25">
        <f>SUM(E12)</f>
        <v>2700000</v>
      </c>
      <c r="F11" s="29">
        <f t="shared" si="0"/>
        <v>0.93</v>
      </c>
    </row>
    <row r="12" spans="1:6" s="15" customFormat="1" ht="26.25" customHeight="1">
      <c r="A12" s="13" t="s">
        <v>292</v>
      </c>
      <c r="B12" s="30">
        <v>7511533</v>
      </c>
      <c r="C12" s="35">
        <f t="shared" si="1"/>
        <v>2.58</v>
      </c>
      <c r="D12" s="14" t="s">
        <v>293</v>
      </c>
      <c r="E12" s="30">
        <v>2700000</v>
      </c>
      <c r="F12" s="36">
        <f t="shared" si="0"/>
        <v>0.93</v>
      </c>
    </row>
    <row r="13" spans="1:6" s="15" customFormat="1" ht="26.25" customHeight="1">
      <c r="A13" s="13" t="s">
        <v>294</v>
      </c>
      <c r="B13" s="30"/>
      <c r="C13" s="35">
        <f t="shared" si="1"/>
        <v>0</v>
      </c>
      <c r="D13" s="16" t="s">
        <v>295</v>
      </c>
      <c r="E13" s="25">
        <f>SUM(E14)</f>
        <v>288671507</v>
      </c>
      <c r="F13" s="29">
        <f t="shared" si="0"/>
        <v>99.07</v>
      </c>
    </row>
    <row r="14" spans="1:6" s="15" customFormat="1" ht="34.5" customHeight="1">
      <c r="A14" s="17" t="s">
        <v>296</v>
      </c>
      <c r="B14" s="25">
        <f>SUM(B15:B18)</f>
        <v>2700000</v>
      </c>
      <c r="C14" s="28">
        <f t="shared" si="1"/>
        <v>0.93</v>
      </c>
      <c r="D14" s="12" t="s">
        <v>297</v>
      </c>
      <c r="E14" s="25">
        <f>SUM(E15:E16)</f>
        <v>288671507</v>
      </c>
      <c r="F14" s="29">
        <f t="shared" si="0"/>
        <v>99.07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298</v>
      </c>
      <c r="E15" s="30">
        <v>288671507</v>
      </c>
      <c r="F15" s="36">
        <f t="shared" si="0"/>
        <v>99.07</v>
      </c>
    </row>
    <row r="16" spans="1:6" s="15" customFormat="1" ht="26.25" customHeight="1">
      <c r="A16" s="13" t="s">
        <v>299</v>
      </c>
      <c r="B16" s="30"/>
      <c r="C16" s="35">
        <f t="shared" si="1"/>
        <v>0</v>
      </c>
      <c r="D16" s="14" t="s">
        <v>300</v>
      </c>
      <c r="E16" s="30"/>
      <c r="F16" s="36">
        <f t="shared" si="0"/>
        <v>0</v>
      </c>
    </row>
    <row r="17" spans="1:6" s="15" customFormat="1" ht="26.25" customHeight="1">
      <c r="A17" s="13" t="s">
        <v>301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302</v>
      </c>
      <c r="B18" s="30">
        <v>2700000</v>
      </c>
      <c r="C18" s="35">
        <f t="shared" si="1"/>
        <v>0.93</v>
      </c>
      <c r="D18" s="18"/>
      <c r="E18" s="34"/>
      <c r="F18" s="29"/>
    </row>
    <row r="19" spans="1:6" s="15" customFormat="1" ht="26.25" customHeight="1">
      <c r="A19" s="11" t="s">
        <v>303</v>
      </c>
      <c r="B19" s="25">
        <f>SUM(B20:B21)</f>
        <v>0</v>
      </c>
      <c r="C19" s="28">
        <f t="shared" si="1"/>
        <v>0</v>
      </c>
      <c r="D19" s="18"/>
      <c r="E19" s="34"/>
      <c r="F19" s="29"/>
    </row>
    <row r="20" spans="1:6" s="15" customFormat="1" ht="26.25" customHeight="1">
      <c r="A20" s="13" t="s">
        <v>304</v>
      </c>
      <c r="B20" s="30"/>
      <c r="C20" s="35">
        <f t="shared" si="1"/>
        <v>0</v>
      </c>
      <c r="D20" s="19"/>
      <c r="E20" s="25"/>
      <c r="F20" s="29"/>
    </row>
    <row r="21" spans="1:6" s="15" customFormat="1" ht="26.25" customHeight="1">
      <c r="A21" s="13" t="s">
        <v>305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306</v>
      </c>
      <c r="B35" s="31">
        <f>B6</f>
        <v>291392617</v>
      </c>
      <c r="C35" s="31">
        <f t="shared" si="1"/>
        <v>100</v>
      </c>
      <c r="D35" s="23" t="s">
        <v>306</v>
      </c>
      <c r="E35" s="32">
        <f>E6+E13</f>
        <v>291392617</v>
      </c>
      <c r="F35" s="33">
        <f>IF(E$35&gt;0,(E35/E$35)*100,0)</f>
        <v>100</v>
      </c>
    </row>
    <row r="36" spans="1:5" s="15" customFormat="1" ht="19.5" customHeight="1">
      <c r="A36" s="195" t="s">
        <v>307</v>
      </c>
      <c r="B36" s="196"/>
      <c r="C36" s="200" t="s">
        <v>308</v>
      </c>
      <c r="D36" s="201"/>
      <c r="E36" s="15" t="s">
        <v>38</v>
      </c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36:B36"/>
    <mergeCell ref="A3:E3"/>
    <mergeCell ref="A1:F1"/>
    <mergeCell ref="A2:F2"/>
    <mergeCell ref="C36:D3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2"/>
  <dimension ref="A1:F36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211" t="s">
        <v>511</v>
      </c>
      <c r="B1" s="198"/>
      <c r="C1" s="198"/>
      <c r="D1" s="198"/>
      <c r="E1" s="198"/>
      <c r="F1" s="198"/>
    </row>
    <row r="2" spans="1:6" ht="27.75" customHeight="1">
      <c r="A2" s="193" t="s">
        <v>275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276</v>
      </c>
      <c r="C4" s="1"/>
      <c r="D4" s="1"/>
      <c r="F4" s="2" t="s">
        <v>277</v>
      </c>
    </row>
    <row r="5" spans="1:6" s="7" customFormat="1" ht="33.75" customHeight="1">
      <c r="A5" s="5" t="s">
        <v>278</v>
      </c>
      <c r="B5" s="6" t="s">
        <v>279</v>
      </c>
      <c r="C5" s="37" t="s">
        <v>7</v>
      </c>
      <c r="D5" s="6" t="s">
        <v>278</v>
      </c>
      <c r="E5" s="6" t="s">
        <v>279</v>
      </c>
      <c r="F5" s="38" t="s">
        <v>7</v>
      </c>
    </row>
    <row r="6" spans="1:6" s="10" customFormat="1" ht="26.25" customHeight="1">
      <c r="A6" s="8" t="s">
        <v>280</v>
      </c>
      <c r="B6" s="25">
        <f>SUM(B7,B14,B19)</f>
        <v>323672119</v>
      </c>
      <c r="C6" s="26">
        <f>IF(B$6&gt;0,(B6/B$6)*100,0)</f>
        <v>100</v>
      </c>
      <c r="D6" s="9" t="s">
        <v>281</v>
      </c>
      <c r="E6" s="25">
        <f>SUM(E7,E11)</f>
        <v>0</v>
      </c>
      <c r="F6" s="27">
        <f aca="true" t="shared" si="0" ref="F6:F16">IF(E$35&gt;0,(E6/E$35)*100,0)</f>
        <v>0</v>
      </c>
    </row>
    <row r="7" spans="1:6" s="10" customFormat="1" ht="26.25" customHeight="1">
      <c r="A7" s="11" t="s">
        <v>282</v>
      </c>
      <c r="B7" s="25">
        <f>SUM(B8:B13)</f>
        <v>323672119</v>
      </c>
      <c r="C7" s="28">
        <f aca="true" t="shared" si="1" ref="C7:C35">IF(B$6&gt;0,(B7/B$6)*100,0)</f>
        <v>100</v>
      </c>
      <c r="D7" s="12" t="s">
        <v>283</v>
      </c>
      <c r="E7" s="25">
        <f>SUM(E8:E10)</f>
        <v>0</v>
      </c>
      <c r="F7" s="29">
        <f t="shared" si="0"/>
        <v>0</v>
      </c>
    </row>
    <row r="8" spans="1:6" s="15" customFormat="1" ht="26.25" customHeight="1">
      <c r="A8" s="13" t="s">
        <v>284</v>
      </c>
      <c r="B8" s="30">
        <v>321467295</v>
      </c>
      <c r="C8" s="35">
        <f t="shared" si="1"/>
        <v>99.32</v>
      </c>
      <c r="D8" s="14" t="s">
        <v>285</v>
      </c>
      <c r="E8" s="30"/>
      <c r="F8" s="36">
        <f t="shared" si="0"/>
        <v>0</v>
      </c>
    </row>
    <row r="9" spans="1:6" s="15" customFormat="1" ht="26.25" customHeight="1">
      <c r="A9" s="13" t="s">
        <v>286</v>
      </c>
      <c r="B9" s="30"/>
      <c r="C9" s="35">
        <f t="shared" si="1"/>
        <v>0</v>
      </c>
      <c r="D9" s="14" t="s">
        <v>287</v>
      </c>
      <c r="E9" s="30"/>
      <c r="F9" s="36">
        <f t="shared" si="0"/>
        <v>0</v>
      </c>
    </row>
    <row r="10" spans="1:6" s="15" customFormat="1" ht="26.25" customHeight="1">
      <c r="A10" s="13" t="s">
        <v>288</v>
      </c>
      <c r="B10" s="30">
        <v>2204824</v>
      </c>
      <c r="C10" s="35">
        <f t="shared" si="1"/>
        <v>0.68</v>
      </c>
      <c r="D10" s="14" t="s">
        <v>289</v>
      </c>
      <c r="E10" s="30"/>
      <c r="F10" s="36">
        <f t="shared" si="0"/>
        <v>0</v>
      </c>
    </row>
    <row r="11" spans="1:6" s="15" customFormat="1" ht="26.25" customHeight="1">
      <c r="A11" s="13" t="s">
        <v>290</v>
      </c>
      <c r="B11" s="30"/>
      <c r="C11" s="35">
        <f t="shared" si="1"/>
        <v>0</v>
      </c>
      <c r="D11" s="12" t="s">
        <v>291</v>
      </c>
      <c r="E11" s="25">
        <f>SUM(E12)</f>
        <v>0</v>
      </c>
      <c r="F11" s="29">
        <f t="shared" si="0"/>
        <v>0</v>
      </c>
    </row>
    <row r="12" spans="1:6" s="15" customFormat="1" ht="26.25" customHeight="1">
      <c r="A12" s="13" t="s">
        <v>292</v>
      </c>
      <c r="B12" s="30"/>
      <c r="C12" s="35">
        <f t="shared" si="1"/>
        <v>0</v>
      </c>
      <c r="D12" s="14" t="s">
        <v>293</v>
      </c>
      <c r="E12" s="30"/>
      <c r="F12" s="36">
        <f t="shared" si="0"/>
        <v>0</v>
      </c>
    </row>
    <row r="13" spans="1:6" s="15" customFormat="1" ht="26.25" customHeight="1">
      <c r="A13" s="13" t="s">
        <v>294</v>
      </c>
      <c r="B13" s="30"/>
      <c r="C13" s="35">
        <f t="shared" si="1"/>
        <v>0</v>
      </c>
      <c r="D13" s="16" t="s">
        <v>295</v>
      </c>
      <c r="E13" s="25">
        <f>SUM(E14)</f>
        <v>323672119</v>
      </c>
      <c r="F13" s="29">
        <f t="shared" si="0"/>
        <v>100</v>
      </c>
    </row>
    <row r="14" spans="1:6" s="15" customFormat="1" ht="34.5" customHeight="1">
      <c r="A14" s="17" t="s">
        <v>296</v>
      </c>
      <c r="B14" s="25">
        <f>SUM(B15:B18)</f>
        <v>0</v>
      </c>
      <c r="C14" s="28">
        <f t="shared" si="1"/>
        <v>0</v>
      </c>
      <c r="D14" s="12" t="s">
        <v>297</v>
      </c>
      <c r="E14" s="25">
        <f>SUM(E15:E16)</f>
        <v>323672119</v>
      </c>
      <c r="F14" s="29">
        <f t="shared" si="0"/>
        <v>100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298</v>
      </c>
      <c r="E15" s="30">
        <v>323672119</v>
      </c>
      <c r="F15" s="36">
        <f t="shared" si="0"/>
        <v>100</v>
      </c>
    </row>
    <row r="16" spans="1:6" s="15" customFormat="1" ht="26.25" customHeight="1">
      <c r="A16" s="13" t="s">
        <v>299</v>
      </c>
      <c r="B16" s="30"/>
      <c r="C16" s="35">
        <f t="shared" si="1"/>
        <v>0</v>
      </c>
      <c r="D16" s="14" t="s">
        <v>300</v>
      </c>
      <c r="E16" s="30"/>
      <c r="F16" s="36">
        <f t="shared" si="0"/>
        <v>0</v>
      </c>
    </row>
    <row r="17" spans="1:6" s="15" customFormat="1" ht="26.25" customHeight="1">
      <c r="A17" s="13" t="s">
        <v>301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302</v>
      </c>
      <c r="B18" s="30"/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303</v>
      </c>
      <c r="B19" s="25">
        <f>SUM(B20:B21)</f>
        <v>0</v>
      </c>
      <c r="C19" s="28">
        <f t="shared" si="1"/>
        <v>0</v>
      </c>
      <c r="D19" s="18"/>
      <c r="E19" s="34"/>
      <c r="F19" s="29"/>
    </row>
    <row r="20" spans="1:6" s="15" customFormat="1" ht="26.25" customHeight="1">
      <c r="A20" s="13" t="s">
        <v>304</v>
      </c>
      <c r="B20" s="30"/>
      <c r="C20" s="35">
        <f t="shared" si="1"/>
        <v>0</v>
      </c>
      <c r="D20" s="19"/>
      <c r="E20" s="25"/>
      <c r="F20" s="29"/>
    </row>
    <row r="21" spans="1:6" s="15" customFormat="1" ht="26.25" customHeight="1">
      <c r="A21" s="13" t="s">
        <v>305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306</v>
      </c>
      <c r="B35" s="31">
        <f>B6</f>
        <v>323672119</v>
      </c>
      <c r="C35" s="31">
        <f t="shared" si="1"/>
        <v>100</v>
      </c>
      <c r="D35" s="23" t="s">
        <v>306</v>
      </c>
      <c r="E35" s="32">
        <f>E6+E13</f>
        <v>323672119</v>
      </c>
      <c r="F35" s="33">
        <f>IF(E$35&gt;0,(E35/E$35)*100,0)</f>
        <v>100</v>
      </c>
    </row>
    <row r="36" spans="1:5" s="15" customFormat="1" ht="19.5" customHeight="1">
      <c r="A36" s="195" t="s">
        <v>307</v>
      </c>
      <c r="B36" s="196"/>
      <c r="C36" s="200" t="s">
        <v>308</v>
      </c>
      <c r="D36" s="201"/>
      <c r="E36" s="15" t="s">
        <v>38</v>
      </c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36:B36"/>
    <mergeCell ref="A3:E3"/>
    <mergeCell ref="A1:F1"/>
    <mergeCell ref="A2:F2"/>
    <mergeCell ref="C36:D3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3"/>
  <dimension ref="A1:F36"/>
  <sheetViews>
    <sheetView workbookViewId="0" topLeftCell="A1">
      <selection activeCell="B6" sqref="B6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211" t="s">
        <v>512</v>
      </c>
      <c r="B1" s="198"/>
      <c r="C1" s="198"/>
      <c r="D1" s="198"/>
      <c r="E1" s="198"/>
      <c r="F1" s="198"/>
    </row>
    <row r="2" spans="1:6" ht="27.75" customHeight="1">
      <c r="A2" s="193" t="s">
        <v>275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276</v>
      </c>
      <c r="C4" s="1"/>
      <c r="D4" s="1"/>
      <c r="F4" s="2" t="s">
        <v>277</v>
      </c>
    </row>
    <row r="5" spans="1:6" s="7" customFormat="1" ht="33.75" customHeight="1">
      <c r="A5" s="5" t="s">
        <v>278</v>
      </c>
      <c r="B5" s="6" t="s">
        <v>279</v>
      </c>
      <c r="C5" s="37" t="s">
        <v>7</v>
      </c>
      <c r="D5" s="6" t="s">
        <v>278</v>
      </c>
      <c r="E5" s="6" t="s">
        <v>279</v>
      </c>
      <c r="F5" s="38" t="s">
        <v>7</v>
      </c>
    </row>
    <row r="6" spans="1:6" s="10" customFormat="1" ht="26.25" customHeight="1">
      <c r="A6" s="8" t="s">
        <v>280</v>
      </c>
      <c r="B6" s="25">
        <f>SUM(B7,B14,B19)</f>
        <v>1725990368</v>
      </c>
      <c r="C6" s="26">
        <f>IF(B$6&gt;0,(B6/B$6)*100,0)</f>
        <v>100</v>
      </c>
      <c r="D6" s="9" t="s">
        <v>281</v>
      </c>
      <c r="E6" s="25">
        <f>SUM(E7,E11)</f>
        <v>165686299</v>
      </c>
      <c r="F6" s="27">
        <f aca="true" t="shared" si="0" ref="F6:F16">IF(E$35&gt;0,(E6/E$35)*100,0)</f>
        <v>9.6</v>
      </c>
    </row>
    <row r="7" spans="1:6" s="10" customFormat="1" ht="26.25" customHeight="1">
      <c r="A7" s="11" t="s">
        <v>282</v>
      </c>
      <c r="B7" s="25">
        <f>SUM(B8:B13)</f>
        <v>1252962815</v>
      </c>
      <c r="C7" s="28">
        <f aca="true" t="shared" si="1" ref="C7:C35">IF(B$6&gt;0,(B7/B$6)*100,0)</f>
        <v>72.59</v>
      </c>
      <c r="D7" s="12" t="s">
        <v>283</v>
      </c>
      <c r="E7" s="25">
        <f>SUM(E8:E10)</f>
        <v>55145411</v>
      </c>
      <c r="F7" s="29">
        <f t="shared" si="0"/>
        <v>3.2</v>
      </c>
    </row>
    <row r="8" spans="1:6" s="15" customFormat="1" ht="26.25" customHeight="1">
      <c r="A8" s="13" t="s">
        <v>284</v>
      </c>
      <c r="B8" s="30">
        <v>852586071</v>
      </c>
      <c r="C8" s="35">
        <f t="shared" si="1"/>
        <v>49.4</v>
      </c>
      <c r="D8" s="14" t="s">
        <v>285</v>
      </c>
      <c r="E8" s="30"/>
      <c r="F8" s="36">
        <f t="shared" si="0"/>
        <v>0</v>
      </c>
    </row>
    <row r="9" spans="1:6" s="15" customFormat="1" ht="26.25" customHeight="1">
      <c r="A9" s="13" t="s">
        <v>286</v>
      </c>
      <c r="B9" s="30">
        <v>185456568</v>
      </c>
      <c r="C9" s="35">
        <f t="shared" si="1"/>
        <v>10.74</v>
      </c>
      <c r="D9" s="14" t="s">
        <v>287</v>
      </c>
      <c r="E9" s="30">
        <v>55145411</v>
      </c>
      <c r="F9" s="36">
        <f t="shared" si="0"/>
        <v>3.2</v>
      </c>
    </row>
    <row r="10" spans="1:6" s="15" customFormat="1" ht="26.25" customHeight="1">
      <c r="A10" s="13" t="s">
        <v>288</v>
      </c>
      <c r="B10" s="30">
        <v>62126723</v>
      </c>
      <c r="C10" s="35">
        <f t="shared" si="1"/>
        <v>3.6</v>
      </c>
      <c r="D10" s="14" t="s">
        <v>289</v>
      </c>
      <c r="E10" s="30"/>
      <c r="F10" s="36">
        <f t="shared" si="0"/>
        <v>0</v>
      </c>
    </row>
    <row r="11" spans="1:6" s="15" customFormat="1" ht="26.25" customHeight="1">
      <c r="A11" s="13" t="s">
        <v>290</v>
      </c>
      <c r="B11" s="30"/>
      <c r="C11" s="35">
        <f t="shared" si="1"/>
        <v>0</v>
      </c>
      <c r="D11" s="12" t="s">
        <v>291</v>
      </c>
      <c r="E11" s="25">
        <f>SUM(E12)</f>
        <v>110540888</v>
      </c>
      <c r="F11" s="29">
        <f t="shared" si="0"/>
        <v>6.4</v>
      </c>
    </row>
    <row r="12" spans="1:6" s="15" customFormat="1" ht="26.25" customHeight="1">
      <c r="A12" s="13" t="s">
        <v>292</v>
      </c>
      <c r="B12" s="30">
        <v>15304882</v>
      </c>
      <c r="C12" s="35">
        <f t="shared" si="1"/>
        <v>0.89</v>
      </c>
      <c r="D12" s="14" t="s">
        <v>293</v>
      </c>
      <c r="E12" s="30">
        <v>110540888</v>
      </c>
      <c r="F12" s="36">
        <f t="shared" si="0"/>
        <v>6.4</v>
      </c>
    </row>
    <row r="13" spans="1:6" s="15" customFormat="1" ht="26.25" customHeight="1">
      <c r="A13" s="13" t="s">
        <v>294</v>
      </c>
      <c r="B13" s="30">
        <v>137488571</v>
      </c>
      <c r="C13" s="35">
        <f t="shared" si="1"/>
        <v>7.97</v>
      </c>
      <c r="D13" s="16" t="s">
        <v>295</v>
      </c>
      <c r="E13" s="25">
        <f>SUM(E14)</f>
        <v>1560304069</v>
      </c>
      <c r="F13" s="29">
        <f t="shared" si="0"/>
        <v>90.4</v>
      </c>
    </row>
    <row r="14" spans="1:6" s="15" customFormat="1" ht="34.5" customHeight="1">
      <c r="A14" s="17" t="s">
        <v>296</v>
      </c>
      <c r="B14" s="25">
        <f>SUM(B15:B18)</f>
        <v>3556970</v>
      </c>
      <c r="C14" s="28">
        <f t="shared" si="1"/>
        <v>0.21</v>
      </c>
      <c r="D14" s="12" t="s">
        <v>297</v>
      </c>
      <c r="E14" s="25">
        <f>SUM(E15:E16)</f>
        <v>1560304069</v>
      </c>
      <c r="F14" s="29">
        <f t="shared" si="0"/>
        <v>90.4</v>
      </c>
    </row>
    <row r="15" spans="1:6" s="15" customFormat="1" ht="26.25" customHeight="1">
      <c r="A15" s="13" t="s">
        <v>471</v>
      </c>
      <c r="B15" s="30">
        <v>1440000</v>
      </c>
      <c r="C15" s="35">
        <f t="shared" si="1"/>
        <v>0.08</v>
      </c>
      <c r="D15" s="14" t="s">
        <v>298</v>
      </c>
      <c r="E15" s="30">
        <v>2424308846</v>
      </c>
      <c r="F15" s="36">
        <f t="shared" si="0"/>
        <v>140.46</v>
      </c>
    </row>
    <row r="16" spans="1:6" s="15" customFormat="1" ht="26.25" customHeight="1">
      <c r="A16" s="13" t="s">
        <v>299</v>
      </c>
      <c r="B16" s="30"/>
      <c r="C16" s="35">
        <f t="shared" si="1"/>
        <v>0</v>
      </c>
      <c r="D16" s="14" t="s">
        <v>300</v>
      </c>
      <c r="E16" s="30">
        <v>-864004777</v>
      </c>
      <c r="F16" s="36">
        <f t="shared" si="0"/>
        <v>-50.06</v>
      </c>
    </row>
    <row r="17" spans="1:6" s="15" customFormat="1" ht="26.25" customHeight="1">
      <c r="A17" s="13" t="s">
        <v>301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302</v>
      </c>
      <c r="B18" s="30">
        <v>2116970</v>
      </c>
      <c r="C18" s="35">
        <f t="shared" si="1"/>
        <v>0.12</v>
      </c>
      <c r="D18" s="18"/>
      <c r="E18" s="34"/>
      <c r="F18" s="29"/>
    </row>
    <row r="19" spans="1:6" s="15" customFormat="1" ht="26.25" customHeight="1">
      <c r="A19" s="11" t="s">
        <v>303</v>
      </c>
      <c r="B19" s="25">
        <f>SUM(B20:B21)</f>
        <v>469470583</v>
      </c>
      <c r="C19" s="28">
        <f t="shared" si="1"/>
        <v>27.2</v>
      </c>
      <c r="D19" s="18"/>
      <c r="E19" s="34"/>
      <c r="F19" s="29"/>
    </row>
    <row r="20" spans="1:6" s="15" customFormat="1" ht="26.25" customHeight="1">
      <c r="A20" s="13" t="s">
        <v>304</v>
      </c>
      <c r="B20" s="30">
        <v>469470583</v>
      </c>
      <c r="C20" s="35">
        <f t="shared" si="1"/>
        <v>27.2</v>
      </c>
      <c r="D20" s="19"/>
      <c r="E20" s="25"/>
      <c r="F20" s="29"/>
    </row>
    <row r="21" spans="1:6" s="15" customFormat="1" ht="26.25" customHeight="1">
      <c r="A21" s="13" t="s">
        <v>305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306</v>
      </c>
      <c r="B35" s="31">
        <f>B6</f>
        <v>1725990368</v>
      </c>
      <c r="C35" s="31">
        <f t="shared" si="1"/>
        <v>100</v>
      </c>
      <c r="D35" s="23" t="s">
        <v>306</v>
      </c>
      <c r="E35" s="32">
        <f>E6+E13</f>
        <v>1725990368</v>
      </c>
      <c r="F35" s="33">
        <f>IF(E$35&gt;0,(E35/E$35)*100,0)</f>
        <v>100</v>
      </c>
    </row>
    <row r="36" spans="1:5" s="15" customFormat="1" ht="19.5" customHeight="1">
      <c r="A36" s="195" t="s">
        <v>307</v>
      </c>
      <c r="B36" s="196"/>
      <c r="C36" s="200" t="s">
        <v>308</v>
      </c>
      <c r="D36" s="201"/>
      <c r="E36" s="15" t="s">
        <v>38</v>
      </c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36:B36"/>
    <mergeCell ref="A3:E3"/>
    <mergeCell ref="A1:F1"/>
    <mergeCell ref="A2:F2"/>
    <mergeCell ref="C36:D3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91"/>
  <dimension ref="A1:A1"/>
  <sheetViews>
    <sheetView workbookViewId="0" topLeftCell="A1">
      <selection activeCell="A1" sqref="A1:IV16384"/>
    </sheetView>
  </sheetViews>
  <sheetFormatPr defaultColWidth="9.00390625" defaultRowHeight="16.5"/>
  <cols>
    <col min="1" max="16384" width="9.00390625" style="40" customWidth="1"/>
  </cols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108"/>
  <dimension ref="A1:M55"/>
  <sheetViews>
    <sheetView workbookViewId="0" topLeftCell="A2">
      <selection activeCell="A1" sqref="A1:IV16384"/>
    </sheetView>
  </sheetViews>
  <sheetFormatPr defaultColWidth="9.00390625" defaultRowHeight="16.5"/>
  <cols>
    <col min="1" max="1" width="4.125" style="114" customWidth="1"/>
    <col min="2" max="2" width="2.875" style="115" customWidth="1"/>
    <col min="3" max="3" width="18.375" style="119" customWidth="1"/>
    <col min="4" max="4" width="1.75390625" style="120" customWidth="1"/>
    <col min="5" max="5" width="21.625" style="118" customWidth="1"/>
    <col min="6" max="6" width="10.625" style="118" customWidth="1"/>
    <col min="7" max="7" width="21.625" style="118" customWidth="1"/>
    <col min="8" max="8" width="10.625" style="118" customWidth="1"/>
    <col min="9" max="10" width="22.625" style="118" customWidth="1"/>
    <col min="11" max="11" width="11.625" style="118" customWidth="1"/>
    <col min="12" max="12" width="22.625" style="118" customWidth="1"/>
    <col min="13" max="13" width="11.625" style="118" customWidth="1"/>
    <col min="14" max="16384" width="8.75390625" style="118" customWidth="1"/>
  </cols>
  <sheetData>
    <row r="1" spans="1:4" s="45" customFormat="1" ht="18" customHeight="1">
      <c r="A1" s="41"/>
      <c r="B1" s="42"/>
      <c r="C1" s="43"/>
      <c r="D1" s="44"/>
    </row>
    <row r="2" spans="1:9" s="47" customFormat="1" ht="36" customHeight="1">
      <c r="A2" s="218" t="s">
        <v>89</v>
      </c>
      <c r="B2" s="218"/>
      <c r="C2" s="218"/>
      <c r="D2" s="218"/>
      <c r="E2" s="218"/>
      <c r="F2" s="218"/>
      <c r="G2" s="218"/>
      <c r="H2" s="218"/>
      <c r="I2" s="46" t="s">
        <v>90</v>
      </c>
    </row>
    <row r="3" spans="1:9" s="49" customFormat="1" ht="18" customHeight="1">
      <c r="A3" s="48"/>
      <c r="B3" s="48"/>
      <c r="C3" s="48"/>
      <c r="D3" s="48"/>
      <c r="G3" s="50"/>
      <c r="H3" s="51" t="s">
        <v>91</v>
      </c>
      <c r="I3" s="52" t="s">
        <v>92</v>
      </c>
    </row>
    <row r="4" spans="3:13" s="53" customFormat="1" ht="31.5" customHeight="1" thickBot="1">
      <c r="C4" s="54"/>
      <c r="D4" s="55"/>
      <c r="F4" s="56"/>
      <c r="G4" s="57"/>
      <c r="H4" s="58" t="s">
        <v>40</v>
      </c>
      <c r="I4" s="59" t="s">
        <v>93</v>
      </c>
      <c r="J4" s="56"/>
      <c r="M4" s="60" t="s">
        <v>41</v>
      </c>
    </row>
    <row r="5" spans="1:13" s="53" customFormat="1" ht="33" customHeight="1">
      <c r="A5" s="219" t="s">
        <v>94</v>
      </c>
      <c r="B5" s="219"/>
      <c r="C5" s="219"/>
      <c r="D5" s="220"/>
      <c r="E5" s="61" t="s">
        <v>42</v>
      </c>
      <c r="F5" s="62" t="s">
        <v>7</v>
      </c>
      <c r="G5" s="61" t="s">
        <v>43</v>
      </c>
      <c r="H5" s="63" t="s">
        <v>7</v>
      </c>
      <c r="I5" s="61" t="s">
        <v>95</v>
      </c>
      <c r="J5" s="61" t="s">
        <v>44</v>
      </c>
      <c r="K5" s="62" t="s">
        <v>7</v>
      </c>
      <c r="L5" s="64" t="s">
        <v>45</v>
      </c>
      <c r="M5" s="65" t="s">
        <v>7</v>
      </c>
    </row>
    <row r="6" spans="1:13" s="74" customFormat="1" ht="6" customHeight="1">
      <c r="A6" s="66"/>
      <c r="B6" s="67"/>
      <c r="C6" s="68"/>
      <c r="D6" s="69"/>
      <c r="E6" s="70"/>
      <c r="F6" s="71"/>
      <c r="G6" s="70"/>
      <c r="H6" s="72"/>
      <c r="I6" s="70"/>
      <c r="J6" s="70"/>
      <c r="K6" s="71"/>
      <c r="L6" s="70"/>
      <c r="M6" s="73"/>
    </row>
    <row r="7" spans="1:13" s="76" customFormat="1" ht="16.5" customHeight="1">
      <c r="A7" s="75" t="s">
        <v>46</v>
      </c>
      <c r="C7" s="77"/>
      <c r="D7" s="78"/>
      <c r="E7" s="79">
        <f aca="true" t="shared" si="0" ref="E7:L7">SUM(E9:E18)</f>
        <v>0</v>
      </c>
      <c r="F7" s="79">
        <f t="shared" si="0"/>
        <v>0</v>
      </c>
      <c r="G7" s="79">
        <f t="shared" si="0"/>
        <v>0</v>
      </c>
      <c r="H7" s="80">
        <f t="shared" si="0"/>
        <v>0</v>
      </c>
      <c r="I7" s="81">
        <f t="shared" si="0"/>
        <v>0</v>
      </c>
      <c r="J7" s="79">
        <f t="shared" si="0"/>
        <v>0</v>
      </c>
      <c r="K7" s="79">
        <f t="shared" si="0"/>
        <v>0</v>
      </c>
      <c r="L7" s="81">
        <f t="shared" si="0"/>
        <v>0</v>
      </c>
      <c r="M7" s="82">
        <f>IF(E7=0,0,(L7/E7)*100)</f>
        <v>0</v>
      </c>
    </row>
    <row r="8" spans="1:13" s="42" customFormat="1" ht="6" customHeight="1">
      <c r="A8" s="83"/>
      <c r="B8" s="84"/>
      <c r="C8" s="85"/>
      <c r="D8" s="86"/>
      <c r="E8" s="87"/>
      <c r="F8" s="87"/>
      <c r="G8" s="87"/>
      <c r="H8" s="88"/>
      <c r="I8" s="89"/>
      <c r="J8" s="87"/>
      <c r="K8" s="87"/>
      <c r="L8" s="89"/>
      <c r="M8" s="90"/>
    </row>
    <row r="9" spans="1:13" s="42" customFormat="1" ht="18" customHeight="1">
      <c r="A9" s="83"/>
      <c r="B9" s="212" t="s">
        <v>47</v>
      </c>
      <c r="C9" s="213"/>
      <c r="D9" s="86"/>
      <c r="E9" s="91"/>
      <c r="F9" s="87">
        <f aca="true" t="shared" si="1" ref="F9:F18">IF(E$7=0,0,E9/E$7*100)</f>
        <v>0</v>
      </c>
      <c r="G9" s="91"/>
      <c r="H9" s="88">
        <f aca="true" t="shared" si="2" ref="H9:H18">IF(G$7=0,0,G9/G$7*100)</f>
        <v>0</v>
      </c>
      <c r="I9" s="92"/>
      <c r="J9" s="87">
        <f aca="true" t="shared" si="3" ref="J9:J18">G9+I9</f>
        <v>0</v>
      </c>
      <c r="K9" s="87">
        <f aca="true" t="shared" si="4" ref="K9:K18">IF(J$7=0,0,J9/J$7*100)</f>
        <v>0</v>
      </c>
      <c r="L9" s="89">
        <f aca="true" t="shared" si="5" ref="L9:L18">J9-E9</f>
        <v>0</v>
      </c>
      <c r="M9" s="90">
        <f aca="true" t="shared" si="6" ref="M9:M18">IF(E9=0,0,(L9/E9)*100)</f>
        <v>0</v>
      </c>
    </row>
    <row r="10" spans="1:13" s="42" customFormat="1" ht="18" customHeight="1">
      <c r="A10" s="83"/>
      <c r="B10" s="212" t="s">
        <v>48</v>
      </c>
      <c r="C10" s="213"/>
      <c r="D10" s="86"/>
      <c r="E10" s="91"/>
      <c r="F10" s="87">
        <f t="shared" si="1"/>
        <v>0</v>
      </c>
      <c r="G10" s="91"/>
      <c r="H10" s="88">
        <f t="shared" si="2"/>
        <v>0</v>
      </c>
      <c r="I10" s="92"/>
      <c r="J10" s="87">
        <f t="shared" si="3"/>
        <v>0</v>
      </c>
      <c r="K10" s="87">
        <f t="shared" si="4"/>
        <v>0</v>
      </c>
      <c r="L10" s="89">
        <f t="shared" si="5"/>
        <v>0</v>
      </c>
      <c r="M10" s="90">
        <f t="shared" si="6"/>
        <v>0</v>
      </c>
    </row>
    <row r="11" spans="1:13" s="42" customFormat="1" ht="18" customHeight="1">
      <c r="A11" s="83"/>
      <c r="B11" s="212" t="s">
        <v>49</v>
      </c>
      <c r="C11" s="213"/>
      <c r="D11" s="86"/>
      <c r="E11" s="91"/>
      <c r="F11" s="87">
        <f t="shared" si="1"/>
        <v>0</v>
      </c>
      <c r="G11" s="91"/>
      <c r="H11" s="88">
        <f t="shared" si="2"/>
        <v>0</v>
      </c>
      <c r="I11" s="92"/>
      <c r="J11" s="87">
        <f t="shared" si="3"/>
        <v>0</v>
      </c>
      <c r="K11" s="87">
        <f t="shared" si="4"/>
        <v>0</v>
      </c>
      <c r="L11" s="89">
        <f t="shared" si="5"/>
        <v>0</v>
      </c>
      <c r="M11" s="90">
        <f t="shared" si="6"/>
        <v>0</v>
      </c>
    </row>
    <row r="12" spans="1:13" s="42" customFormat="1" ht="18" customHeight="1">
      <c r="A12" s="83"/>
      <c r="B12" s="212" t="s">
        <v>50</v>
      </c>
      <c r="C12" s="213"/>
      <c r="D12" s="86"/>
      <c r="E12" s="91"/>
      <c r="F12" s="87">
        <f t="shared" si="1"/>
        <v>0</v>
      </c>
      <c r="G12" s="91"/>
      <c r="H12" s="88">
        <f t="shared" si="2"/>
        <v>0</v>
      </c>
      <c r="I12" s="92"/>
      <c r="J12" s="87">
        <f t="shared" si="3"/>
        <v>0</v>
      </c>
      <c r="K12" s="87">
        <f t="shared" si="4"/>
        <v>0</v>
      </c>
      <c r="L12" s="89">
        <f t="shared" si="5"/>
        <v>0</v>
      </c>
      <c r="M12" s="90">
        <f t="shared" si="6"/>
        <v>0</v>
      </c>
    </row>
    <row r="13" spans="1:13" s="42" customFormat="1" ht="18" customHeight="1">
      <c r="A13" s="83"/>
      <c r="B13" s="212" t="s">
        <v>51</v>
      </c>
      <c r="C13" s="213"/>
      <c r="D13" s="86"/>
      <c r="E13" s="91"/>
      <c r="F13" s="87">
        <f t="shared" si="1"/>
        <v>0</v>
      </c>
      <c r="G13" s="91"/>
      <c r="H13" s="88">
        <f t="shared" si="2"/>
        <v>0</v>
      </c>
      <c r="I13" s="92"/>
      <c r="J13" s="87">
        <f t="shared" si="3"/>
        <v>0</v>
      </c>
      <c r="K13" s="87">
        <f t="shared" si="4"/>
        <v>0</v>
      </c>
      <c r="L13" s="89">
        <f t="shared" si="5"/>
        <v>0</v>
      </c>
      <c r="M13" s="90">
        <f t="shared" si="6"/>
        <v>0</v>
      </c>
    </row>
    <row r="14" spans="1:13" s="42" customFormat="1" ht="18" customHeight="1">
      <c r="A14" s="83"/>
      <c r="B14" s="212" t="s">
        <v>52</v>
      </c>
      <c r="C14" s="213"/>
      <c r="D14" s="86"/>
      <c r="E14" s="91"/>
      <c r="F14" s="87">
        <f t="shared" si="1"/>
        <v>0</v>
      </c>
      <c r="G14" s="91"/>
      <c r="H14" s="88">
        <f t="shared" si="2"/>
        <v>0</v>
      </c>
      <c r="I14" s="92"/>
      <c r="J14" s="87">
        <f t="shared" si="3"/>
        <v>0</v>
      </c>
      <c r="K14" s="87">
        <f t="shared" si="4"/>
        <v>0</v>
      </c>
      <c r="L14" s="89">
        <f t="shared" si="5"/>
        <v>0</v>
      </c>
      <c r="M14" s="90">
        <f t="shared" si="6"/>
        <v>0</v>
      </c>
    </row>
    <row r="15" spans="1:13" s="42" customFormat="1" ht="18" customHeight="1">
      <c r="A15" s="83"/>
      <c r="B15" s="212" t="s">
        <v>53</v>
      </c>
      <c r="C15" s="213"/>
      <c r="D15" s="86"/>
      <c r="E15" s="91"/>
      <c r="F15" s="87">
        <f t="shared" si="1"/>
        <v>0</v>
      </c>
      <c r="G15" s="91"/>
      <c r="H15" s="88">
        <f t="shared" si="2"/>
        <v>0</v>
      </c>
      <c r="I15" s="92"/>
      <c r="J15" s="87">
        <f t="shared" si="3"/>
        <v>0</v>
      </c>
      <c r="K15" s="87">
        <f t="shared" si="4"/>
        <v>0</v>
      </c>
      <c r="L15" s="89">
        <f t="shared" si="5"/>
        <v>0</v>
      </c>
      <c r="M15" s="90">
        <f t="shared" si="6"/>
        <v>0</v>
      </c>
    </row>
    <row r="16" spans="1:13" s="42" customFormat="1" ht="18" customHeight="1">
      <c r="A16" s="83"/>
      <c r="B16" s="212" t="s">
        <v>54</v>
      </c>
      <c r="C16" s="213"/>
      <c r="D16" s="86"/>
      <c r="E16" s="91"/>
      <c r="F16" s="87">
        <f t="shared" si="1"/>
        <v>0</v>
      </c>
      <c r="G16" s="91"/>
      <c r="H16" s="88">
        <f t="shared" si="2"/>
        <v>0</v>
      </c>
      <c r="I16" s="92"/>
      <c r="J16" s="87">
        <f t="shared" si="3"/>
        <v>0</v>
      </c>
      <c r="K16" s="87">
        <f t="shared" si="4"/>
        <v>0</v>
      </c>
      <c r="L16" s="89">
        <f t="shared" si="5"/>
        <v>0</v>
      </c>
      <c r="M16" s="90">
        <f t="shared" si="6"/>
        <v>0</v>
      </c>
    </row>
    <row r="17" spans="1:13" s="42" customFormat="1" ht="18" customHeight="1">
      <c r="A17" s="83"/>
      <c r="B17" s="212" t="s">
        <v>55</v>
      </c>
      <c r="C17" s="213"/>
      <c r="D17" s="86"/>
      <c r="E17" s="91"/>
      <c r="F17" s="87">
        <f t="shared" si="1"/>
        <v>0</v>
      </c>
      <c r="G17" s="91"/>
      <c r="H17" s="88">
        <f t="shared" si="2"/>
        <v>0</v>
      </c>
      <c r="I17" s="92"/>
      <c r="J17" s="87">
        <f t="shared" si="3"/>
        <v>0</v>
      </c>
      <c r="K17" s="87">
        <f t="shared" si="4"/>
        <v>0</v>
      </c>
      <c r="L17" s="89">
        <f t="shared" si="5"/>
        <v>0</v>
      </c>
      <c r="M17" s="90">
        <f t="shared" si="6"/>
        <v>0</v>
      </c>
    </row>
    <row r="18" spans="1:13" s="42" customFormat="1" ht="18" customHeight="1">
      <c r="A18" s="83"/>
      <c r="B18" s="212" t="s">
        <v>56</v>
      </c>
      <c r="C18" s="213"/>
      <c r="D18" s="86"/>
      <c r="E18" s="91"/>
      <c r="F18" s="87">
        <f t="shared" si="1"/>
        <v>0</v>
      </c>
      <c r="G18" s="91"/>
      <c r="H18" s="88">
        <f t="shared" si="2"/>
        <v>0</v>
      </c>
      <c r="I18" s="92"/>
      <c r="J18" s="87">
        <f t="shared" si="3"/>
        <v>0</v>
      </c>
      <c r="K18" s="87">
        <f t="shared" si="4"/>
        <v>0</v>
      </c>
      <c r="L18" s="89">
        <f t="shared" si="5"/>
        <v>0</v>
      </c>
      <c r="M18" s="90">
        <f t="shared" si="6"/>
        <v>0</v>
      </c>
    </row>
    <row r="19" spans="1:13" s="42" customFormat="1" ht="6" customHeight="1">
      <c r="A19" s="83"/>
      <c r="B19" s="214"/>
      <c r="C19" s="215"/>
      <c r="D19" s="86"/>
      <c r="E19" s="87"/>
      <c r="F19" s="87"/>
      <c r="G19" s="91"/>
      <c r="H19" s="88"/>
      <c r="I19" s="89"/>
      <c r="J19" s="87"/>
      <c r="K19" s="87"/>
      <c r="L19" s="89"/>
      <c r="M19" s="90"/>
    </row>
    <row r="20" spans="1:13" s="76" customFormat="1" ht="16.5" customHeight="1">
      <c r="A20" s="93" t="s">
        <v>57</v>
      </c>
      <c r="C20" s="77"/>
      <c r="D20" s="78"/>
      <c r="E20" s="79">
        <f>SUM(E22:E34)</f>
        <v>0</v>
      </c>
      <c r="F20" s="79">
        <f>IF(E$7=0,0,E20/E$7*100)</f>
        <v>0</v>
      </c>
      <c r="G20" s="79">
        <f>SUM(G22:G34)</f>
        <v>0</v>
      </c>
      <c r="H20" s="80">
        <f>IF(G$7=0,0,G20/G$7*100)</f>
        <v>0</v>
      </c>
      <c r="I20" s="81">
        <f>SUM(I22:I34)</f>
        <v>0</v>
      </c>
      <c r="J20" s="79">
        <f>SUM(J22:J34)</f>
        <v>0</v>
      </c>
      <c r="K20" s="79">
        <f>IF(J$7=0,0,J20/J$7*100)</f>
        <v>0</v>
      </c>
      <c r="L20" s="81">
        <f>SUM(L22:L34)</f>
        <v>0</v>
      </c>
      <c r="M20" s="82">
        <f>IF(E20=0,0,(L20/E20)*100)</f>
        <v>0</v>
      </c>
    </row>
    <row r="21" spans="1:13" s="42" customFormat="1" ht="6" customHeight="1">
      <c r="A21" s="83"/>
      <c r="B21" s="84"/>
      <c r="C21" s="85"/>
      <c r="D21" s="86"/>
      <c r="E21" s="87"/>
      <c r="F21" s="87"/>
      <c r="G21" s="87"/>
      <c r="H21" s="88"/>
      <c r="I21" s="89"/>
      <c r="J21" s="87"/>
      <c r="K21" s="87"/>
      <c r="L21" s="89"/>
      <c r="M21" s="90"/>
    </row>
    <row r="22" spans="1:13" s="42" customFormat="1" ht="18" customHeight="1">
      <c r="A22" s="83"/>
      <c r="B22" s="212" t="s">
        <v>58</v>
      </c>
      <c r="C22" s="213"/>
      <c r="D22" s="86"/>
      <c r="E22" s="91"/>
      <c r="F22" s="87">
        <f aca="true" t="shared" si="7" ref="F22:F34">IF(E$7=0,0,E22/E$7*100)</f>
        <v>0</v>
      </c>
      <c r="G22" s="91"/>
      <c r="H22" s="88">
        <f aca="true" t="shared" si="8" ref="H22:H34">IF(G$7=0,0,G22/G$7*100)</f>
        <v>0</v>
      </c>
      <c r="I22" s="92"/>
      <c r="J22" s="87">
        <f aca="true" t="shared" si="9" ref="J22:J34">G22+I22</f>
        <v>0</v>
      </c>
      <c r="K22" s="87">
        <f aca="true" t="shared" si="10" ref="K22:K34">IF(J$7=0,0,J22/J$7*100)</f>
        <v>0</v>
      </c>
      <c r="L22" s="89">
        <f aca="true" t="shared" si="11" ref="L22:L34">J22-E22</f>
        <v>0</v>
      </c>
      <c r="M22" s="90">
        <f aca="true" t="shared" si="12" ref="M22:M34">IF(E22=0,0,(L22/E22)*100)</f>
        <v>0</v>
      </c>
    </row>
    <row r="23" spans="1:13" s="42" customFormat="1" ht="18" customHeight="1">
      <c r="A23" s="83"/>
      <c r="B23" s="212" t="s">
        <v>59</v>
      </c>
      <c r="C23" s="213"/>
      <c r="D23" s="86"/>
      <c r="E23" s="91"/>
      <c r="F23" s="87">
        <f t="shared" si="7"/>
        <v>0</v>
      </c>
      <c r="G23" s="91"/>
      <c r="H23" s="88">
        <f t="shared" si="8"/>
        <v>0</v>
      </c>
      <c r="I23" s="92"/>
      <c r="J23" s="87">
        <f t="shared" si="9"/>
        <v>0</v>
      </c>
      <c r="K23" s="87">
        <f t="shared" si="10"/>
        <v>0</v>
      </c>
      <c r="L23" s="89">
        <f t="shared" si="11"/>
        <v>0</v>
      </c>
      <c r="M23" s="90">
        <f t="shared" si="12"/>
        <v>0</v>
      </c>
    </row>
    <row r="24" spans="1:13" s="42" customFormat="1" ht="18" customHeight="1">
      <c r="A24" s="83"/>
      <c r="B24" s="212" t="s">
        <v>60</v>
      </c>
      <c r="C24" s="213"/>
      <c r="D24" s="86"/>
      <c r="E24" s="91"/>
      <c r="F24" s="87">
        <f t="shared" si="7"/>
        <v>0</v>
      </c>
      <c r="G24" s="91"/>
      <c r="H24" s="88">
        <f t="shared" si="8"/>
        <v>0</v>
      </c>
      <c r="I24" s="92"/>
      <c r="J24" s="87">
        <f t="shared" si="9"/>
        <v>0</v>
      </c>
      <c r="K24" s="87">
        <f t="shared" si="10"/>
        <v>0</v>
      </c>
      <c r="L24" s="89">
        <f t="shared" si="11"/>
        <v>0</v>
      </c>
      <c r="M24" s="90">
        <f t="shared" si="12"/>
        <v>0</v>
      </c>
    </row>
    <row r="25" spans="1:13" s="42" customFormat="1" ht="18" customHeight="1">
      <c r="A25" s="83"/>
      <c r="B25" s="212" t="s">
        <v>61</v>
      </c>
      <c r="C25" s="213"/>
      <c r="D25" s="86"/>
      <c r="E25" s="91"/>
      <c r="F25" s="87">
        <f t="shared" si="7"/>
        <v>0</v>
      </c>
      <c r="G25" s="91"/>
      <c r="H25" s="88">
        <f t="shared" si="8"/>
        <v>0</v>
      </c>
      <c r="I25" s="92"/>
      <c r="J25" s="87">
        <f t="shared" si="9"/>
        <v>0</v>
      </c>
      <c r="K25" s="87">
        <f t="shared" si="10"/>
        <v>0</v>
      </c>
      <c r="L25" s="89">
        <f t="shared" si="11"/>
        <v>0</v>
      </c>
      <c r="M25" s="90">
        <f t="shared" si="12"/>
        <v>0</v>
      </c>
    </row>
    <row r="26" spans="1:13" s="42" customFormat="1" ht="18" customHeight="1">
      <c r="A26" s="83"/>
      <c r="B26" s="212" t="s">
        <v>62</v>
      </c>
      <c r="C26" s="213"/>
      <c r="D26" s="86"/>
      <c r="E26" s="91"/>
      <c r="F26" s="87">
        <f t="shared" si="7"/>
        <v>0</v>
      </c>
      <c r="G26" s="91"/>
      <c r="H26" s="88">
        <f t="shared" si="8"/>
        <v>0</v>
      </c>
      <c r="I26" s="92"/>
      <c r="J26" s="87">
        <f t="shared" si="9"/>
        <v>0</v>
      </c>
      <c r="K26" s="87">
        <f t="shared" si="10"/>
        <v>0</v>
      </c>
      <c r="L26" s="89">
        <f t="shared" si="11"/>
        <v>0</v>
      </c>
      <c r="M26" s="90">
        <f t="shared" si="12"/>
        <v>0</v>
      </c>
    </row>
    <row r="27" spans="1:13" s="42" customFormat="1" ht="18" customHeight="1">
      <c r="A27" s="83"/>
      <c r="B27" s="212" t="s">
        <v>63</v>
      </c>
      <c r="C27" s="213"/>
      <c r="D27" s="86"/>
      <c r="E27" s="91"/>
      <c r="F27" s="87">
        <f t="shared" si="7"/>
        <v>0</v>
      </c>
      <c r="G27" s="91"/>
      <c r="H27" s="88">
        <f t="shared" si="8"/>
        <v>0</v>
      </c>
      <c r="I27" s="92"/>
      <c r="J27" s="87">
        <f t="shared" si="9"/>
        <v>0</v>
      </c>
      <c r="K27" s="87">
        <f t="shared" si="10"/>
        <v>0</v>
      </c>
      <c r="L27" s="89">
        <f t="shared" si="11"/>
        <v>0</v>
      </c>
      <c r="M27" s="90">
        <f t="shared" si="12"/>
        <v>0</v>
      </c>
    </row>
    <row r="28" spans="1:13" s="42" customFormat="1" ht="18" customHeight="1">
      <c r="A28" s="83"/>
      <c r="B28" s="212" t="s">
        <v>64</v>
      </c>
      <c r="C28" s="213"/>
      <c r="D28" s="86"/>
      <c r="E28" s="91"/>
      <c r="F28" s="87">
        <f t="shared" si="7"/>
        <v>0</v>
      </c>
      <c r="G28" s="91"/>
      <c r="H28" s="88">
        <f t="shared" si="8"/>
        <v>0</v>
      </c>
      <c r="I28" s="92"/>
      <c r="J28" s="87">
        <f t="shared" si="9"/>
        <v>0</v>
      </c>
      <c r="K28" s="87">
        <f t="shared" si="10"/>
        <v>0</v>
      </c>
      <c r="L28" s="89">
        <f t="shared" si="11"/>
        <v>0</v>
      </c>
      <c r="M28" s="90">
        <f t="shared" si="12"/>
        <v>0</v>
      </c>
    </row>
    <row r="29" spans="1:13" s="42" customFormat="1" ht="18" customHeight="1">
      <c r="A29" s="83"/>
      <c r="B29" s="212" t="s">
        <v>65</v>
      </c>
      <c r="C29" s="213"/>
      <c r="D29" s="86"/>
      <c r="E29" s="91"/>
      <c r="F29" s="87">
        <f t="shared" si="7"/>
        <v>0</v>
      </c>
      <c r="G29" s="91"/>
      <c r="H29" s="88">
        <f t="shared" si="8"/>
        <v>0</v>
      </c>
      <c r="I29" s="92"/>
      <c r="J29" s="87">
        <f t="shared" si="9"/>
        <v>0</v>
      </c>
      <c r="K29" s="87">
        <f t="shared" si="10"/>
        <v>0</v>
      </c>
      <c r="L29" s="89">
        <f t="shared" si="11"/>
        <v>0</v>
      </c>
      <c r="M29" s="90">
        <f t="shared" si="12"/>
        <v>0</v>
      </c>
    </row>
    <row r="30" spans="1:13" s="42" customFormat="1" ht="18" customHeight="1">
      <c r="A30" s="83"/>
      <c r="B30" s="212" t="s">
        <v>66</v>
      </c>
      <c r="C30" s="213"/>
      <c r="D30" s="86"/>
      <c r="E30" s="91"/>
      <c r="F30" s="87">
        <f t="shared" si="7"/>
        <v>0</v>
      </c>
      <c r="G30" s="91"/>
      <c r="H30" s="88">
        <f t="shared" si="8"/>
        <v>0</v>
      </c>
      <c r="I30" s="92"/>
      <c r="J30" s="87">
        <f t="shared" si="9"/>
        <v>0</v>
      </c>
      <c r="K30" s="87">
        <f t="shared" si="10"/>
        <v>0</v>
      </c>
      <c r="L30" s="89">
        <f t="shared" si="11"/>
        <v>0</v>
      </c>
      <c r="M30" s="90">
        <f t="shared" si="12"/>
        <v>0</v>
      </c>
    </row>
    <row r="31" spans="1:13" s="42" customFormat="1" ht="18" customHeight="1">
      <c r="A31" s="83"/>
      <c r="B31" s="212" t="s">
        <v>67</v>
      </c>
      <c r="C31" s="213"/>
      <c r="D31" s="86"/>
      <c r="E31" s="91"/>
      <c r="F31" s="87">
        <f t="shared" si="7"/>
        <v>0</v>
      </c>
      <c r="G31" s="91"/>
      <c r="H31" s="88">
        <f t="shared" si="8"/>
        <v>0</v>
      </c>
      <c r="I31" s="92"/>
      <c r="J31" s="87">
        <f t="shared" si="9"/>
        <v>0</v>
      </c>
      <c r="K31" s="87">
        <f t="shared" si="10"/>
        <v>0</v>
      </c>
      <c r="L31" s="89">
        <f t="shared" si="11"/>
        <v>0</v>
      </c>
      <c r="M31" s="90">
        <f t="shared" si="12"/>
        <v>0</v>
      </c>
    </row>
    <row r="32" spans="1:13" s="42" customFormat="1" ht="18" customHeight="1">
      <c r="A32" s="83"/>
      <c r="B32" s="212" t="s">
        <v>68</v>
      </c>
      <c r="C32" s="213"/>
      <c r="D32" s="86"/>
      <c r="E32" s="91"/>
      <c r="F32" s="87">
        <f t="shared" si="7"/>
        <v>0</v>
      </c>
      <c r="G32" s="91"/>
      <c r="H32" s="88">
        <f t="shared" si="8"/>
        <v>0</v>
      </c>
      <c r="I32" s="92"/>
      <c r="J32" s="87">
        <f t="shared" si="9"/>
        <v>0</v>
      </c>
      <c r="K32" s="87">
        <f t="shared" si="10"/>
        <v>0</v>
      </c>
      <c r="L32" s="89">
        <f t="shared" si="11"/>
        <v>0</v>
      </c>
      <c r="M32" s="90">
        <f t="shared" si="12"/>
        <v>0</v>
      </c>
    </row>
    <row r="33" spans="1:13" s="42" customFormat="1" ht="18" customHeight="1">
      <c r="A33" s="83"/>
      <c r="B33" s="212" t="s">
        <v>69</v>
      </c>
      <c r="C33" s="213"/>
      <c r="D33" s="86"/>
      <c r="E33" s="91"/>
      <c r="F33" s="87">
        <f t="shared" si="7"/>
        <v>0</v>
      </c>
      <c r="G33" s="91"/>
      <c r="H33" s="88">
        <f t="shared" si="8"/>
        <v>0</v>
      </c>
      <c r="I33" s="92"/>
      <c r="J33" s="87">
        <f t="shared" si="9"/>
        <v>0</v>
      </c>
      <c r="K33" s="87">
        <f t="shared" si="10"/>
        <v>0</v>
      </c>
      <c r="L33" s="89">
        <f t="shared" si="11"/>
        <v>0</v>
      </c>
      <c r="M33" s="90">
        <f t="shared" si="12"/>
        <v>0</v>
      </c>
    </row>
    <row r="34" spans="1:13" s="42" customFormat="1" ht="18" customHeight="1">
      <c r="A34" s="83"/>
      <c r="B34" s="212" t="s">
        <v>70</v>
      </c>
      <c r="C34" s="213"/>
      <c r="D34" s="86"/>
      <c r="E34" s="91"/>
      <c r="F34" s="87">
        <f t="shared" si="7"/>
        <v>0</v>
      </c>
      <c r="G34" s="91"/>
      <c r="H34" s="88">
        <f t="shared" si="8"/>
        <v>0</v>
      </c>
      <c r="I34" s="92"/>
      <c r="J34" s="87">
        <f t="shared" si="9"/>
        <v>0</v>
      </c>
      <c r="K34" s="87">
        <f t="shared" si="10"/>
        <v>0</v>
      </c>
      <c r="L34" s="89">
        <f t="shared" si="11"/>
        <v>0</v>
      </c>
      <c r="M34" s="90">
        <f t="shared" si="12"/>
        <v>0</v>
      </c>
    </row>
    <row r="35" spans="1:13" s="42" customFormat="1" ht="6" customHeight="1">
      <c r="A35" s="83"/>
      <c r="B35" s="216"/>
      <c r="C35" s="217"/>
      <c r="D35" s="86"/>
      <c r="E35" s="87"/>
      <c r="F35" s="87"/>
      <c r="G35" s="87"/>
      <c r="H35" s="88"/>
      <c r="I35" s="89"/>
      <c r="J35" s="87"/>
      <c r="K35" s="87"/>
      <c r="L35" s="89"/>
      <c r="M35" s="90"/>
    </row>
    <row r="36" spans="1:13" s="76" customFormat="1" ht="16.5" customHeight="1">
      <c r="A36" s="75" t="s">
        <v>71</v>
      </c>
      <c r="C36" s="77"/>
      <c r="D36" s="78"/>
      <c r="E36" s="79">
        <f>E7-E20</f>
        <v>0</v>
      </c>
      <c r="F36" s="79">
        <f>IF(E$7=0,0,E36/E$7*100)</f>
        <v>0</v>
      </c>
      <c r="G36" s="79">
        <f>G7-G20</f>
        <v>0</v>
      </c>
      <c r="H36" s="80">
        <f>IF(G$7=0,0,G36/G$7*100)</f>
        <v>0</v>
      </c>
      <c r="I36" s="81">
        <f>I7-I20</f>
        <v>0</v>
      </c>
      <c r="J36" s="79">
        <f>J7-J20</f>
        <v>0</v>
      </c>
      <c r="K36" s="79">
        <f>IF(J$7=0,0,J36/J$7*100)</f>
        <v>0</v>
      </c>
      <c r="L36" s="81">
        <f>L7-L20</f>
        <v>0</v>
      </c>
      <c r="M36" s="82">
        <f>IF(E36=0,0,(L36/E36)*100)</f>
        <v>0</v>
      </c>
    </row>
    <row r="37" spans="1:13" s="42" customFormat="1" ht="6" customHeight="1">
      <c r="A37" s="83"/>
      <c r="B37" s="94"/>
      <c r="C37" s="95"/>
      <c r="D37" s="96"/>
      <c r="E37" s="87"/>
      <c r="F37" s="87"/>
      <c r="G37" s="87"/>
      <c r="H37" s="88"/>
      <c r="I37" s="89"/>
      <c r="J37" s="87"/>
      <c r="K37" s="87"/>
      <c r="L37" s="89"/>
      <c r="M37" s="90"/>
    </row>
    <row r="38" spans="1:13" s="76" customFormat="1" ht="16.5" customHeight="1">
      <c r="A38" s="75" t="s">
        <v>96</v>
      </c>
      <c r="C38" s="77"/>
      <c r="D38" s="78"/>
      <c r="E38" s="79">
        <f>SUM(E40:E41)</f>
        <v>0</v>
      </c>
      <c r="F38" s="79">
        <f>IF(E$7=0,0,E38/E$7*100)</f>
        <v>0</v>
      </c>
      <c r="G38" s="79">
        <f>SUM(G40:G41)</f>
        <v>0</v>
      </c>
      <c r="H38" s="80">
        <f>IF(G$7=0,0,G38/G$7*100)</f>
        <v>0</v>
      </c>
      <c r="I38" s="81">
        <f>SUM(I40:I41)</f>
        <v>0</v>
      </c>
      <c r="J38" s="79">
        <f>SUM(J40:J41)</f>
        <v>0</v>
      </c>
      <c r="K38" s="79">
        <f>IF(J$7=0,0,J38/J$7*100)</f>
        <v>0</v>
      </c>
      <c r="L38" s="81">
        <f>SUM(L40:L41)</f>
        <v>0</v>
      </c>
      <c r="M38" s="82">
        <f>IF(E38=0,0,(L38/E38)*100)</f>
        <v>0</v>
      </c>
    </row>
    <row r="39" spans="1:13" s="42" customFormat="1" ht="6" customHeight="1">
      <c r="A39" s="83"/>
      <c r="B39" s="84"/>
      <c r="C39" s="85"/>
      <c r="D39" s="86"/>
      <c r="E39" s="87"/>
      <c r="F39" s="87"/>
      <c r="G39" s="87"/>
      <c r="H39" s="88"/>
      <c r="I39" s="89"/>
      <c r="J39" s="87"/>
      <c r="K39" s="87"/>
      <c r="L39" s="89"/>
      <c r="M39" s="90"/>
    </row>
    <row r="40" spans="1:13" s="42" customFormat="1" ht="18" customHeight="1">
      <c r="A40" s="83"/>
      <c r="B40" s="212" t="s">
        <v>72</v>
      </c>
      <c r="C40" s="213"/>
      <c r="D40" s="86"/>
      <c r="E40" s="91"/>
      <c r="F40" s="87">
        <f>IF(E$7=0,0,E40/E$7*100)</f>
        <v>0</v>
      </c>
      <c r="G40" s="91"/>
      <c r="H40" s="88">
        <f>IF(G$7=0,0,G40/G$7*100)</f>
        <v>0</v>
      </c>
      <c r="I40" s="92"/>
      <c r="J40" s="87">
        <f>G40+I40</f>
        <v>0</v>
      </c>
      <c r="K40" s="87">
        <f>IF(J$7=0,0,J40/J$7*100)</f>
        <v>0</v>
      </c>
      <c r="L40" s="89">
        <f>J40-E40</f>
        <v>0</v>
      </c>
      <c r="M40" s="90">
        <f>IF(E40=0,0,(L40/E40)*100)</f>
        <v>0</v>
      </c>
    </row>
    <row r="41" spans="1:13" s="42" customFormat="1" ht="18" customHeight="1">
      <c r="A41" s="83"/>
      <c r="B41" s="212" t="s">
        <v>73</v>
      </c>
      <c r="C41" s="213"/>
      <c r="D41" s="86"/>
      <c r="E41" s="91"/>
      <c r="F41" s="87">
        <f>IF(E$7=0,0,E41/E$7*100)</f>
        <v>0</v>
      </c>
      <c r="G41" s="91"/>
      <c r="H41" s="88">
        <f>IF(G$7=0,0,G41/G$7*100)</f>
        <v>0</v>
      </c>
      <c r="I41" s="92"/>
      <c r="J41" s="87">
        <f>G41+I41</f>
        <v>0</v>
      </c>
      <c r="K41" s="87">
        <f>IF(J$7=0,0,J41/J$7*100)</f>
        <v>0</v>
      </c>
      <c r="L41" s="89">
        <f>J41-E41</f>
        <v>0</v>
      </c>
      <c r="M41" s="90">
        <f>IF(E41=0,0,(L41/E41)*100)</f>
        <v>0</v>
      </c>
    </row>
    <row r="42" spans="1:13" s="42" customFormat="1" ht="6" customHeight="1">
      <c r="A42" s="83"/>
      <c r="B42" s="214"/>
      <c r="C42" s="215"/>
      <c r="D42" s="86"/>
      <c r="E42" s="87"/>
      <c r="F42" s="87"/>
      <c r="G42" s="91"/>
      <c r="H42" s="88"/>
      <c r="I42" s="89"/>
      <c r="J42" s="87"/>
      <c r="K42" s="87"/>
      <c r="L42" s="89"/>
      <c r="M42" s="90"/>
    </row>
    <row r="43" spans="1:13" s="76" customFormat="1" ht="16.5" customHeight="1">
      <c r="A43" s="75" t="s">
        <v>97</v>
      </c>
      <c r="C43" s="77"/>
      <c r="D43" s="78"/>
      <c r="E43" s="79">
        <f>SUM(E45:E46)</f>
        <v>0</v>
      </c>
      <c r="F43" s="79">
        <f>IF(E$7=0,0,E43/E$7*100)</f>
        <v>0</v>
      </c>
      <c r="G43" s="79">
        <f>SUM(G45:G46)</f>
        <v>0</v>
      </c>
      <c r="H43" s="80">
        <f>IF(G$7=0,0,G43/G$7*100)</f>
        <v>0</v>
      </c>
      <c r="I43" s="81">
        <f>SUM(I45:I46)</f>
        <v>0</v>
      </c>
      <c r="J43" s="79">
        <f>SUM(J45:J46)</f>
        <v>0</v>
      </c>
      <c r="K43" s="79">
        <f>IF(J$7=0,0,J43/J$7*100)</f>
        <v>0</v>
      </c>
      <c r="L43" s="81">
        <f>SUM(L45:L46)</f>
        <v>0</v>
      </c>
      <c r="M43" s="82">
        <f>IF(E43=0,0,(L43/E43)*100)</f>
        <v>0</v>
      </c>
    </row>
    <row r="44" spans="1:13" s="42" customFormat="1" ht="6" customHeight="1">
      <c r="A44" s="83"/>
      <c r="B44" s="84"/>
      <c r="C44" s="85"/>
      <c r="D44" s="86"/>
      <c r="E44" s="87"/>
      <c r="F44" s="87"/>
      <c r="G44" s="87"/>
      <c r="H44" s="88"/>
      <c r="I44" s="89"/>
      <c r="J44" s="87"/>
      <c r="K44" s="87"/>
      <c r="L44" s="89"/>
      <c r="M44" s="90"/>
    </row>
    <row r="45" spans="1:13" s="42" customFormat="1" ht="18" customHeight="1">
      <c r="A45" s="83"/>
      <c r="B45" s="212" t="s">
        <v>74</v>
      </c>
      <c r="C45" s="213"/>
      <c r="D45" s="86"/>
      <c r="E45" s="91"/>
      <c r="F45" s="87">
        <f>IF(E$7=0,0,E45/E$7*100)</f>
        <v>0</v>
      </c>
      <c r="G45" s="91"/>
      <c r="H45" s="88">
        <f>IF(G$7=0,0,G45/G$7*100)</f>
        <v>0</v>
      </c>
      <c r="I45" s="92"/>
      <c r="J45" s="87">
        <f>G45+I45</f>
        <v>0</v>
      </c>
      <c r="K45" s="87">
        <f>IF(J$7=0,0,J45/J$7*100)</f>
        <v>0</v>
      </c>
      <c r="L45" s="89">
        <f>J45-E45</f>
        <v>0</v>
      </c>
      <c r="M45" s="90">
        <f>IF(E45=0,0,(L45/E45)*100)</f>
        <v>0</v>
      </c>
    </row>
    <row r="46" spans="1:13" s="42" customFormat="1" ht="18" customHeight="1">
      <c r="A46" s="83"/>
      <c r="B46" s="212" t="s">
        <v>75</v>
      </c>
      <c r="C46" s="213"/>
      <c r="D46" s="86"/>
      <c r="E46" s="91"/>
      <c r="F46" s="87">
        <f>IF(E$7=0,0,E46/E$7*100)</f>
        <v>0</v>
      </c>
      <c r="G46" s="91"/>
      <c r="H46" s="88">
        <f>IF(G$7=0,0,G46/G$7*100)</f>
        <v>0</v>
      </c>
      <c r="I46" s="92"/>
      <c r="J46" s="87">
        <f>G46+I46</f>
        <v>0</v>
      </c>
      <c r="K46" s="87">
        <f>IF(J$7=0,0,J46/J$7*100)</f>
        <v>0</v>
      </c>
      <c r="L46" s="89">
        <f>J46-E46</f>
        <v>0</v>
      </c>
      <c r="M46" s="90">
        <f>IF(E46=0,0,(L46/E46)*100)</f>
        <v>0</v>
      </c>
    </row>
    <row r="47" spans="1:13" s="42" customFormat="1" ht="15.75" customHeight="1">
      <c r="A47" s="83"/>
      <c r="B47" s="85"/>
      <c r="D47" s="86"/>
      <c r="E47" s="87"/>
      <c r="F47" s="87"/>
      <c r="G47" s="87"/>
      <c r="H47" s="88"/>
      <c r="I47" s="89"/>
      <c r="J47" s="87"/>
      <c r="K47" s="87"/>
      <c r="L47" s="89"/>
      <c r="M47" s="90"/>
    </row>
    <row r="48" spans="1:13" s="42" customFormat="1" ht="6" customHeight="1">
      <c r="A48" s="83"/>
      <c r="B48" s="84"/>
      <c r="C48" s="85"/>
      <c r="D48" s="86"/>
      <c r="E48" s="87"/>
      <c r="F48" s="87"/>
      <c r="G48" s="87"/>
      <c r="H48" s="88"/>
      <c r="I48" s="92"/>
      <c r="J48" s="87"/>
      <c r="K48" s="87"/>
      <c r="L48" s="89"/>
      <c r="M48" s="90"/>
    </row>
    <row r="49" spans="1:13" s="76" customFormat="1" ht="16.5" customHeight="1">
      <c r="A49" s="75" t="s">
        <v>76</v>
      </c>
      <c r="C49" s="77"/>
      <c r="D49" s="78"/>
      <c r="E49" s="79">
        <f>E38-E43</f>
        <v>0</v>
      </c>
      <c r="F49" s="79">
        <f>IF(E$7=0,0,E49/E$7*100)</f>
        <v>0</v>
      </c>
      <c r="G49" s="79">
        <f>G38-G43</f>
        <v>0</v>
      </c>
      <c r="H49" s="80">
        <f>IF(G$7=0,0,G49/G$7*100)</f>
        <v>0</v>
      </c>
      <c r="I49" s="81">
        <f>I38-I43</f>
        <v>0</v>
      </c>
      <c r="J49" s="79">
        <f>J38-J43</f>
        <v>0</v>
      </c>
      <c r="K49" s="79">
        <f>IF(J$7=0,0,J49/J$7*100)</f>
        <v>0</v>
      </c>
      <c r="L49" s="81">
        <f>L38-L43</f>
        <v>0</v>
      </c>
      <c r="M49" s="82">
        <f>IF(E49=0,0,(L49/E49)*100)</f>
        <v>0</v>
      </c>
    </row>
    <row r="50" spans="1:13" s="76" customFormat="1" ht="6" customHeight="1">
      <c r="A50" s="97"/>
      <c r="B50" s="75"/>
      <c r="C50" s="77"/>
      <c r="D50" s="78"/>
      <c r="E50" s="79"/>
      <c r="F50" s="79"/>
      <c r="G50" s="79"/>
      <c r="H50" s="80"/>
      <c r="I50" s="81"/>
      <c r="J50" s="79"/>
      <c r="K50" s="79"/>
      <c r="L50" s="81"/>
      <c r="M50" s="82"/>
    </row>
    <row r="51" spans="1:13" s="76" customFormat="1" ht="16.5" customHeight="1">
      <c r="A51" s="75" t="s">
        <v>77</v>
      </c>
      <c r="B51" s="75"/>
      <c r="C51" s="77"/>
      <c r="D51" s="78"/>
      <c r="E51" s="98"/>
      <c r="F51" s="79">
        <f>IF(E$7=0,0,E51/E$7*100)</f>
        <v>0</v>
      </c>
      <c r="G51" s="98"/>
      <c r="H51" s="80">
        <f>IF(G$7=0,0,G51/G$7*100)</f>
        <v>0</v>
      </c>
      <c r="I51" s="99"/>
      <c r="J51" s="79">
        <f>G51+I51</f>
        <v>0</v>
      </c>
      <c r="K51" s="79">
        <f>IF(J$7=0,0,J51/J$7*100)</f>
        <v>0</v>
      </c>
      <c r="L51" s="81">
        <f>J51-E51</f>
        <v>0</v>
      </c>
      <c r="M51" s="82">
        <f>IF(E51=0,0,(L51/E51)*100)</f>
        <v>0</v>
      </c>
    </row>
    <row r="52" spans="1:13" s="42" customFormat="1" ht="6" customHeight="1">
      <c r="A52" s="83"/>
      <c r="B52" s="100"/>
      <c r="C52" s="101"/>
      <c r="D52" s="86"/>
      <c r="E52" s="87"/>
      <c r="F52" s="87"/>
      <c r="G52" s="87"/>
      <c r="H52" s="88"/>
      <c r="I52" s="89"/>
      <c r="J52" s="87"/>
      <c r="K52" s="87"/>
      <c r="L52" s="89"/>
      <c r="M52" s="90"/>
    </row>
    <row r="53" spans="1:13" s="76" customFormat="1" ht="16.5" customHeight="1" thickBot="1">
      <c r="A53" s="102" t="s">
        <v>78</v>
      </c>
      <c r="B53" s="103"/>
      <c r="C53" s="104"/>
      <c r="D53" s="105"/>
      <c r="E53" s="106">
        <f>E36+E49+E51</f>
        <v>0</v>
      </c>
      <c r="F53" s="106">
        <f>IF(E$7=0,0,E53/E$7*100)</f>
        <v>0</v>
      </c>
      <c r="G53" s="106">
        <f>G36+G49+G51</f>
        <v>0</v>
      </c>
      <c r="H53" s="107">
        <f>IF(G$7=0,0,G53/G$7*100)</f>
        <v>0</v>
      </c>
      <c r="I53" s="108">
        <f>I36+I49+I51</f>
        <v>0</v>
      </c>
      <c r="J53" s="106">
        <f>J36+J49+J51</f>
        <v>0</v>
      </c>
      <c r="K53" s="106">
        <f>IF(J$7=0,0,J53/J$7*100)</f>
        <v>0</v>
      </c>
      <c r="L53" s="108">
        <f>L36+L49+L51</f>
        <v>0</v>
      </c>
      <c r="M53" s="109">
        <f>IF(E53=0,0,(L53/E53)*100)</f>
        <v>0</v>
      </c>
    </row>
    <row r="54" spans="1:4" s="42" customFormat="1" ht="16.5">
      <c r="A54" s="110"/>
      <c r="B54" s="111"/>
      <c r="C54" s="112"/>
      <c r="D54" s="113"/>
    </row>
    <row r="55" spans="3:4" ht="16.5">
      <c r="C55" s="116"/>
      <c r="D55" s="117"/>
    </row>
  </sheetData>
  <mergeCells count="32">
    <mergeCell ref="A2:H2"/>
    <mergeCell ref="A5:D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0:C40"/>
    <mergeCell ref="B41:C41"/>
    <mergeCell ref="B42:C42"/>
    <mergeCell ref="B45:C45"/>
    <mergeCell ref="B46:C4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36"/>
  <sheetViews>
    <sheetView workbookViewId="0" topLeftCell="A1">
      <pane xSplit="1" ySplit="5" topLeftCell="B26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198" t="s">
        <v>497</v>
      </c>
      <c r="B1" s="198"/>
      <c r="C1" s="198"/>
      <c r="D1" s="198"/>
      <c r="E1" s="198"/>
      <c r="F1" s="198"/>
    </row>
    <row r="2" spans="1:6" ht="27.75" customHeight="1">
      <c r="A2" s="193" t="s">
        <v>439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440</v>
      </c>
      <c r="C4" s="1"/>
      <c r="D4" s="1"/>
      <c r="F4" s="2" t="s">
        <v>441</v>
      </c>
    </row>
    <row r="5" spans="1:6" s="7" customFormat="1" ht="33.75" customHeight="1">
      <c r="A5" s="5" t="s">
        <v>442</v>
      </c>
      <c r="B5" s="6" t="s">
        <v>443</v>
      </c>
      <c r="C5" s="37" t="s">
        <v>7</v>
      </c>
      <c r="D5" s="6" t="s">
        <v>442</v>
      </c>
      <c r="E5" s="6" t="s">
        <v>443</v>
      </c>
      <c r="F5" s="38" t="s">
        <v>7</v>
      </c>
    </row>
    <row r="6" spans="1:6" s="10" customFormat="1" ht="26.25" customHeight="1">
      <c r="A6" s="8" t="s">
        <v>444</v>
      </c>
      <c r="B6" s="25">
        <f>SUM(B7,B14,B19)</f>
        <v>3691403071</v>
      </c>
      <c r="C6" s="26">
        <f>IF(B$6&gt;0,(B6/B$6)*100,0)</f>
        <v>100</v>
      </c>
      <c r="D6" s="9" t="s">
        <v>445</v>
      </c>
      <c r="E6" s="25">
        <f>SUM(E7,E11)</f>
        <v>7600000</v>
      </c>
      <c r="F6" s="27">
        <f aca="true" t="shared" si="0" ref="F6:F16">IF(E$35&gt;0,(E6/E$35)*100,0)</f>
        <v>0.21</v>
      </c>
    </row>
    <row r="7" spans="1:6" s="10" customFormat="1" ht="26.25" customHeight="1">
      <c r="A7" s="11" t="s">
        <v>446</v>
      </c>
      <c r="B7" s="25">
        <f>SUM(B8:B13)</f>
        <v>3691403071</v>
      </c>
      <c r="C7" s="28">
        <f aca="true" t="shared" si="1" ref="C7:C35">IF(B$6&gt;0,(B7/B$6)*100,0)</f>
        <v>100</v>
      </c>
      <c r="D7" s="12" t="s">
        <v>447</v>
      </c>
      <c r="E7" s="25">
        <f>SUM(E8:E10)</f>
        <v>7600000</v>
      </c>
      <c r="F7" s="29">
        <f t="shared" si="0"/>
        <v>0.21</v>
      </c>
    </row>
    <row r="8" spans="1:6" s="15" customFormat="1" ht="26.25" customHeight="1">
      <c r="A8" s="13" t="s">
        <v>448</v>
      </c>
      <c r="B8" s="30">
        <v>3691301918</v>
      </c>
      <c r="C8" s="35">
        <f t="shared" si="1"/>
        <v>100</v>
      </c>
      <c r="D8" s="14" t="s">
        <v>449</v>
      </c>
      <c r="E8" s="30"/>
      <c r="F8" s="36">
        <f t="shared" si="0"/>
        <v>0</v>
      </c>
    </row>
    <row r="9" spans="1:6" s="15" customFormat="1" ht="26.25" customHeight="1">
      <c r="A9" s="13" t="s">
        <v>450</v>
      </c>
      <c r="B9" s="30"/>
      <c r="C9" s="35">
        <f t="shared" si="1"/>
        <v>0</v>
      </c>
      <c r="D9" s="14" t="s">
        <v>451</v>
      </c>
      <c r="E9" s="30">
        <v>7600000</v>
      </c>
      <c r="F9" s="36">
        <f t="shared" si="0"/>
        <v>0.21</v>
      </c>
    </row>
    <row r="10" spans="1:6" s="15" customFormat="1" ht="26.25" customHeight="1">
      <c r="A10" s="13" t="s">
        <v>452</v>
      </c>
      <c r="B10" s="30">
        <v>101153</v>
      </c>
      <c r="C10" s="35">
        <f t="shared" si="1"/>
        <v>0</v>
      </c>
      <c r="D10" s="14" t="s">
        <v>453</v>
      </c>
      <c r="E10" s="30"/>
      <c r="F10" s="36">
        <f t="shared" si="0"/>
        <v>0</v>
      </c>
    </row>
    <row r="11" spans="1:6" s="15" customFormat="1" ht="26.25" customHeight="1">
      <c r="A11" s="13" t="s">
        <v>454</v>
      </c>
      <c r="B11" s="30"/>
      <c r="C11" s="35">
        <f t="shared" si="1"/>
        <v>0</v>
      </c>
      <c r="D11" s="12" t="s">
        <v>455</v>
      </c>
      <c r="E11" s="25">
        <f>SUM(E12)</f>
        <v>0</v>
      </c>
      <c r="F11" s="29">
        <f t="shared" si="0"/>
        <v>0</v>
      </c>
    </row>
    <row r="12" spans="1:6" s="15" customFormat="1" ht="26.25" customHeight="1">
      <c r="A12" s="13" t="s">
        <v>456</v>
      </c>
      <c r="B12" s="30"/>
      <c r="C12" s="35">
        <f t="shared" si="1"/>
        <v>0</v>
      </c>
      <c r="D12" s="14" t="s">
        <v>457</v>
      </c>
      <c r="E12" s="30"/>
      <c r="F12" s="36">
        <f t="shared" si="0"/>
        <v>0</v>
      </c>
    </row>
    <row r="13" spans="1:6" s="15" customFormat="1" ht="26.25" customHeight="1">
      <c r="A13" s="13" t="s">
        <v>458</v>
      </c>
      <c r="B13" s="30"/>
      <c r="C13" s="35">
        <f t="shared" si="1"/>
        <v>0</v>
      </c>
      <c r="D13" s="16" t="s">
        <v>459</v>
      </c>
      <c r="E13" s="25">
        <f>SUM(E14)</f>
        <v>3683803071</v>
      </c>
      <c r="F13" s="29">
        <f t="shared" si="0"/>
        <v>99.79</v>
      </c>
    </row>
    <row r="14" spans="1:6" s="15" customFormat="1" ht="34.5" customHeight="1">
      <c r="A14" s="17" t="s">
        <v>460</v>
      </c>
      <c r="B14" s="25">
        <f>SUM(B15:B18)</f>
        <v>0</v>
      </c>
      <c r="C14" s="28">
        <f t="shared" si="1"/>
        <v>0</v>
      </c>
      <c r="D14" s="12" t="s">
        <v>461</v>
      </c>
      <c r="E14" s="25">
        <f>SUM(E15:E16)</f>
        <v>3683803071</v>
      </c>
      <c r="F14" s="29">
        <f t="shared" si="0"/>
        <v>99.79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462</v>
      </c>
      <c r="E15" s="30">
        <v>3683803071</v>
      </c>
      <c r="F15" s="36">
        <f t="shared" si="0"/>
        <v>99.79</v>
      </c>
    </row>
    <row r="16" spans="1:6" s="15" customFormat="1" ht="26.25" customHeight="1">
      <c r="A16" s="13" t="s">
        <v>463</v>
      </c>
      <c r="B16" s="30"/>
      <c r="C16" s="35">
        <f t="shared" si="1"/>
        <v>0</v>
      </c>
      <c r="D16" s="14" t="s">
        <v>464</v>
      </c>
      <c r="E16" s="30"/>
      <c r="F16" s="36">
        <f t="shared" si="0"/>
        <v>0</v>
      </c>
    </row>
    <row r="17" spans="1:6" s="15" customFormat="1" ht="26.25" customHeight="1">
      <c r="A17" s="13" t="s">
        <v>465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466</v>
      </c>
      <c r="B18" s="30"/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467</v>
      </c>
      <c r="B19" s="25">
        <f>SUM(B20:B21)</f>
        <v>0</v>
      </c>
      <c r="C19" s="28">
        <f t="shared" si="1"/>
        <v>0</v>
      </c>
      <c r="D19" s="18"/>
      <c r="E19" s="34"/>
      <c r="F19" s="29"/>
    </row>
    <row r="20" spans="1:6" s="15" customFormat="1" ht="26.25" customHeight="1">
      <c r="A20" s="13" t="s">
        <v>468</v>
      </c>
      <c r="B20" s="30"/>
      <c r="C20" s="35">
        <f t="shared" si="1"/>
        <v>0</v>
      </c>
      <c r="D20" s="19"/>
      <c r="E20" s="25"/>
      <c r="F20" s="29"/>
    </row>
    <row r="21" spans="1:6" s="15" customFormat="1" ht="26.25" customHeight="1">
      <c r="A21" s="13" t="s">
        <v>469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470</v>
      </c>
      <c r="B35" s="31">
        <f>B6</f>
        <v>3691403071</v>
      </c>
      <c r="C35" s="31">
        <f t="shared" si="1"/>
        <v>100</v>
      </c>
      <c r="D35" s="23" t="s">
        <v>470</v>
      </c>
      <c r="E35" s="32">
        <f>E6+E13</f>
        <v>3691403071</v>
      </c>
      <c r="F35" s="33">
        <f>IF(E$35&gt;0,(E35/E$35)*100,0)</f>
        <v>100</v>
      </c>
    </row>
    <row r="36" spans="1:4" s="15" customFormat="1" ht="19.5" customHeight="1">
      <c r="A36" s="195"/>
      <c r="B36" s="196"/>
      <c r="C36" s="200"/>
      <c r="D36" s="201"/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6">
    <tabColor indexed="41"/>
  </sheetPr>
  <dimension ref="A1:A1"/>
  <sheetViews>
    <sheetView workbookViewId="0" topLeftCell="A1">
      <selection activeCell="A1" sqref="A1:IV16384"/>
    </sheetView>
  </sheetViews>
  <sheetFormatPr defaultColWidth="9.00390625" defaultRowHeight="16.5"/>
  <cols>
    <col min="1" max="16384" width="9.00390625" style="40" customWidth="1"/>
  </cols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84">
    <tabColor indexed="41"/>
  </sheetPr>
  <dimension ref="A1:F36"/>
  <sheetViews>
    <sheetView showGridLines="0" view="pageBreakPreview" zoomScale="60" zoomScaleNormal="75" workbookViewId="0" topLeftCell="A1">
      <selection activeCell="F40" sqref="F40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221" t="s">
        <v>389</v>
      </c>
      <c r="B1" s="198"/>
      <c r="C1" s="198"/>
      <c r="D1" s="198"/>
      <c r="E1" s="198"/>
      <c r="F1" s="198"/>
    </row>
    <row r="2" spans="1:6" ht="27.75" customHeight="1">
      <c r="A2" s="193" t="s">
        <v>390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391</v>
      </c>
      <c r="C4" s="1"/>
      <c r="D4" s="1"/>
      <c r="F4" s="2" t="s">
        <v>392</v>
      </c>
    </row>
    <row r="5" spans="1:6" s="7" customFormat="1" ht="33.75" customHeight="1">
      <c r="A5" s="5" t="s">
        <v>393</v>
      </c>
      <c r="B5" s="6" t="s">
        <v>394</v>
      </c>
      <c r="C5" s="37" t="s">
        <v>7</v>
      </c>
      <c r="D5" s="6" t="s">
        <v>393</v>
      </c>
      <c r="E5" s="6" t="s">
        <v>394</v>
      </c>
      <c r="F5" s="38" t="s">
        <v>7</v>
      </c>
    </row>
    <row r="6" spans="1:6" s="10" customFormat="1" ht="26.25" customHeight="1">
      <c r="A6" s="8" t="s">
        <v>395</v>
      </c>
      <c r="B6" s="25">
        <f>SUM(B7,B14,B19)</f>
        <v>423163843629.3</v>
      </c>
      <c r="C6" s="26">
        <f>IF(B$6&gt;0,(B6/B$6)*100,0)</f>
        <v>100</v>
      </c>
      <c r="D6" s="9" t="s">
        <v>396</v>
      </c>
      <c r="E6" s="25">
        <f>SUM(E7,E11)</f>
        <v>48016312522.48</v>
      </c>
      <c r="F6" s="27">
        <f aca="true" t="shared" si="0" ref="F6:F16">IF(E$35&gt;0,(E6/E$35)*100,0)</f>
        <v>11.35</v>
      </c>
    </row>
    <row r="7" spans="1:6" s="10" customFormat="1" ht="26.25" customHeight="1">
      <c r="A7" s="11" t="s">
        <v>397</v>
      </c>
      <c r="B7" s="25">
        <f>SUM(B8:B13)</f>
        <v>246554222711.88</v>
      </c>
      <c r="C7" s="28">
        <f aca="true" t="shared" si="1" ref="C7:C35">IF(B$6&gt;0,(B7/B$6)*100,0)</f>
        <v>58.26</v>
      </c>
      <c r="D7" s="12" t="s">
        <v>398</v>
      </c>
      <c r="E7" s="25">
        <f>SUM(E8:E10)</f>
        <v>21051716923</v>
      </c>
      <c r="F7" s="29">
        <f t="shared" si="0"/>
        <v>4.97</v>
      </c>
    </row>
    <row r="8" spans="1:6" s="15" customFormat="1" ht="26.25" customHeight="1">
      <c r="A8" s="13" t="s">
        <v>399</v>
      </c>
      <c r="B8" s="30">
        <v>178670419169.95</v>
      </c>
      <c r="C8" s="35">
        <f t="shared" si="1"/>
        <v>42.22</v>
      </c>
      <c r="D8" s="14" t="s">
        <v>400</v>
      </c>
      <c r="E8" s="30">
        <v>13500000000</v>
      </c>
      <c r="F8" s="36">
        <f t="shared" si="0"/>
        <v>3.19</v>
      </c>
    </row>
    <row r="9" spans="1:6" s="15" customFormat="1" ht="26.25" customHeight="1">
      <c r="A9" s="13" t="s">
        <v>401</v>
      </c>
      <c r="B9" s="30">
        <v>4786694633.93</v>
      </c>
      <c r="C9" s="35">
        <f t="shared" si="1"/>
        <v>1.13</v>
      </c>
      <c r="D9" s="14" t="s">
        <v>402</v>
      </c>
      <c r="E9" s="30">
        <v>7105425991</v>
      </c>
      <c r="F9" s="36">
        <f t="shared" si="0"/>
        <v>1.68</v>
      </c>
    </row>
    <row r="10" spans="1:6" s="15" customFormat="1" ht="26.25" customHeight="1">
      <c r="A10" s="13" t="s">
        <v>403</v>
      </c>
      <c r="B10" s="30">
        <v>32026366028</v>
      </c>
      <c r="C10" s="35">
        <f t="shared" si="1"/>
        <v>7.57</v>
      </c>
      <c r="D10" s="14" t="s">
        <v>404</v>
      </c>
      <c r="E10" s="30">
        <v>446290932</v>
      </c>
      <c r="F10" s="36">
        <f t="shared" si="0"/>
        <v>0.11</v>
      </c>
    </row>
    <row r="11" spans="1:6" s="15" customFormat="1" ht="26.25" customHeight="1">
      <c r="A11" s="13" t="s">
        <v>405</v>
      </c>
      <c r="B11" s="30">
        <v>6480588758</v>
      </c>
      <c r="C11" s="35">
        <f t="shared" si="1"/>
        <v>1.53</v>
      </c>
      <c r="D11" s="12" t="s">
        <v>406</v>
      </c>
      <c r="E11" s="25">
        <f>SUM(E12)</f>
        <v>26964595599.48</v>
      </c>
      <c r="F11" s="29">
        <f t="shared" si="0"/>
        <v>6.37</v>
      </c>
    </row>
    <row r="12" spans="1:6" s="15" customFormat="1" ht="26.25" customHeight="1">
      <c r="A12" s="13" t="s">
        <v>407</v>
      </c>
      <c r="B12" s="30">
        <v>3590903597</v>
      </c>
      <c r="C12" s="35">
        <f t="shared" si="1"/>
        <v>0.85</v>
      </c>
      <c r="D12" s="14" t="s">
        <v>408</v>
      </c>
      <c r="E12" s="30">
        <v>26964595599.48</v>
      </c>
      <c r="F12" s="36">
        <f t="shared" si="0"/>
        <v>6.37</v>
      </c>
    </row>
    <row r="13" spans="1:6" s="15" customFormat="1" ht="26.25" customHeight="1">
      <c r="A13" s="13" t="s">
        <v>409</v>
      </c>
      <c r="B13" s="30">
        <v>20999250525</v>
      </c>
      <c r="C13" s="35">
        <f t="shared" si="1"/>
        <v>4.96</v>
      </c>
      <c r="D13" s="16" t="s">
        <v>410</v>
      </c>
      <c r="E13" s="25">
        <f>SUM(E14)</f>
        <v>375147531106.82</v>
      </c>
      <c r="F13" s="29">
        <f t="shared" si="0"/>
        <v>88.65</v>
      </c>
    </row>
    <row r="14" spans="1:6" s="15" customFormat="1" ht="34.5" customHeight="1">
      <c r="A14" s="17" t="s">
        <v>411</v>
      </c>
      <c r="B14" s="25">
        <f>SUM(B15:B18)</f>
        <v>150474349565.34</v>
      </c>
      <c r="C14" s="28">
        <f t="shared" si="1"/>
        <v>35.56</v>
      </c>
      <c r="D14" s="12" t="s">
        <v>412</v>
      </c>
      <c r="E14" s="25">
        <f>SUM(E15:E16)</f>
        <v>375147531106.82</v>
      </c>
      <c r="F14" s="29">
        <f t="shared" si="0"/>
        <v>88.65</v>
      </c>
    </row>
    <row r="15" spans="1:6" s="15" customFormat="1" ht="26.25" customHeight="1">
      <c r="A15" s="13" t="s">
        <v>413</v>
      </c>
      <c r="B15" s="30">
        <v>12205725.34</v>
      </c>
      <c r="C15" s="35">
        <f t="shared" si="1"/>
        <v>0</v>
      </c>
      <c r="D15" s="14" t="s">
        <v>414</v>
      </c>
      <c r="E15" s="30">
        <v>395077187347.82</v>
      </c>
      <c r="F15" s="36">
        <f t="shared" si="0"/>
        <v>93.36</v>
      </c>
    </row>
    <row r="16" spans="1:6" s="15" customFormat="1" ht="26.25" customHeight="1">
      <c r="A16" s="13" t="s">
        <v>415</v>
      </c>
      <c r="B16" s="30">
        <v>148716961536</v>
      </c>
      <c r="C16" s="35">
        <f t="shared" si="1"/>
        <v>35.14</v>
      </c>
      <c r="D16" s="14" t="s">
        <v>416</v>
      </c>
      <c r="E16" s="30">
        <v>-19929656241</v>
      </c>
      <c r="F16" s="36">
        <f t="shared" si="0"/>
        <v>-4.71</v>
      </c>
    </row>
    <row r="17" spans="1:6" s="15" customFormat="1" ht="26.25" customHeight="1">
      <c r="A17" s="13" t="s">
        <v>417</v>
      </c>
      <c r="B17" s="30">
        <v>1675416732</v>
      </c>
      <c r="C17" s="35">
        <f t="shared" si="1"/>
        <v>0.4</v>
      </c>
      <c r="D17" s="18"/>
      <c r="E17" s="34"/>
      <c r="F17" s="29"/>
    </row>
    <row r="18" spans="1:6" s="15" customFormat="1" ht="26.25" customHeight="1">
      <c r="A18" s="13" t="s">
        <v>418</v>
      </c>
      <c r="B18" s="30">
        <v>69765572</v>
      </c>
      <c r="C18" s="35">
        <f t="shared" si="1"/>
        <v>0.02</v>
      </c>
      <c r="D18" s="18"/>
      <c r="E18" s="34"/>
      <c r="F18" s="29"/>
    </row>
    <row r="19" spans="1:6" s="15" customFormat="1" ht="26.25" customHeight="1">
      <c r="A19" s="11" t="s">
        <v>419</v>
      </c>
      <c r="B19" s="25">
        <f>SUM(B20:B21)</f>
        <v>26135271352.08</v>
      </c>
      <c r="C19" s="28">
        <f t="shared" si="1"/>
        <v>6.18</v>
      </c>
      <c r="D19" s="18"/>
      <c r="E19" s="34"/>
      <c r="F19" s="29"/>
    </row>
    <row r="20" spans="1:6" s="15" customFormat="1" ht="26.25" customHeight="1">
      <c r="A20" s="13" t="s">
        <v>420</v>
      </c>
      <c r="B20" s="30">
        <v>26135271352.08</v>
      </c>
      <c r="C20" s="35">
        <f t="shared" si="1"/>
        <v>6.18</v>
      </c>
      <c r="D20" s="19"/>
      <c r="E20" s="25"/>
      <c r="F20" s="29"/>
    </row>
    <row r="21" spans="1:6" s="15" customFormat="1" ht="26.25" customHeight="1">
      <c r="A21" s="13" t="s">
        <v>421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422</v>
      </c>
      <c r="B35" s="31">
        <f>B6</f>
        <v>423163843629.3</v>
      </c>
      <c r="C35" s="31">
        <f t="shared" si="1"/>
        <v>100</v>
      </c>
      <c r="D35" s="23" t="s">
        <v>422</v>
      </c>
      <c r="E35" s="32">
        <f>E6+E13</f>
        <v>423163843629.3</v>
      </c>
      <c r="F35" s="33">
        <f>IF(E$35&gt;0,(E35/E$35)*100,0)</f>
        <v>100</v>
      </c>
    </row>
    <row r="36" spans="1:5" s="15" customFormat="1" ht="19.5" customHeight="1">
      <c r="A36" s="195" t="s">
        <v>423</v>
      </c>
      <c r="B36" s="196"/>
      <c r="C36" s="200" t="s">
        <v>424</v>
      </c>
      <c r="D36" s="201"/>
      <c r="E36" s="15" t="s">
        <v>38</v>
      </c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36:B36"/>
    <mergeCell ref="A3:E3"/>
    <mergeCell ref="A1:F1"/>
    <mergeCell ref="A2:F2"/>
    <mergeCell ref="C36:D36"/>
  </mergeCells>
  <printOptions horizontalCentered="1"/>
  <pageMargins left="0.5905511811023623" right="0.5905511811023623" top="0" bottom="0" header="0" footer="0"/>
  <pageSetup horizontalDpi="600" verticalDpi="600" orientation="portrait" paperSize="9" scale="92" r:id="rId1"/>
  <colBreaks count="2" manualBreakCount="2">
    <brk id="8" max="65535" man="1"/>
    <brk id="13" max="6553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27">
    <tabColor indexed="41"/>
  </sheetPr>
  <dimension ref="A1:M55"/>
  <sheetViews>
    <sheetView workbookViewId="0" topLeftCell="A1">
      <selection activeCell="A1" sqref="A1:IV16384"/>
    </sheetView>
  </sheetViews>
  <sheetFormatPr defaultColWidth="9.00390625" defaultRowHeight="16.5"/>
  <cols>
    <col min="1" max="1" width="4.125" style="114" customWidth="1"/>
    <col min="2" max="2" width="2.875" style="115" customWidth="1"/>
    <col min="3" max="3" width="18.375" style="119" customWidth="1"/>
    <col min="4" max="4" width="1.75390625" style="120" customWidth="1"/>
    <col min="5" max="5" width="21.625" style="118" customWidth="1"/>
    <col min="6" max="6" width="10.625" style="118" customWidth="1"/>
    <col min="7" max="7" width="21.625" style="118" customWidth="1"/>
    <col min="8" max="8" width="10.625" style="118" customWidth="1"/>
    <col min="9" max="10" width="22.625" style="118" customWidth="1"/>
    <col min="11" max="11" width="11.625" style="118" customWidth="1"/>
    <col min="12" max="12" width="22.625" style="118" customWidth="1"/>
    <col min="13" max="13" width="11.625" style="118" customWidth="1"/>
    <col min="14" max="16384" width="8.75390625" style="118" customWidth="1"/>
  </cols>
  <sheetData>
    <row r="1" spans="1:4" s="45" customFormat="1" ht="18" customHeight="1">
      <c r="A1" s="41"/>
      <c r="B1" s="42"/>
      <c r="C1" s="43"/>
      <c r="D1" s="44"/>
    </row>
    <row r="2" spans="1:9" s="47" customFormat="1" ht="36" customHeight="1">
      <c r="A2" s="218" t="s">
        <v>89</v>
      </c>
      <c r="B2" s="218"/>
      <c r="C2" s="218"/>
      <c r="D2" s="218"/>
      <c r="E2" s="218"/>
      <c r="F2" s="218"/>
      <c r="G2" s="218"/>
      <c r="H2" s="218"/>
      <c r="I2" s="46" t="s">
        <v>90</v>
      </c>
    </row>
    <row r="3" spans="1:9" s="49" customFormat="1" ht="18" customHeight="1">
      <c r="A3" s="48"/>
      <c r="B3" s="48"/>
      <c r="C3" s="48"/>
      <c r="D3" s="48"/>
      <c r="G3" s="50"/>
      <c r="H3" s="121" t="s">
        <v>91</v>
      </c>
      <c r="I3" s="122" t="s">
        <v>92</v>
      </c>
    </row>
    <row r="4" spans="3:13" s="53" customFormat="1" ht="31.5" customHeight="1" thickBot="1">
      <c r="C4" s="54"/>
      <c r="D4" s="55"/>
      <c r="F4" s="56"/>
      <c r="G4" s="57"/>
      <c r="H4" s="58" t="s">
        <v>40</v>
      </c>
      <c r="I4" s="59" t="s">
        <v>93</v>
      </c>
      <c r="J4" s="56"/>
      <c r="M4" s="60" t="s">
        <v>41</v>
      </c>
    </row>
    <row r="5" spans="1:13" s="53" customFormat="1" ht="33" customHeight="1">
      <c r="A5" s="219" t="s">
        <v>94</v>
      </c>
      <c r="B5" s="219"/>
      <c r="C5" s="219"/>
      <c r="D5" s="220"/>
      <c r="E5" s="61" t="s">
        <v>42</v>
      </c>
      <c r="F5" s="62" t="s">
        <v>7</v>
      </c>
      <c r="G5" s="61" t="s">
        <v>43</v>
      </c>
      <c r="H5" s="63" t="s">
        <v>7</v>
      </c>
      <c r="I5" s="61" t="s">
        <v>95</v>
      </c>
      <c r="J5" s="61" t="s">
        <v>44</v>
      </c>
      <c r="K5" s="62" t="s">
        <v>7</v>
      </c>
      <c r="L5" s="64" t="s">
        <v>45</v>
      </c>
      <c r="M5" s="65" t="s">
        <v>7</v>
      </c>
    </row>
    <row r="6" spans="1:13" s="74" customFormat="1" ht="6" customHeight="1">
      <c r="A6" s="66"/>
      <c r="B6" s="67"/>
      <c r="C6" s="68"/>
      <c r="D6" s="69"/>
      <c r="E6" s="70"/>
      <c r="F6" s="71"/>
      <c r="G6" s="70"/>
      <c r="H6" s="72"/>
      <c r="I6" s="70"/>
      <c r="J6" s="70"/>
      <c r="K6" s="71"/>
      <c r="L6" s="70"/>
      <c r="M6" s="73"/>
    </row>
    <row r="7" spans="1:13" s="76" customFormat="1" ht="16.5" customHeight="1">
      <c r="A7" s="75" t="s">
        <v>46</v>
      </c>
      <c r="C7" s="77"/>
      <c r="D7" s="78"/>
      <c r="E7" s="123">
        <f aca="true" t="shared" si="0" ref="E7:L7">SUM(E9:E18)</f>
        <v>0</v>
      </c>
      <c r="F7" s="123">
        <f t="shared" si="0"/>
        <v>0</v>
      </c>
      <c r="G7" s="123">
        <f t="shared" si="0"/>
        <v>0</v>
      </c>
      <c r="H7" s="124">
        <f t="shared" si="0"/>
        <v>0</v>
      </c>
      <c r="I7" s="125">
        <f t="shared" si="0"/>
        <v>0</v>
      </c>
      <c r="J7" s="123">
        <f t="shared" si="0"/>
        <v>0</v>
      </c>
      <c r="K7" s="123">
        <f t="shared" si="0"/>
        <v>0</v>
      </c>
      <c r="L7" s="126">
        <f t="shared" si="0"/>
        <v>0</v>
      </c>
      <c r="M7" s="127">
        <f>IF(E7=0,0,(L7/E7)*100)</f>
        <v>0</v>
      </c>
    </row>
    <row r="8" spans="1:13" s="42" customFormat="1" ht="6" customHeight="1">
      <c r="A8" s="83"/>
      <c r="B8" s="84"/>
      <c r="C8" s="85"/>
      <c r="D8" s="86"/>
      <c r="E8" s="128"/>
      <c r="F8" s="128"/>
      <c r="G8" s="128"/>
      <c r="H8" s="129"/>
      <c r="I8" s="130"/>
      <c r="J8" s="128"/>
      <c r="K8" s="128"/>
      <c r="L8" s="131"/>
      <c r="M8" s="132"/>
    </row>
    <row r="9" spans="1:13" s="42" customFormat="1" ht="18" customHeight="1">
      <c r="A9" s="83"/>
      <c r="B9" s="212" t="s">
        <v>47</v>
      </c>
      <c r="C9" s="213"/>
      <c r="D9" s="86"/>
      <c r="E9" s="133"/>
      <c r="F9" s="128">
        <f aca="true" t="shared" si="1" ref="F9:F18">IF(E$7=0,0,E9/E$7*100)</f>
        <v>0</v>
      </c>
      <c r="G9" s="133"/>
      <c r="H9" s="129">
        <f aca="true" t="shared" si="2" ref="H9:H18">IF(G$7=0,0,G9/G$7*100)</f>
        <v>0</v>
      </c>
      <c r="I9" s="134"/>
      <c r="J9" s="128">
        <f aca="true" t="shared" si="3" ref="J9:J18">G9+I9</f>
        <v>0</v>
      </c>
      <c r="K9" s="128">
        <f aca="true" t="shared" si="4" ref="K9:K18">IF(J$7=0,0,J9/J$7*100)</f>
        <v>0</v>
      </c>
      <c r="L9" s="131">
        <f aca="true" t="shared" si="5" ref="L9:L18">J9-E9</f>
        <v>0</v>
      </c>
      <c r="M9" s="132">
        <f aca="true" t="shared" si="6" ref="M9:M18">IF(E9=0,0,(L9/E9)*100)</f>
        <v>0</v>
      </c>
    </row>
    <row r="10" spans="1:13" s="42" customFormat="1" ht="18" customHeight="1">
      <c r="A10" s="83"/>
      <c r="B10" s="212" t="s">
        <v>48</v>
      </c>
      <c r="C10" s="213"/>
      <c r="D10" s="86"/>
      <c r="E10" s="133"/>
      <c r="F10" s="128">
        <f t="shared" si="1"/>
        <v>0</v>
      </c>
      <c r="G10" s="133"/>
      <c r="H10" s="129">
        <f t="shared" si="2"/>
        <v>0</v>
      </c>
      <c r="I10" s="134"/>
      <c r="J10" s="128">
        <f t="shared" si="3"/>
        <v>0</v>
      </c>
      <c r="K10" s="128">
        <f t="shared" si="4"/>
        <v>0</v>
      </c>
      <c r="L10" s="131">
        <f t="shared" si="5"/>
        <v>0</v>
      </c>
      <c r="M10" s="132">
        <f t="shared" si="6"/>
        <v>0</v>
      </c>
    </row>
    <row r="11" spans="1:13" s="42" customFormat="1" ht="18" customHeight="1">
      <c r="A11" s="83"/>
      <c r="B11" s="212" t="s">
        <v>49</v>
      </c>
      <c r="C11" s="213"/>
      <c r="D11" s="86"/>
      <c r="E11" s="133"/>
      <c r="F11" s="128">
        <f t="shared" si="1"/>
        <v>0</v>
      </c>
      <c r="G11" s="133"/>
      <c r="H11" s="129">
        <f t="shared" si="2"/>
        <v>0</v>
      </c>
      <c r="I11" s="134"/>
      <c r="J11" s="128">
        <f t="shared" si="3"/>
        <v>0</v>
      </c>
      <c r="K11" s="128">
        <f t="shared" si="4"/>
        <v>0</v>
      </c>
      <c r="L11" s="131">
        <f t="shared" si="5"/>
        <v>0</v>
      </c>
      <c r="M11" s="132">
        <f t="shared" si="6"/>
        <v>0</v>
      </c>
    </row>
    <row r="12" spans="1:13" s="42" customFormat="1" ht="18" customHeight="1">
      <c r="A12" s="83"/>
      <c r="B12" s="212" t="s">
        <v>50</v>
      </c>
      <c r="C12" s="213"/>
      <c r="D12" s="86"/>
      <c r="E12" s="133"/>
      <c r="F12" s="128">
        <f t="shared" si="1"/>
        <v>0</v>
      </c>
      <c r="G12" s="133"/>
      <c r="H12" s="129">
        <f t="shared" si="2"/>
        <v>0</v>
      </c>
      <c r="I12" s="134"/>
      <c r="J12" s="128">
        <f t="shared" si="3"/>
        <v>0</v>
      </c>
      <c r="K12" s="128">
        <f t="shared" si="4"/>
        <v>0</v>
      </c>
      <c r="L12" s="131">
        <f t="shared" si="5"/>
        <v>0</v>
      </c>
      <c r="M12" s="132">
        <f t="shared" si="6"/>
        <v>0</v>
      </c>
    </row>
    <row r="13" spans="1:13" s="42" customFormat="1" ht="18" customHeight="1">
      <c r="A13" s="83"/>
      <c r="B13" s="212" t="s">
        <v>51</v>
      </c>
      <c r="C13" s="213"/>
      <c r="D13" s="86"/>
      <c r="E13" s="133"/>
      <c r="F13" s="128">
        <f t="shared" si="1"/>
        <v>0</v>
      </c>
      <c r="G13" s="133"/>
      <c r="H13" s="129">
        <f t="shared" si="2"/>
        <v>0</v>
      </c>
      <c r="I13" s="134"/>
      <c r="J13" s="128">
        <f t="shared" si="3"/>
        <v>0</v>
      </c>
      <c r="K13" s="128">
        <f t="shared" si="4"/>
        <v>0</v>
      </c>
      <c r="L13" s="131">
        <f t="shared" si="5"/>
        <v>0</v>
      </c>
      <c r="M13" s="132">
        <f t="shared" si="6"/>
        <v>0</v>
      </c>
    </row>
    <row r="14" spans="1:13" s="42" customFormat="1" ht="18" customHeight="1">
      <c r="A14" s="83"/>
      <c r="B14" s="212" t="s">
        <v>52</v>
      </c>
      <c r="C14" s="213"/>
      <c r="D14" s="86"/>
      <c r="E14" s="133"/>
      <c r="F14" s="128">
        <f t="shared" si="1"/>
        <v>0</v>
      </c>
      <c r="G14" s="133"/>
      <c r="H14" s="129">
        <f t="shared" si="2"/>
        <v>0</v>
      </c>
      <c r="I14" s="134"/>
      <c r="J14" s="128">
        <f t="shared" si="3"/>
        <v>0</v>
      </c>
      <c r="K14" s="128">
        <f t="shared" si="4"/>
        <v>0</v>
      </c>
      <c r="L14" s="131">
        <f t="shared" si="5"/>
        <v>0</v>
      </c>
      <c r="M14" s="132">
        <f t="shared" si="6"/>
        <v>0</v>
      </c>
    </row>
    <row r="15" spans="1:13" s="42" customFormat="1" ht="18" customHeight="1">
      <c r="A15" s="83"/>
      <c r="B15" s="212" t="s">
        <v>53</v>
      </c>
      <c r="C15" s="213"/>
      <c r="D15" s="86"/>
      <c r="E15" s="133"/>
      <c r="F15" s="128">
        <f t="shared" si="1"/>
        <v>0</v>
      </c>
      <c r="G15" s="133"/>
      <c r="H15" s="129">
        <f t="shared" si="2"/>
        <v>0</v>
      </c>
      <c r="I15" s="134"/>
      <c r="J15" s="128">
        <f t="shared" si="3"/>
        <v>0</v>
      </c>
      <c r="K15" s="128">
        <f t="shared" si="4"/>
        <v>0</v>
      </c>
      <c r="L15" s="131">
        <f t="shared" si="5"/>
        <v>0</v>
      </c>
      <c r="M15" s="132">
        <f t="shared" si="6"/>
        <v>0</v>
      </c>
    </row>
    <row r="16" spans="1:13" s="42" customFormat="1" ht="18" customHeight="1">
      <c r="A16" s="83"/>
      <c r="B16" s="212" t="s">
        <v>54</v>
      </c>
      <c r="C16" s="213"/>
      <c r="D16" s="86"/>
      <c r="E16" s="133"/>
      <c r="F16" s="128">
        <f t="shared" si="1"/>
        <v>0</v>
      </c>
      <c r="G16" s="133"/>
      <c r="H16" s="129">
        <f t="shared" si="2"/>
        <v>0</v>
      </c>
      <c r="I16" s="134"/>
      <c r="J16" s="128">
        <f t="shared" si="3"/>
        <v>0</v>
      </c>
      <c r="K16" s="128">
        <f t="shared" si="4"/>
        <v>0</v>
      </c>
      <c r="L16" s="131">
        <f t="shared" si="5"/>
        <v>0</v>
      </c>
      <c r="M16" s="132">
        <f t="shared" si="6"/>
        <v>0</v>
      </c>
    </row>
    <row r="17" spans="1:13" s="42" customFormat="1" ht="18" customHeight="1">
      <c r="A17" s="83"/>
      <c r="B17" s="212" t="s">
        <v>55</v>
      </c>
      <c r="C17" s="213"/>
      <c r="D17" s="86"/>
      <c r="E17" s="133"/>
      <c r="F17" s="128">
        <f t="shared" si="1"/>
        <v>0</v>
      </c>
      <c r="G17" s="133"/>
      <c r="H17" s="129">
        <f t="shared" si="2"/>
        <v>0</v>
      </c>
      <c r="I17" s="134"/>
      <c r="J17" s="128">
        <f t="shared" si="3"/>
        <v>0</v>
      </c>
      <c r="K17" s="128">
        <f t="shared" si="4"/>
        <v>0</v>
      </c>
      <c r="L17" s="131">
        <f t="shared" si="5"/>
        <v>0</v>
      </c>
      <c r="M17" s="132">
        <f t="shared" si="6"/>
        <v>0</v>
      </c>
    </row>
    <row r="18" spans="1:13" s="42" customFormat="1" ht="18" customHeight="1">
      <c r="A18" s="83"/>
      <c r="B18" s="212" t="s">
        <v>56</v>
      </c>
      <c r="C18" s="213"/>
      <c r="D18" s="86"/>
      <c r="E18" s="133"/>
      <c r="F18" s="128">
        <f t="shared" si="1"/>
        <v>0</v>
      </c>
      <c r="G18" s="133"/>
      <c r="H18" s="129">
        <f t="shared" si="2"/>
        <v>0</v>
      </c>
      <c r="I18" s="134"/>
      <c r="J18" s="128">
        <f t="shared" si="3"/>
        <v>0</v>
      </c>
      <c r="K18" s="128">
        <f t="shared" si="4"/>
        <v>0</v>
      </c>
      <c r="L18" s="131">
        <f t="shared" si="5"/>
        <v>0</v>
      </c>
      <c r="M18" s="132">
        <f t="shared" si="6"/>
        <v>0</v>
      </c>
    </row>
    <row r="19" spans="1:13" s="42" customFormat="1" ht="6" customHeight="1">
      <c r="A19" s="83"/>
      <c r="B19" s="214"/>
      <c r="C19" s="215"/>
      <c r="D19" s="86"/>
      <c r="E19" s="128"/>
      <c r="F19" s="128"/>
      <c r="G19" s="133"/>
      <c r="H19" s="129"/>
      <c r="I19" s="130"/>
      <c r="J19" s="128"/>
      <c r="K19" s="128"/>
      <c r="L19" s="131"/>
      <c r="M19" s="132"/>
    </row>
    <row r="20" spans="1:13" s="76" customFormat="1" ht="16.5" customHeight="1">
      <c r="A20" s="93" t="s">
        <v>57</v>
      </c>
      <c r="C20" s="77"/>
      <c r="D20" s="78"/>
      <c r="E20" s="123">
        <f>SUM(E22:E34)</f>
        <v>0</v>
      </c>
      <c r="F20" s="123">
        <f>IF(E$7=0,0,E20/E$7*100)</f>
        <v>0</v>
      </c>
      <c r="G20" s="123">
        <f>SUM(G22:G34)</f>
        <v>0</v>
      </c>
      <c r="H20" s="124">
        <f>IF(G$7=0,0,G20/G$7*100)</f>
        <v>0</v>
      </c>
      <c r="I20" s="125">
        <f>SUM(I22:I34)</f>
        <v>0</v>
      </c>
      <c r="J20" s="123">
        <f>SUM(J22:J34)</f>
        <v>0</v>
      </c>
      <c r="K20" s="123">
        <f>IF(J$7=0,0,J20/J$7*100)</f>
        <v>0</v>
      </c>
      <c r="L20" s="126">
        <f>SUM(L22:L34)</f>
        <v>0</v>
      </c>
      <c r="M20" s="127">
        <f>IF(E20=0,0,(L20/E20)*100)</f>
        <v>0</v>
      </c>
    </row>
    <row r="21" spans="1:13" s="42" customFormat="1" ht="6" customHeight="1">
      <c r="A21" s="83"/>
      <c r="B21" s="84"/>
      <c r="C21" s="85"/>
      <c r="D21" s="86"/>
      <c r="E21" s="128"/>
      <c r="F21" s="128"/>
      <c r="G21" s="128"/>
      <c r="H21" s="129"/>
      <c r="I21" s="130"/>
      <c r="J21" s="128"/>
      <c r="K21" s="128"/>
      <c r="L21" s="131"/>
      <c r="M21" s="132"/>
    </row>
    <row r="22" spans="1:13" s="42" customFormat="1" ht="18" customHeight="1">
      <c r="A22" s="83"/>
      <c r="B22" s="212" t="s">
        <v>58</v>
      </c>
      <c r="C22" s="213"/>
      <c r="D22" s="86"/>
      <c r="E22" s="133"/>
      <c r="F22" s="128">
        <f aca="true" t="shared" si="7" ref="F22:F34">IF(E$7=0,0,E22/E$7*100)</f>
        <v>0</v>
      </c>
      <c r="G22" s="133"/>
      <c r="H22" s="129">
        <f aca="true" t="shared" si="8" ref="H22:H34">IF(G$7=0,0,G22/G$7*100)</f>
        <v>0</v>
      </c>
      <c r="I22" s="134"/>
      <c r="J22" s="128">
        <f aca="true" t="shared" si="9" ref="J22:J34">G22+I22</f>
        <v>0</v>
      </c>
      <c r="K22" s="128">
        <f aca="true" t="shared" si="10" ref="K22:K34">IF(J$7=0,0,J22/J$7*100)</f>
        <v>0</v>
      </c>
      <c r="L22" s="131">
        <f aca="true" t="shared" si="11" ref="L22:L34">J22-E22</f>
        <v>0</v>
      </c>
      <c r="M22" s="132">
        <f aca="true" t="shared" si="12" ref="M22:M34">IF(E22=0,0,(L22/E22)*100)</f>
        <v>0</v>
      </c>
    </row>
    <row r="23" spans="1:13" s="42" customFormat="1" ht="18" customHeight="1">
      <c r="A23" s="83"/>
      <c r="B23" s="212" t="s">
        <v>59</v>
      </c>
      <c r="C23" s="213"/>
      <c r="D23" s="86"/>
      <c r="E23" s="133"/>
      <c r="F23" s="128">
        <f t="shared" si="7"/>
        <v>0</v>
      </c>
      <c r="G23" s="133"/>
      <c r="H23" s="129">
        <f t="shared" si="8"/>
        <v>0</v>
      </c>
      <c r="I23" s="134"/>
      <c r="J23" s="128">
        <f t="shared" si="9"/>
        <v>0</v>
      </c>
      <c r="K23" s="128">
        <f t="shared" si="10"/>
        <v>0</v>
      </c>
      <c r="L23" s="131">
        <f t="shared" si="11"/>
        <v>0</v>
      </c>
      <c r="M23" s="132">
        <f t="shared" si="12"/>
        <v>0</v>
      </c>
    </row>
    <row r="24" spans="1:13" s="42" customFormat="1" ht="18" customHeight="1">
      <c r="A24" s="83"/>
      <c r="B24" s="212" t="s">
        <v>60</v>
      </c>
      <c r="C24" s="213"/>
      <c r="D24" s="86"/>
      <c r="E24" s="133"/>
      <c r="F24" s="128">
        <f t="shared" si="7"/>
        <v>0</v>
      </c>
      <c r="G24" s="133"/>
      <c r="H24" s="129">
        <f t="shared" si="8"/>
        <v>0</v>
      </c>
      <c r="I24" s="134"/>
      <c r="J24" s="128">
        <f t="shared" si="9"/>
        <v>0</v>
      </c>
      <c r="K24" s="128">
        <f t="shared" si="10"/>
        <v>0</v>
      </c>
      <c r="L24" s="131">
        <f t="shared" si="11"/>
        <v>0</v>
      </c>
      <c r="M24" s="132">
        <f t="shared" si="12"/>
        <v>0</v>
      </c>
    </row>
    <row r="25" spans="1:13" s="42" customFormat="1" ht="18" customHeight="1">
      <c r="A25" s="83"/>
      <c r="B25" s="212" t="s">
        <v>61</v>
      </c>
      <c r="C25" s="213"/>
      <c r="D25" s="86"/>
      <c r="E25" s="133"/>
      <c r="F25" s="128">
        <f t="shared" si="7"/>
        <v>0</v>
      </c>
      <c r="G25" s="133"/>
      <c r="H25" s="129">
        <f t="shared" si="8"/>
        <v>0</v>
      </c>
      <c r="I25" s="134"/>
      <c r="J25" s="128">
        <f t="shared" si="9"/>
        <v>0</v>
      </c>
      <c r="K25" s="128">
        <f t="shared" si="10"/>
        <v>0</v>
      </c>
      <c r="L25" s="131">
        <f t="shared" si="11"/>
        <v>0</v>
      </c>
      <c r="M25" s="132">
        <f t="shared" si="12"/>
        <v>0</v>
      </c>
    </row>
    <row r="26" spans="1:13" s="42" customFormat="1" ht="18" customHeight="1">
      <c r="A26" s="83"/>
      <c r="B26" s="212" t="s">
        <v>62</v>
      </c>
      <c r="C26" s="213"/>
      <c r="D26" s="86"/>
      <c r="E26" s="133"/>
      <c r="F26" s="128">
        <f t="shared" si="7"/>
        <v>0</v>
      </c>
      <c r="G26" s="133"/>
      <c r="H26" s="129">
        <f t="shared" si="8"/>
        <v>0</v>
      </c>
      <c r="I26" s="134"/>
      <c r="J26" s="128">
        <f t="shared" si="9"/>
        <v>0</v>
      </c>
      <c r="K26" s="128">
        <f t="shared" si="10"/>
        <v>0</v>
      </c>
      <c r="L26" s="131">
        <f t="shared" si="11"/>
        <v>0</v>
      </c>
      <c r="M26" s="132">
        <f t="shared" si="12"/>
        <v>0</v>
      </c>
    </row>
    <row r="27" spans="1:13" s="42" customFormat="1" ht="18" customHeight="1">
      <c r="A27" s="83"/>
      <c r="B27" s="212" t="s">
        <v>63</v>
      </c>
      <c r="C27" s="213"/>
      <c r="D27" s="86"/>
      <c r="E27" s="133"/>
      <c r="F27" s="128">
        <f t="shared" si="7"/>
        <v>0</v>
      </c>
      <c r="G27" s="133"/>
      <c r="H27" s="129">
        <f t="shared" si="8"/>
        <v>0</v>
      </c>
      <c r="I27" s="134"/>
      <c r="J27" s="128">
        <f t="shared" si="9"/>
        <v>0</v>
      </c>
      <c r="K27" s="128">
        <f t="shared" si="10"/>
        <v>0</v>
      </c>
      <c r="L27" s="131">
        <f t="shared" si="11"/>
        <v>0</v>
      </c>
      <c r="M27" s="132">
        <f t="shared" si="12"/>
        <v>0</v>
      </c>
    </row>
    <row r="28" spans="1:13" s="42" customFormat="1" ht="18" customHeight="1">
      <c r="A28" s="83"/>
      <c r="B28" s="212" t="s">
        <v>64</v>
      </c>
      <c r="C28" s="213"/>
      <c r="D28" s="86"/>
      <c r="E28" s="133"/>
      <c r="F28" s="128">
        <f t="shared" si="7"/>
        <v>0</v>
      </c>
      <c r="G28" s="133"/>
      <c r="H28" s="129">
        <f t="shared" si="8"/>
        <v>0</v>
      </c>
      <c r="I28" s="134"/>
      <c r="J28" s="128">
        <f t="shared" si="9"/>
        <v>0</v>
      </c>
      <c r="K28" s="128">
        <f t="shared" si="10"/>
        <v>0</v>
      </c>
      <c r="L28" s="131">
        <f t="shared" si="11"/>
        <v>0</v>
      </c>
      <c r="M28" s="132">
        <f t="shared" si="12"/>
        <v>0</v>
      </c>
    </row>
    <row r="29" spans="1:13" s="42" customFormat="1" ht="18" customHeight="1">
      <c r="A29" s="83"/>
      <c r="B29" s="212" t="s">
        <v>65</v>
      </c>
      <c r="C29" s="213"/>
      <c r="D29" s="86"/>
      <c r="E29" s="133"/>
      <c r="F29" s="128">
        <f t="shared" si="7"/>
        <v>0</v>
      </c>
      <c r="G29" s="133"/>
      <c r="H29" s="129">
        <f t="shared" si="8"/>
        <v>0</v>
      </c>
      <c r="I29" s="134"/>
      <c r="J29" s="128">
        <f t="shared" si="9"/>
        <v>0</v>
      </c>
      <c r="K29" s="128">
        <f t="shared" si="10"/>
        <v>0</v>
      </c>
      <c r="L29" s="131">
        <f t="shared" si="11"/>
        <v>0</v>
      </c>
      <c r="M29" s="132">
        <f t="shared" si="12"/>
        <v>0</v>
      </c>
    </row>
    <row r="30" spans="1:13" s="42" customFormat="1" ht="18" customHeight="1">
      <c r="A30" s="83"/>
      <c r="B30" s="212" t="s">
        <v>66</v>
      </c>
      <c r="C30" s="213"/>
      <c r="D30" s="86"/>
      <c r="E30" s="133"/>
      <c r="F30" s="128">
        <f t="shared" si="7"/>
        <v>0</v>
      </c>
      <c r="G30" s="133"/>
      <c r="H30" s="129">
        <f t="shared" si="8"/>
        <v>0</v>
      </c>
      <c r="I30" s="134"/>
      <c r="J30" s="128">
        <f t="shared" si="9"/>
        <v>0</v>
      </c>
      <c r="K30" s="128">
        <f t="shared" si="10"/>
        <v>0</v>
      </c>
      <c r="L30" s="131">
        <f t="shared" si="11"/>
        <v>0</v>
      </c>
      <c r="M30" s="132">
        <f t="shared" si="12"/>
        <v>0</v>
      </c>
    </row>
    <row r="31" spans="1:13" s="42" customFormat="1" ht="18" customHeight="1">
      <c r="A31" s="83"/>
      <c r="B31" s="212" t="s">
        <v>67</v>
      </c>
      <c r="C31" s="213"/>
      <c r="D31" s="86"/>
      <c r="E31" s="133"/>
      <c r="F31" s="128">
        <f t="shared" si="7"/>
        <v>0</v>
      </c>
      <c r="G31" s="133"/>
      <c r="H31" s="129">
        <f t="shared" si="8"/>
        <v>0</v>
      </c>
      <c r="I31" s="134"/>
      <c r="J31" s="128">
        <f t="shared" si="9"/>
        <v>0</v>
      </c>
      <c r="K31" s="128">
        <f t="shared" si="10"/>
        <v>0</v>
      </c>
      <c r="L31" s="131">
        <f t="shared" si="11"/>
        <v>0</v>
      </c>
      <c r="M31" s="132">
        <f t="shared" si="12"/>
        <v>0</v>
      </c>
    </row>
    <row r="32" spans="1:13" s="42" customFormat="1" ht="18" customHeight="1">
      <c r="A32" s="83"/>
      <c r="B32" s="212" t="s">
        <v>68</v>
      </c>
      <c r="C32" s="213"/>
      <c r="D32" s="86"/>
      <c r="E32" s="133"/>
      <c r="F32" s="128">
        <f t="shared" si="7"/>
        <v>0</v>
      </c>
      <c r="G32" s="133"/>
      <c r="H32" s="129">
        <f t="shared" si="8"/>
        <v>0</v>
      </c>
      <c r="I32" s="134"/>
      <c r="J32" s="128">
        <f t="shared" si="9"/>
        <v>0</v>
      </c>
      <c r="K32" s="128">
        <f t="shared" si="10"/>
        <v>0</v>
      </c>
      <c r="L32" s="131">
        <f t="shared" si="11"/>
        <v>0</v>
      </c>
      <c r="M32" s="132">
        <f t="shared" si="12"/>
        <v>0</v>
      </c>
    </row>
    <row r="33" spans="1:13" s="42" customFormat="1" ht="18" customHeight="1">
      <c r="A33" s="83"/>
      <c r="B33" s="212" t="s">
        <v>69</v>
      </c>
      <c r="C33" s="213"/>
      <c r="D33" s="86"/>
      <c r="E33" s="133"/>
      <c r="F33" s="128">
        <f t="shared" si="7"/>
        <v>0</v>
      </c>
      <c r="G33" s="133"/>
      <c r="H33" s="129">
        <f t="shared" si="8"/>
        <v>0</v>
      </c>
      <c r="I33" s="134"/>
      <c r="J33" s="128">
        <f t="shared" si="9"/>
        <v>0</v>
      </c>
      <c r="K33" s="128">
        <f t="shared" si="10"/>
        <v>0</v>
      </c>
      <c r="L33" s="131">
        <f t="shared" si="11"/>
        <v>0</v>
      </c>
      <c r="M33" s="132">
        <f t="shared" si="12"/>
        <v>0</v>
      </c>
    </row>
    <row r="34" spans="1:13" s="42" customFormat="1" ht="18" customHeight="1">
      <c r="A34" s="83"/>
      <c r="B34" s="212" t="s">
        <v>70</v>
      </c>
      <c r="C34" s="213"/>
      <c r="D34" s="86"/>
      <c r="E34" s="133"/>
      <c r="F34" s="128">
        <f t="shared" si="7"/>
        <v>0</v>
      </c>
      <c r="G34" s="133"/>
      <c r="H34" s="129">
        <f t="shared" si="8"/>
        <v>0</v>
      </c>
      <c r="I34" s="134"/>
      <c r="J34" s="128">
        <f t="shared" si="9"/>
        <v>0</v>
      </c>
      <c r="K34" s="128">
        <f t="shared" si="10"/>
        <v>0</v>
      </c>
      <c r="L34" s="131">
        <f t="shared" si="11"/>
        <v>0</v>
      </c>
      <c r="M34" s="132">
        <f t="shared" si="12"/>
        <v>0</v>
      </c>
    </row>
    <row r="35" spans="1:13" s="42" customFormat="1" ht="6" customHeight="1">
      <c r="A35" s="83"/>
      <c r="B35" s="216"/>
      <c r="C35" s="217"/>
      <c r="D35" s="86"/>
      <c r="E35" s="128"/>
      <c r="F35" s="128"/>
      <c r="G35" s="133"/>
      <c r="H35" s="129"/>
      <c r="I35" s="134"/>
      <c r="J35" s="128"/>
      <c r="K35" s="128"/>
      <c r="L35" s="131"/>
      <c r="M35" s="132"/>
    </row>
    <row r="36" spans="1:13" s="76" customFormat="1" ht="16.5" customHeight="1">
      <c r="A36" s="75" t="s">
        <v>71</v>
      </c>
      <c r="C36" s="77"/>
      <c r="D36" s="78"/>
      <c r="E36" s="123">
        <f>E7-E20</f>
        <v>0</v>
      </c>
      <c r="F36" s="123">
        <f>IF(E$7=0,0,E36/E$7*100)</f>
        <v>0</v>
      </c>
      <c r="G36" s="123">
        <f>G7-G20</f>
        <v>0</v>
      </c>
      <c r="H36" s="124">
        <f>IF(G$7=0,0,G36/G$7*100)</f>
        <v>0</v>
      </c>
      <c r="I36" s="125">
        <f>I7-I20</f>
        <v>0</v>
      </c>
      <c r="J36" s="123">
        <f>J7-J20</f>
        <v>0</v>
      </c>
      <c r="K36" s="123">
        <f>IF(J$7=0,0,J36/J$7*100)</f>
        <v>0</v>
      </c>
      <c r="L36" s="126">
        <f>L7-L20</f>
        <v>0</v>
      </c>
      <c r="M36" s="127">
        <f>IF(E36=0,0,(L36/E36)*100)</f>
        <v>0</v>
      </c>
    </row>
    <row r="37" spans="1:13" s="42" customFormat="1" ht="6" customHeight="1">
      <c r="A37" s="83"/>
      <c r="B37" s="94"/>
      <c r="C37" s="95"/>
      <c r="D37" s="96"/>
      <c r="E37" s="128"/>
      <c r="F37" s="128"/>
      <c r="G37" s="128"/>
      <c r="H37" s="129"/>
      <c r="I37" s="130"/>
      <c r="J37" s="128"/>
      <c r="K37" s="128"/>
      <c r="L37" s="131"/>
      <c r="M37" s="132"/>
    </row>
    <row r="38" spans="1:13" s="76" customFormat="1" ht="16.5" customHeight="1">
      <c r="A38" s="75" t="s">
        <v>96</v>
      </c>
      <c r="C38" s="77"/>
      <c r="D38" s="78"/>
      <c r="E38" s="123">
        <f>SUM(E40:E41)</f>
        <v>0</v>
      </c>
      <c r="F38" s="123">
        <f>IF(E$7=0,0,E38/E$7*100)</f>
        <v>0</v>
      </c>
      <c r="G38" s="123">
        <f>SUM(G40:G41)</f>
        <v>0</v>
      </c>
      <c r="H38" s="124">
        <f>IF(G$7=0,0,G38/G$7*100)</f>
        <v>0</v>
      </c>
      <c r="I38" s="125">
        <f>SUM(I40:I41)</f>
        <v>0</v>
      </c>
      <c r="J38" s="123">
        <f>SUM(J40:J41)</f>
        <v>0</v>
      </c>
      <c r="K38" s="123">
        <f>IF(J$7=0,0,J38/J$7*100)</f>
        <v>0</v>
      </c>
      <c r="L38" s="126">
        <f>SUM(L40:L41)</f>
        <v>0</v>
      </c>
      <c r="M38" s="127">
        <f>IF(E38=0,0,(L38/E38)*100)</f>
        <v>0</v>
      </c>
    </row>
    <row r="39" spans="1:13" s="42" customFormat="1" ht="6" customHeight="1">
      <c r="A39" s="83"/>
      <c r="B39" s="84"/>
      <c r="C39" s="85"/>
      <c r="D39" s="86"/>
      <c r="E39" s="128"/>
      <c r="F39" s="128"/>
      <c r="G39" s="128"/>
      <c r="H39" s="129"/>
      <c r="I39" s="130"/>
      <c r="J39" s="128"/>
      <c r="K39" s="128"/>
      <c r="L39" s="131"/>
      <c r="M39" s="132"/>
    </row>
    <row r="40" spans="1:13" s="42" customFormat="1" ht="18" customHeight="1">
      <c r="A40" s="83"/>
      <c r="B40" s="212" t="s">
        <v>72</v>
      </c>
      <c r="C40" s="213"/>
      <c r="D40" s="86"/>
      <c r="E40" s="133"/>
      <c r="F40" s="128">
        <f>IF(E$7=0,0,E40/E$7*100)</f>
        <v>0</v>
      </c>
      <c r="G40" s="133"/>
      <c r="H40" s="129">
        <f>IF(G$7=0,0,G40/G$7*100)</f>
        <v>0</v>
      </c>
      <c r="I40" s="134"/>
      <c r="J40" s="128">
        <f>G40+I40</f>
        <v>0</v>
      </c>
      <c r="K40" s="128">
        <f>IF(J$7=0,0,J40/J$7*100)</f>
        <v>0</v>
      </c>
      <c r="L40" s="131">
        <f>J40-E40</f>
        <v>0</v>
      </c>
      <c r="M40" s="132">
        <f>IF(E40=0,0,(L40/E40)*100)</f>
        <v>0</v>
      </c>
    </row>
    <row r="41" spans="1:13" s="42" customFormat="1" ht="18" customHeight="1">
      <c r="A41" s="83"/>
      <c r="B41" s="212" t="s">
        <v>73</v>
      </c>
      <c r="C41" s="213"/>
      <c r="D41" s="86"/>
      <c r="E41" s="133"/>
      <c r="F41" s="128">
        <f>IF(E$7=0,0,E41/E$7*100)</f>
        <v>0</v>
      </c>
      <c r="G41" s="133"/>
      <c r="H41" s="129">
        <f>IF(G$7=0,0,G41/G$7*100)</f>
        <v>0</v>
      </c>
      <c r="I41" s="134"/>
      <c r="J41" s="128">
        <f>G41+I41</f>
        <v>0</v>
      </c>
      <c r="K41" s="128">
        <f>IF(J$7=0,0,J41/J$7*100)</f>
        <v>0</v>
      </c>
      <c r="L41" s="131">
        <f>J41-E41</f>
        <v>0</v>
      </c>
      <c r="M41" s="132">
        <f>IF(E41=0,0,(L41/E41)*100)</f>
        <v>0</v>
      </c>
    </row>
    <row r="42" spans="1:13" s="42" customFormat="1" ht="6" customHeight="1">
      <c r="A42" s="83"/>
      <c r="B42" s="214"/>
      <c r="C42" s="215"/>
      <c r="D42" s="86"/>
      <c r="E42" s="128"/>
      <c r="F42" s="128"/>
      <c r="G42" s="133"/>
      <c r="H42" s="129"/>
      <c r="I42" s="130"/>
      <c r="J42" s="128"/>
      <c r="K42" s="128"/>
      <c r="L42" s="131"/>
      <c r="M42" s="132"/>
    </row>
    <row r="43" spans="1:13" s="76" customFormat="1" ht="16.5" customHeight="1">
      <c r="A43" s="75" t="s">
        <v>97</v>
      </c>
      <c r="C43" s="77"/>
      <c r="D43" s="78"/>
      <c r="E43" s="123">
        <f>SUM(E45:E46)</f>
        <v>0</v>
      </c>
      <c r="F43" s="123">
        <f>IF(E$7=0,0,E43/E$7*100)</f>
        <v>0</v>
      </c>
      <c r="G43" s="123">
        <f>SUM(G45:G46)</f>
        <v>0</v>
      </c>
      <c r="H43" s="124">
        <f>IF(G$7=0,0,G43/G$7*100)</f>
        <v>0</v>
      </c>
      <c r="I43" s="125">
        <f>SUM(I45:I46)</f>
        <v>0</v>
      </c>
      <c r="J43" s="123">
        <f>SUM(J45:J46)</f>
        <v>0</v>
      </c>
      <c r="K43" s="123">
        <f>IF(J$7=0,0,J43/J$7*100)</f>
        <v>0</v>
      </c>
      <c r="L43" s="126">
        <f>SUM(L45:L46)</f>
        <v>0</v>
      </c>
      <c r="M43" s="127">
        <f>IF(E43=0,0,(L43/E43)*100)</f>
        <v>0</v>
      </c>
    </row>
    <row r="44" spans="1:13" s="42" customFormat="1" ht="6" customHeight="1">
      <c r="A44" s="83"/>
      <c r="B44" s="84"/>
      <c r="C44" s="85"/>
      <c r="D44" s="86"/>
      <c r="E44" s="128"/>
      <c r="F44" s="128"/>
      <c r="G44" s="128"/>
      <c r="H44" s="129"/>
      <c r="I44" s="130"/>
      <c r="J44" s="128"/>
      <c r="K44" s="128"/>
      <c r="L44" s="131"/>
      <c r="M44" s="132"/>
    </row>
    <row r="45" spans="1:13" s="42" customFormat="1" ht="18" customHeight="1">
      <c r="A45" s="83"/>
      <c r="B45" s="212" t="s">
        <v>74</v>
      </c>
      <c r="C45" s="213"/>
      <c r="D45" s="86"/>
      <c r="E45" s="133"/>
      <c r="F45" s="128">
        <f>IF(E$7=0,0,E45/E$7*100)</f>
        <v>0</v>
      </c>
      <c r="G45" s="133"/>
      <c r="H45" s="129">
        <f>IF(G$7=0,0,G45/G$7*100)</f>
        <v>0</v>
      </c>
      <c r="I45" s="134"/>
      <c r="J45" s="128">
        <f>G45+I45</f>
        <v>0</v>
      </c>
      <c r="K45" s="128">
        <f>IF(J$7=0,0,J45/J$7*100)</f>
        <v>0</v>
      </c>
      <c r="L45" s="131">
        <f>J45-E45</f>
        <v>0</v>
      </c>
      <c r="M45" s="132">
        <f>IF(E45=0,0,(L45/E45)*100)</f>
        <v>0</v>
      </c>
    </row>
    <row r="46" spans="1:13" s="42" customFormat="1" ht="18" customHeight="1">
      <c r="A46" s="83"/>
      <c r="B46" s="212" t="s">
        <v>75</v>
      </c>
      <c r="C46" s="213"/>
      <c r="D46" s="86"/>
      <c r="E46" s="133"/>
      <c r="F46" s="128">
        <f>IF(E$7=0,0,E46/E$7*100)</f>
        <v>0</v>
      </c>
      <c r="G46" s="133"/>
      <c r="H46" s="129">
        <f>IF(G$7=0,0,G46/G$7*100)</f>
        <v>0</v>
      </c>
      <c r="I46" s="134"/>
      <c r="J46" s="128">
        <f>G46+I46</f>
        <v>0</v>
      </c>
      <c r="K46" s="128">
        <f>IF(J$7=0,0,J46/J$7*100)</f>
        <v>0</v>
      </c>
      <c r="L46" s="131">
        <f>J46-E46</f>
        <v>0</v>
      </c>
      <c r="M46" s="132">
        <f>IF(E46=0,0,(L46/E46)*100)</f>
        <v>0</v>
      </c>
    </row>
    <row r="47" spans="1:13" s="42" customFormat="1" ht="15.75" customHeight="1">
      <c r="A47" s="83"/>
      <c r="B47" s="85"/>
      <c r="D47" s="86"/>
      <c r="E47" s="133"/>
      <c r="F47" s="128"/>
      <c r="G47" s="133"/>
      <c r="H47" s="129"/>
      <c r="I47" s="134"/>
      <c r="J47" s="128"/>
      <c r="K47" s="128"/>
      <c r="L47" s="131"/>
      <c r="M47" s="132"/>
    </row>
    <row r="48" spans="1:13" s="42" customFormat="1" ht="6" customHeight="1">
      <c r="A48" s="83"/>
      <c r="B48" s="84"/>
      <c r="C48" s="85"/>
      <c r="D48" s="86"/>
      <c r="E48" s="128"/>
      <c r="F48" s="128"/>
      <c r="G48" s="128"/>
      <c r="H48" s="129"/>
      <c r="I48" s="134"/>
      <c r="J48" s="128"/>
      <c r="K48" s="128"/>
      <c r="L48" s="131"/>
      <c r="M48" s="132"/>
    </row>
    <row r="49" spans="1:13" s="76" customFormat="1" ht="16.5" customHeight="1">
      <c r="A49" s="75" t="s">
        <v>76</v>
      </c>
      <c r="C49" s="77"/>
      <c r="D49" s="78"/>
      <c r="E49" s="123">
        <f>E38-E43</f>
        <v>0</v>
      </c>
      <c r="F49" s="123">
        <f>IF(E$7=0,0,E49/E$7*100)</f>
        <v>0</v>
      </c>
      <c r="G49" s="123">
        <f>G38-G43</f>
        <v>0</v>
      </c>
      <c r="H49" s="124">
        <f>IF(G$7=0,0,G49/G$7*100)</f>
        <v>0</v>
      </c>
      <c r="I49" s="125">
        <f>I38-I43</f>
        <v>0</v>
      </c>
      <c r="J49" s="123">
        <f>J38-J43</f>
        <v>0</v>
      </c>
      <c r="K49" s="123">
        <f>IF(J$7=0,0,J49/J$7*100)</f>
        <v>0</v>
      </c>
      <c r="L49" s="126">
        <f>L38-L43</f>
        <v>0</v>
      </c>
      <c r="M49" s="127">
        <f>IF(E49=0,0,(L49/E49)*100)</f>
        <v>0</v>
      </c>
    </row>
    <row r="50" spans="1:13" s="76" customFormat="1" ht="6" customHeight="1">
      <c r="A50" s="97"/>
      <c r="B50" s="75"/>
      <c r="C50" s="77"/>
      <c r="D50" s="78"/>
      <c r="E50" s="123"/>
      <c r="F50" s="123"/>
      <c r="G50" s="123"/>
      <c r="H50" s="124"/>
      <c r="I50" s="125"/>
      <c r="J50" s="123"/>
      <c r="K50" s="123"/>
      <c r="L50" s="126"/>
      <c r="M50" s="127"/>
    </row>
    <row r="51" spans="1:13" s="76" customFormat="1" ht="16.5" customHeight="1">
      <c r="A51" s="75" t="s">
        <v>77</v>
      </c>
      <c r="B51" s="75"/>
      <c r="C51" s="77"/>
      <c r="D51" s="78"/>
      <c r="E51" s="135"/>
      <c r="F51" s="123">
        <f>IF(E$7=0,0,E51/E$7*100)</f>
        <v>0</v>
      </c>
      <c r="G51" s="135"/>
      <c r="H51" s="124">
        <f>IF(G$7=0,0,G51/G$7*100)</f>
        <v>0</v>
      </c>
      <c r="I51" s="136"/>
      <c r="J51" s="123">
        <f>G51+I51</f>
        <v>0</v>
      </c>
      <c r="K51" s="123">
        <f>IF(J$7=0,0,J51/J$7*100)</f>
        <v>0</v>
      </c>
      <c r="L51" s="126">
        <f>J51-E51</f>
        <v>0</v>
      </c>
      <c r="M51" s="127">
        <f>IF(E51=0,0,(L51/E51)*100)</f>
        <v>0</v>
      </c>
    </row>
    <row r="52" spans="1:13" s="42" customFormat="1" ht="6" customHeight="1">
      <c r="A52" s="83"/>
      <c r="B52" s="100"/>
      <c r="C52" s="101"/>
      <c r="D52" s="86"/>
      <c r="E52" s="128"/>
      <c r="F52" s="128"/>
      <c r="G52" s="128"/>
      <c r="H52" s="129"/>
      <c r="I52" s="130"/>
      <c r="J52" s="128"/>
      <c r="K52" s="128"/>
      <c r="L52" s="131"/>
      <c r="M52" s="132"/>
    </row>
    <row r="53" spans="1:13" s="76" customFormat="1" ht="16.5" customHeight="1" thickBot="1">
      <c r="A53" s="102" t="s">
        <v>78</v>
      </c>
      <c r="B53" s="103"/>
      <c r="C53" s="104"/>
      <c r="D53" s="105"/>
      <c r="E53" s="137">
        <f>E36+E49+E51</f>
        <v>0</v>
      </c>
      <c r="F53" s="137">
        <f>IF(E$7=0,0,E53/E$7*100)</f>
        <v>0</v>
      </c>
      <c r="G53" s="137">
        <f>G36+G49+G51</f>
        <v>0</v>
      </c>
      <c r="H53" s="138">
        <f>IF(G$7=0,0,G53/G$7*100)</f>
        <v>0</v>
      </c>
      <c r="I53" s="139">
        <f>I36+I49+I51</f>
        <v>0</v>
      </c>
      <c r="J53" s="137">
        <f>J36+J49+J51</f>
        <v>0</v>
      </c>
      <c r="K53" s="137">
        <f>IF(J$7=0,0,J53/J$7*100)</f>
        <v>0</v>
      </c>
      <c r="L53" s="140">
        <f>L36+L49+L51</f>
        <v>0</v>
      </c>
      <c r="M53" s="141">
        <f>IF(E53=0,0,(L53/E53)*100)</f>
        <v>0</v>
      </c>
    </row>
    <row r="54" spans="1:4" s="42" customFormat="1" ht="16.5">
      <c r="A54" s="110"/>
      <c r="B54" s="111"/>
      <c r="C54" s="112"/>
      <c r="D54" s="113"/>
    </row>
    <row r="55" spans="3:4" ht="16.5">
      <c r="C55" s="116"/>
      <c r="D55" s="117"/>
    </row>
  </sheetData>
  <mergeCells count="32">
    <mergeCell ref="B41:C41"/>
    <mergeCell ref="B42:C42"/>
    <mergeCell ref="B45:C45"/>
    <mergeCell ref="B46:C46"/>
    <mergeCell ref="B33:C33"/>
    <mergeCell ref="B34:C34"/>
    <mergeCell ref="B35:C35"/>
    <mergeCell ref="B40:C40"/>
    <mergeCell ref="B29:C29"/>
    <mergeCell ref="B30:C30"/>
    <mergeCell ref="B31:C31"/>
    <mergeCell ref="B32:C32"/>
    <mergeCell ref="B25:C25"/>
    <mergeCell ref="B26:C26"/>
    <mergeCell ref="B27:C27"/>
    <mergeCell ref="B28:C28"/>
    <mergeCell ref="B19:C19"/>
    <mergeCell ref="B22:C22"/>
    <mergeCell ref="B23:C23"/>
    <mergeCell ref="B24:C24"/>
    <mergeCell ref="B15:C15"/>
    <mergeCell ref="B16:C16"/>
    <mergeCell ref="B17:C17"/>
    <mergeCell ref="B18:C18"/>
    <mergeCell ref="B11:C11"/>
    <mergeCell ref="B12:C12"/>
    <mergeCell ref="B13:C13"/>
    <mergeCell ref="B14:C14"/>
    <mergeCell ref="A2:H2"/>
    <mergeCell ref="A5:D5"/>
    <mergeCell ref="B9:C9"/>
    <mergeCell ref="B10:C10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4">
    <tabColor indexed="41"/>
  </sheetPr>
  <dimension ref="A1:A1"/>
  <sheetViews>
    <sheetView workbookViewId="0" topLeftCell="A1">
      <selection activeCell="A1" sqref="A1:IV16384"/>
    </sheetView>
  </sheetViews>
  <sheetFormatPr defaultColWidth="9.00390625" defaultRowHeight="16.5"/>
  <cols>
    <col min="1" max="16384" width="9.00390625" style="40" customWidth="1"/>
  </cols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6">
    <tabColor indexed="41"/>
  </sheetPr>
  <dimension ref="A1:A1"/>
  <sheetViews>
    <sheetView workbookViewId="0" topLeftCell="A1">
      <selection activeCell="A1" sqref="A1:IV16384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86"/>
  <dimension ref="A1:F36"/>
  <sheetViews>
    <sheetView view="pageBreakPreview" zoomScaleSheetLayoutView="100" workbookViewId="0" topLeftCell="A1">
      <selection activeCell="B14" sqref="B14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211" t="s">
        <v>438</v>
      </c>
      <c r="B1" s="198"/>
      <c r="C1" s="198"/>
      <c r="D1" s="198"/>
      <c r="E1" s="198"/>
      <c r="F1" s="198"/>
    </row>
    <row r="2" spans="1:6" ht="27.75" customHeight="1">
      <c r="A2" s="193" t="s">
        <v>327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328</v>
      </c>
      <c r="C4" s="1"/>
      <c r="D4" s="1"/>
      <c r="F4" s="2" t="s">
        <v>329</v>
      </c>
    </row>
    <row r="5" spans="1:6" s="7" customFormat="1" ht="33.75" customHeight="1">
      <c r="A5" s="5" t="s">
        <v>330</v>
      </c>
      <c r="B5" s="6" t="s">
        <v>331</v>
      </c>
      <c r="C5" s="37" t="s">
        <v>7</v>
      </c>
      <c r="D5" s="6" t="s">
        <v>330</v>
      </c>
      <c r="E5" s="6" t="s">
        <v>331</v>
      </c>
      <c r="F5" s="38" t="s">
        <v>7</v>
      </c>
    </row>
    <row r="6" spans="1:6" s="10" customFormat="1" ht="26.25" customHeight="1">
      <c r="A6" s="8" t="s">
        <v>332</v>
      </c>
      <c r="B6" s="25">
        <f>SUM(B7,B14,B19)</f>
        <v>423163843629.3</v>
      </c>
      <c r="C6" s="26">
        <f>IF(B$6&gt;0,(B6/B$6)*100,0)</f>
        <v>100</v>
      </c>
      <c r="D6" s="9" t="s">
        <v>333</v>
      </c>
      <c r="E6" s="25">
        <f>SUM(E7,E11)</f>
        <v>48016312522.48</v>
      </c>
      <c r="F6" s="27">
        <f aca="true" t="shared" si="0" ref="F6:F16">IF(E$35&gt;0,(E6/E$35)*100,0)</f>
        <v>11.35</v>
      </c>
    </row>
    <row r="7" spans="1:6" s="10" customFormat="1" ht="26.25" customHeight="1">
      <c r="A7" s="11" t="s">
        <v>0</v>
      </c>
      <c r="B7" s="25">
        <f>SUM(B8:B13)</f>
        <v>246554222711.88</v>
      </c>
      <c r="C7" s="28">
        <f aca="true" t="shared" si="1" ref="C7:C35">IF(B$6&gt;0,(B7/B$6)*100,0)</f>
        <v>58.26</v>
      </c>
      <c r="D7" s="12" t="s">
        <v>334</v>
      </c>
      <c r="E7" s="25">
        <f>SUM(E8:E10)</f>
        <v>21051716923</v>
      </c>
      <c r="F7" s="29">
        <f t="shared" si="0"/>
        <v>4.97</v>
      </c>
    </row>
    <row r="8" spans="1:6" s="15" customFormat="1" ht="26.25" customHeight="1">
      <c r="A8" s="13" t="s">
        <v>335</v>
      </c>
      <c r="B8" s="30">
        <v>178670419169.95</v>
      </c>
      <c r="C8" s="35">
        <f t="shared" si="1"/>
        <v>42.22</v>
      </c>
      <c r="D8" s="14" t="s">
        <v>336</v>
      </c>
      <c r="E8" s="30">
        <v>13500000000</v>
      </c>
      <c r="F8" s="36">
        <f t="shared" si="0"/>
        <v>3.19</v>
      </c>
    </row>
    <row r="9" spans="1:6" s="15" customFormat="1" ht="26.25" customHeight="1">
      <c r="A9" s="13" t="s">
        <v>337</v>
      </c>
      <c r="B9" s="30">
        <v>4786694633.93</v>
      </c>
      <c r="C9" s="35">
        <f t="shared" si="1"/>
        <v>1.13</v>
      </c>
      <c r="D9" s="14" t="s">
        <v>338</v>
      </c>
      <c r="E9" s="30">
        <v>7105425991</v>
      </c>
      <c r="F9" s="36">
        <f t="shared" si="0"/>
        <v>1.68</v>
      </c>
    </row>
    <row r="10" spans="1:6" s="15" customFormat="1" ht="26.25" customHeight="1">
      <c r="A10" s="13" t="s">
        <v>339</v>
      </c>
      <c r="B10" s="30">
        <v>32026366028</v>
      </c>
      <c r="C10" s="35">
        <f t="shared" si="1"/>
        <v>7.57</v>
      </c>
      <c r="D10" s="14" t="s">
        <v>340</v>
      </c>
      <c r="E10" s="30">
        <v>446290932</v>
      </c>
      <c r="F10" s="36">
        <f t="shared" si="0"/>
        <v>0.11</v>
      </c>
    </row>
    <row r="11" spans="1:6" s="15" customFormat="1" ht="26.25" customHeight="1">
      <c r="A11" s="13" t="s">
        <v>341</v>
      </c>
      <c r="B11" s="30">
        <v>6480588758</v>
      </c>
      <c r="C11" s="35">
        <f t="shared" si="1"/>
        <v>1.53</v>
      </c>
      <c r="D11" s="12" t="s">
        <v>342</v>
      </c>
      <c r="E11" s="25">
        <f>SUM(E12)</f>
        <v>26964595599.48</v>
      </c>
      <c r="F11" s="29">
        <f t="shared" si="0"/>
        <v>6.37</v>
      </c>
    </row>
    <row r="12" spans="1:6" s="15" customFormat="1" ht="26.25" customHeight="1">
      <c r="A12" s="13" t="s">
        <v>343</v>
      </c>
      <c r="B12" s="30">
        <v>3590903597</v>
      </c>
      <c r="C12" s="35">
        <f t="shared" si="1"/>
        <v>0.85</v>
      </c>
      <c r="D12" s="14" t="s">
        <v>344</v>
      </c>
      <c r="E12" s="30">
        <v>26964595599.48</v>
      </c>
      <c r="F12" s="36">
        <f t="shared" si="0"/>
        <v>6.37</v>
      </c>
    </row>
    <row r="13" spans="1:6" s="15" customFormat="1" ht="26.25" customHeight="1">
      <c r="A13" s="13" t="s">
        <v>345</v>
      </c>
      <c r="B13" s="30">
        <v>20999250525</v>
      </c>
      <c r="C13" s="35">
        <f t="shared" si="1"/>
        <v>4.96</v>
      </c>
      <c r="D13" s="16" t="s">
        <v>346</v>
      </c>
      <c r="E13" s="25">
        <f>SUM(E14)</f>
        <v>375147531106.82</v>
      </c>
      <c r="F13" s="29">
        <f t="shared" si="0"/>
        <v>88.65</v>
      </c>
    </row>
    <row r="14" spans="1:6" s="15" customFormat="1" ht="34.5" customHeight="1">
      <c r="A14" s="17" t="s">
        <v>347</v>
      </c>
      <c r="B14" s="25">
        <f>SUM(B15:B18)</f>
        <v>150474349565.34</v>
      </c>
      <c r="C14" s="28">
        <f t="shared" si="1"/>
        <v>35.56</v>
      </c>
      <c r="D14" s="12" t="s">
        <v>348</v>
      </c>
      <c r="E14" s="25">
        <f>SUM(E15:E16)</f>
        <v>375147531106.82</v>
      </c>
      <c r="F14" s="29">
        <f t="shared" si="0"/>
        <v>88.65</v>
      </c>
    </row>
    <row r="15" spans="1:6" s="15" customFormat="1" ht="26.25" customHeight="1">
      <c r="A15" s="13" t="s">
        <v>471</v>
      </c>
      <c r="B15" s="30">
        <v>12205725.34</v>
      </c>
      <c r="C15" s="35">
        <f t="shared" si="1"/>
        <v>0</v>
      </c>
      <c r="D15" s="14" t="s">
        <v>349</v>
      </c>
      <c r="E15" s="30">
        <v>395077187347.82</v>
      </c>
      <c r="F15" s="36">
        <f t="shared" si="0"/>
        <v>93.36</v>
      </c>
    </row>
    <row r="16" spans="1:6" s="15" customFormat="1" ht="26.25" customHeight="1">
      <c r="A16" s="13" t="s">
        <v>350</v>
      </c>
      <c r="B16" s="30">
        <v>148716961536</v>
      </c>
      <c r="C16" s="35">
        <f t="shared" si="1"/>
        <v>35.14</v>
      </c>
      <c r="D16" s="14" t="s">
        <v>351</v>
      </c>
      <c r="E16" s="30">
        <v>-19929656241</v>
      </c>
      <c r="F16" s="36">
        <f t="shared" si="0"/>
        <v>-4.71</v>
      </c>
    </row>
    <row r="17" spans="1:6" s="15" customFormat="1" ht="26.25" customHeight="1">
      <c r="A17" s="13" t="s">
        <v>1</v>
      </c>
      <c r="B17" s="30">
        <v>1675416732</v>
      </c>
      <c r="C17" s="35">
        <f t="shared" si="1"/>
        <v>0.4</v>
      </c>
      <c r="D17" s="18"/>
      <c r="E17" s="34"/>
      <c r="F17" s="29"/>
    </row>
    <row r="18" spans="1:6" s="15" customFormat="1" ht="26.25" customHeight="1">
      <c r="A18" s="13" t="s">
        <v>2</v>
      </c>
      <c r="B18" s="30">
        <v>69765572</v>
      </c>
      <c r="C18" s="35">
        <f t="shared" si="1"/>
        <v>0.02</v>
      </c>
      <c r="D18" s="18"/>
      <c r="E18" s="34"/>
      <c r="F18" s="29"/>
    </row>
    <row r="19" spans="1:6" s="15" customFormat="1" ht="26.25" customHeight="1">
      <c r="A19" s="11" t="s">
        <v>3</v>
      </c>
      <c r="B19" s="25">
        <f>SUM(B20:B21)</f>
        <v>26135271352.08</v>
      </c>
      <c r="C19" s="28">
        <f t="shared" si="1"/>
        <v>6.18</v>
      </c>
      <c r="D19" s="18"/>
      <c r="E19" s="34"/>
      <c r="F19" s="29"/>
    </row>
    <row r="20" spans="1:6" s="15" customFormat="1" ht="26.25" customHeight="1">
      <c r="A20" s="13" t="s">
        <v>4</v>
      </c>
      <c r="B20" s="30">
        <v>26135271352.08</v>
      </c>
      <c r="C20" s="35">
        <f t="shared" si="1"/>
        <v>6.18</v>
      </c>
      <c r="D20" s="19"/>
      <c r="E20" s="25"/>
      <c r="F20" s="29"/>
    </row>
    <row r="21" spans="1:6" s="15" customFormat="1" ht="26.25" customHeight="1">
      <c r="A21" s="13" t="s">
        <v>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6</v>
      </c>
      <c r="B35" s="31">
        <f>B6</f>
        <v>423163843629.3</v>
      </c>
      <c r="C35" s="31">
        <f t="shared" si="1"/>
        <v>100</v>
      </c>
      <c r="D35" s="23" t="s">
        <v>6</v>
      </c>
      <c r="E35" s="32">
        <f>E6+E13</f>
        <v>423163843629.3</v>
      </c>
      <c r="F35" s="33">
        <f>IF(E$35&gt;0,(E35/E$35)*100,0)</f>
        <v>100</v>
      </c>
    </row>
    <row r="36" spans="1:5" s="15" customFormat="1" ht="19.5" customHeight="1">
      <c r="A36" s="195" t="s">
        <v>115</v>
      </c>
      <c r="B36" s="196"/>
      <c r="C36" s="200" t="s">
        <v>352</v>
      </c>
      <c r="D36" s="201"/>
      <c r="E36" s="15" t="s">
        <v>38</v>
      </c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36:B36"/>
    <mergeCell ref="A3:E3"/>
    <mergeCell ref="A1:F1"/>
    <mergeCell ref="A2:F2"/>
    <mergeCell ref="C36:D36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8" max="6553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87"/>
  <dimension ref="A1:F36"/>
  <sheetViews>
    <sheetView view="pageBreakPreview" zoomScale="75" zoomScaleSheetLayoutView="75" workbookViewId="0" topLeftCell="A1">
      <selection activeCell="A15" sqref="A15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211" t="s">
        <v>437</v>
      </c>
      <c r="B1" s="198"/>
      <c r="C1" s="198"/>
      <c r="D1" s="198"/>
      <c r="E1" s="198"/>
      <c r="F1" s="198"/>
    </row>
    <row r="2" spans="1:6" ht="27.75" customHeight="1">
      <c r="A2" s="193" t="s">
        <v>355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356</v>
      </c>
      <c r="C4" s="1"/>
      <c r="D4" s="1"/>
      <c r="F4" s="2" t="s">
        <v>357</v>
      </c>
    </row>
    <row r="5" spans="1:6" s="7" customFormat="1" ht="33.75" customHeight="1">
      <c r="A5" s="5" t="s">
        <v>358</v>
      </c>
      <c r="B5" s="6" t="s">
        <v>359</v>
      </c>
      <c r="C5" s="37" t="s">
        <v>7</v>
      </c>
      <c r="D5" s="6" t="s">
        <v>358</v>
      </c>
      <c r="E5" s="6" t="s">
        <v>359</v>
      </c>
      <c r="F5" s="38" t="s">
        <v>7</v>
      </c>
    </row>
    <row r="6" spans="1:6" s="10" customFormat="1" ht="26.25" customHeight="1">
      <c r="A6" s="8" t="s">
        <v>360</v>
      </c>
      <c r="B6" s="25">
        <f>SUM(B7,B14,B19)</f>
        <v>423163843629.3</v>
      </c>
      <c r="C6" s="26">
        <f>IF(B$6&gt;0,(B6/B$6)*100,0)</f>
        <v>100</v>
      </c>
      <c r="D6" s="9" t="s">
        <v>361</v>
      </c>
      <c r="E6" s="25">
        <f>SUM(E7,E11)</f>
        <v>48016312522.48</v>
      </c>
      <c r="F6" s="27">
        <f aca="true" t="shared" si="0" ref="F6:F16">IF(E$35&gt;0,(E6/E$35)*100,0)</f>
        <v>11.35</v>
      </c>
    </row>
    <row r="7" spans="1:6" s="10" customFormat="1" ht="26.25" customHeight="1">
      <c r="A7" s="11" t="s">
        <v>362</v>
      </c>
      <c r="B7" s="25">
        <f>SUM(B8:B13)</f>
        <v>246554222711.88</v>
      </c>
      <c r="C7" s="28">
        <f aca="true" t="shared" si="1" ref="C7:C35">IF(B$6&gt;0,(B7/B$6)*100,0)</f>
        <v>58.26</v>
      </c>
      <c r="D7" s="12" t="s">
        <v>363</v>
      </c>
      <c r="E7" s="25">
        <f>SUM(E8:E10)</f>
        <v>21051716923</v>
      </c>
      <c r="F7" s="29">
        <f t="shared" si="0"/>
        <v>4.97</v>
      </c>
    </row>
    <row r="8" spans="1:6" s="15" customFormat="1" ht="26.25" customHeight="1">
      <c r="A8" s="13" t="s">
        <v>364</v>
      </c>
      <c r="B8" s="30">
        <v>178670419169.95</v>
      </c>
      <c r="C8" s="35">
        <f t="shared" si="1"/>
        <v>42.22</v>
      </c>
      <c r="D8" s="14" t="s">
        <v>365</v>
      </c>
      <c r="E8" s="30">
        <v>13500000000</v>
      </c>
      <c r="F8" s="36">
        <f t="shared" si="0"/>
        <v>3.19</v>
      </c>
    </row>
    <row r="9" spans="1:6" s="15" customFormat="1" ht="26.25" customHeight="1">
      <c r="A9" s="13" t="s">
        <v>366</v>
      </c>
      <c r="B9" s="30">
        <v>4786694633.93</v>
      </c>
      <c r="C9" s="35">
        <f t="shared" si="1"/>
        <v>1.13</v>
      </c>
      <c r="D9" s="14" t="s">
        <v>367</v>
      </c>
      <c r="E9" s="30">
        <v>7105425991</v>
      </c>
      <c r="F9" s="36">
        <f t="shared" si="0"/>
        <v>1.68</v>
      </c>
    </row>
    <row r="10" spans="1:6" s="15" customFormat="1" ht="26.25" customHeight="1">
      <c r="A10" s="13" t="s">
        <v>368</v>
      </c>
      <c r="B10" s="30">
        <v>32026366028</v>
      </c>
      <c r="C10" s="35">
        <f t="shared" si="1"/>
        <v>7.57</v>
      </c>
      <c r="D10" s="14" t="s">
        <v>369</v>
      </c>
      <c r="E10" s="30">
        <v>446290932</v>
      </c>
      <c r="F10" s="36">
        <f t="shared" si="0"/>
        <v>0.11</v>
      </c>
    </row>
    <row r="11" spans="1:6" s="15" customFormat="1" ht="26.25" customHeight="1">
      <c r="A11" s="13" t="s">
        <v>370</v>
      </c>
      <c r="B11" s="30">
        <v>6480588758</v>
      </c>
      <c r="C11" s="35">
        <f t="shared" si="1"/>
        <v>1.53</v>
      </c>
      <c r="D11" s="12" t="s">
        <v>371</v>
      </c>
      <c r="E11" s="25">
        <f>SUM(E12)</f>
        <v>26964595599.48</v>
      </c>
      <c r="F11" s="29">
        <f t="shared" si="0"/>
        <v>6.37</v>
      </c>
    </row>
    <row r="12" spans="1:6" s="15" customFormat="1" ht="26.25" customHeight="1">
      <c r="A12" s="13" t="s">
        <v>372</v>
      </c>
      <c r="B12" s="30">
        <v>3590903597</v>
      </c>
      <c r="C12" s="35">
        <f t="shared" si="1"/>
        <v>0.85</v>
      </c>
      <c r="D12" s="14" t="s">
        <v>373</v>
      </c>
      <c r="E12" s="30">
        <v>26964595599.48</v>
      </c>
      <c r="F12" s="36">
        <f t="shared" si="0"/>
        <v>6.37</v>
      </c>
    </row>
    <row r="13" spans="1:6" s="15" customFormat="1" ht="26.25" customHeight="1">
      <c r="A13" s="13" t="s">
        <v>374</v>
      </c>
      <c r="B13" s="30">
        <v>20999250525</v>
      </c>
      <c r="C13" s="35">
        <f t="shared" si="1"/>
        <v>4.96</v>
      </c>
      <c r="D13" s="16" t="s">
        <v>375</v>
      </c>
      <c r="E13" s="25">
        <f>SUM(E14)</f>
        <v>375147531106.82</v>
      </c>
      <c r="F13" s="29">
        <f t="shared" si="0"/>
        <v>88.65</v>
      </c>
    </row>
    <row r="14" spans="1:6" s="15" customFormat="1" ht="34.5" customHeight="1">
      <c r="A14" s="17" t="s">
        <v>376</v>
      </c>
      <c r="B14" s="25">
        <f>SUM(B15:B18)</f>
        <v>150474349565.34</v>
      </c>
      <c r="C14" s="28">
        <f t="shared" si="1"/>
        <v>35.56</v>
      </c>
      <c r="D14" s="12" t="s">
        <v>377</v>
      </c>
      <c r="E14" s="25">
        <f>SUM(E15:E16)</f>
        <v>375147531106.82</v>
      </c>
      <c r="F14" s="29">
        <f t="shared" si="0"/>
        <v>88.65</v>
      </c>
    </row>
    <row r="15" spans="1:6" s="15" customFormat="1" ht="26.25" customHeight="1">
      <c r="A15" s="13" t="s">
        <v>471</v>
      </c>
      <c r="B15" s="30">
        <v>12205725.34</v>
      </c>
      <c r="C15" s="35">
        <f t="shared" si="1"/>
        <v>0</v>
      </c>
      <c r="D15" s="14" t="s">
        <v>378</v>
      </c>
      <c r="E15" s="30">
        <v>395077187347.82</v>
      </c>
      <c r="F15" s="36">
        <f t="shared" si="0"/>
        <v>93.36</v>
      </c>
    </row>
    <row r="16" spans="1:6" s="15" customFormat="1" ht="26.25" customHeight="1">
      <c r="A16" s="13" t="s">
        <v>379</v>
      </c>
      <c r="B16" s="30">
        <v>148716961536</v>
      </c>
      <c r="C16" s="35">
        <f t="shared" si="1"/>
        <v>35.14</v>
      </c>
      <c r="D16" s="14" t="s">
        <v>380</v>
      </c>
      <c r="E16" s="30">
        <v>-19929656241</v>
      </c>
      <c r="F16" s="36">
        <f t="shared" si="0"/>
        <v>-4.71</v>
      </c>
    </row>
    <row r="17" spans="1:6" s="15" customFormat="1" ht="26.25" customHeight="1">
      <c r="A17" s="13" t="s">
        <v>381</v>
      </c>
      <c r="B17" s="30">
        <v>1675416732</v>
      </c>
      <c r="C17" s="35">
        <f t="shared" si="1"/>
        <v>0.4</v>
      </c>
      <c r="D17" s="18"/>
      <c r="E17" s="34"/>
      <c r="F17" s="29"/>
    </row>
    <row r="18" spans="1:6" s="15" customFormat="1" ht="26.25" customHeight="1">
      <c r="A18" s="13" t="s">
        <v>382</v>
      </c>
      <c r="B18" s="30">
        <v>69765572</v>
      </c>
      <c r="C18" s="35">
        <f t="shared" si="1"/>
        <v>0.02</v>
      </c>
      <c r="D18" s="18"/>
      <c r="E18" s="34"/>
      <c r="F18" s="29"/>
    </row>
    <row r="19" spans="1:6" s="15" customFormat="1" ht="26.25" customHeight="1">
      <c r="A19" s="11" t="s">
        <v>383</v>
      </c>
      <c r="B19" s="25">
        <f>SUM(B20:B21)</f>
        <v>26135271352.08</v>
      </c>
      <c r="C19" s="28">
        <f t="shared" si="1"/>
        <v>6.18</v>
      </c>
      <c r="D19" s="18"/>
      <c r="E19" s="34"/>
      <c r="F19" s="29"/>
    </row>
    <row r="20" spans="1:6" s="15" customFormat="1" ht="26.25" customHeight="1">
      <c r="A20" s="13" t="s">
        <v>384</v>
      </c>
      <c r="B20" s="30">
        <v>26135271352.08</v>
      </c>
      <c r="C20" s="35">
        <f t="shared" si="1"/>
        <v>6.18</v>
      </c>
      <c r="D20" s="19"/>
      <c r="E20" s="25"/>
      <c r="F20" s="29"/>
    </row>
    <row r="21" spans="1:6" s="15" customFormat="1" ht="26.25" customHeight="1">
      <c r="A21" s="13" t="s">
        <v>385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386</v>
      </c>
      <c r="B35" s="31">
        <f>B6</f>
        <v>423163843629.3</v>
      </c>
      <c r="C35" s="31">
        <f t="shared" si="1"/>
        <v>100</v>
      </c>
      <c r="D35" s="23" t="s">
        <v>386</v>
      </c>
      <c r="E35" s="32">
        <f>E6+E13</f>
        <v>423163843629.3</v>
      </c>
      <c r="F35" s="33">
        <f>IF(E$35&gt;0,(E35/E$35)*100,0)</f>
        <v>100</v>
      </c>
    </row>
    <row r="36" spans="1:5" s="15" customFormat="1" ht="19.5" customHeight="1">
      <c r="A36" s="195" t="s">
        <v>387</v>
      </c>
      <c r="B36" s="196"/>
      <c r="C36" s="200" t="s">
        <v>388</v>
      </c>
      <c r="D36" s="201"/>
      <c r="E36" s="15" t="s">
        <v>38</v>
      </c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36:B36"/>
    <mergeCell ref="A3:E3"/>
    <mergeCell ref="A1:F1"/>
    <mergeCell ref="A2:F2"/>
    <mergeCell ref="C36:D36"/>
  </mergeCells>
  <printOptions/>
  <pageMargins left="0.75" right="0.75" top="1" bottom="1" header="0.5" footer="0.5"/>
  <pageSetup horizontalDpi="600" verticalDpi="600" orientation="portrait" paperSize="9" scale="85" r:id="rId1"/>
  <colBreaks count="1" manualBreakCount="1">
    <brk id="8" max="6553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112"/>
  <dimension ref="A1:A1"/>
  <sheetViews>
    <sheetView view="pageBreakPreview" zoomScale="60" workbookViewId="0" topLeftCell="A1">
      <selection activeCell="A1" sqref="A1:IV16384"/>
    </sheetView>
  </sheetViews>
  <sheetFormatPr defaultColWidth="9.00390625" defaultRowHeight="16.5"/>
  <cols>
    <col min="1" max="16384" width="9.00390625" style="4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88"/>
  <dimension ref="A1:O21"/>
  <sheetViews>
    <sheetView workbookViewId="0" topLeftCell="A1">
      <selection activeCell="C20" sqref="C20"/>
    </sheetView>
  </sheetViews>
  <sheetFormatPr defaultColWidth="9.00390625" defaultRowHeight="16.5"/>
  <cols>
    <col min="1" max="5" width="15.00390625" style="143" bestFit="1" customWidth="1"/>
    <col min="6" max="7" width="19.625" style="143" bestFit="1" customWidth="1"/>
    <col min="8" max="8" width="15.00390625" style="143" bestFit="1" customWidth="1"/>
    <col min="9" max="9" width="19.625" style="143" bestFit="1" customWidth="1"/>
    <col min="10" max="10" width="24.00390625" style="143" bestFit="1" customWidth="1"/>
    <col min="11" max="11" width="19.625" style="143" bestFit="1" customWidth="1"/>
    <col min="12" max="12" width="15.00390625" style="143" bestFit="1" customWidth="1"/>
    <col min="13" max="13" width="28.75390625" style="143" bestFit="1" customWidth="1"/>
    <col min="14" max="14" width="17.625" style="143" bestFit="1" customWidth="1"/>
    <col min="15" max="15" width="21.125" style="143" customWidth="1"/>
    <col min="16" max="16384" width="9.00390625" style="143" customWidth="1"/>
  </cols>
  <sheetData>
    <row r="1" spans="1:15" s="142" customFormat="1" ht="27" customHeight="1">
      <c r="A1" s="183" t="s">
        <v>219</v>
      </c>
      <c r="B1" s="183" t="s">
        <v>220</v>
      </c>
      <c r="C1" s="183" t="s">
        <v>221</v>
      </c>
      <c r="D1" s="183" t="s">
        <v>222</v>
      </c>
      <c r="E1" s="183" t="s">
        <v>223</v>
      </c>
      <c r="F1" s="183" t="s">
        <v>354</v>
      </c>
      <c r="G1" s="183" t="s">
        <v>225</v>
      </c>
      <c r="H1" s="183" t="s">
        <v>226</v>
      </c>
      <c r="I1" s="183" t="s">
        <v>227</v>
      </c>
      <c r="J1" s="183" t="s">
        <v>228</v>
      </c>
      <c r="K1" s="183" t="s">
        <v>229</v>
      </c>
      <c r="L1" s="183" t="s">
        <v>230</v>
      </c>
      <c r="M1" s="183" t="s">
        <v>231</v>
      </c>
      <c r="N1" s="184" t="s">
        <v>201</v>
      </c>
      <c r="O1" s="184" t="s">
        <v>232</v>
      </c>
    </row>
    <row r="2" spans="1:15" ht="16.5">
      <c r="A2" s="179" t="s">
        <v>202</v>
      </c>
      <c r="B2" t="s">
        <v>197</v>
      </c>
      <c r="C2" t="s">
        <v>79</v>
      </c>
      <c r="D2" s="180" t="s">
        <v>209</v>
      </c>
      <c r="E2" s="180" t="s">
        <v>211</v>
      </c>
      <c r="F2" s="182" t="s">
        <v>212</v>
      </c>
      <c r="G2" t="s">
        <v>80</v>
      </c>
      <c r="H2" t="s">
        <v>81</v>
      </c>
      <c r="I2" t="s">
        <v>82</v>
      </c>
      <c r="J2" t="s">
        <v>198</v>
      </c>
      <c r="K2" t="s">
        <v>199</v>
      </c>
      <c r="L2" t="s">
        <v>200</v>
      </c>
      <c r="M2" s="180" t="s">
        <v>217</v>
      </c>
      <c r="N2" s="179" t="s">
        <v>202</v>
      </c>
      <c r="O2" s="183" t="s">
        <v>219</v>
      </c>
    </row>
    <row r="3" spans="1:15" ht="16.5">
      <c r="A3" s="180" t="s">
        <v>203</v>
      </c>
      <c r="B3" s="182" t="s">
        <v>207</v>
      </c>
      <c r="C3"/>
      <c r="D3" s="180" t="s">
        <v>210</v>
      </c>
      <c r="E3"/>
      <c r="F3"/>
      <c r="G3"/>
      <c r="H3"/>
      <c r="I3"/>
      <c r="J3"/>
      <c r="K3"/>
      <c r="L3"/>
      <c r="M3" s="180" t="s">
        <v>218</v>
      </c>
      <c r="N3" s="180" t="s">
        <v>203</v>
      </c>
      <c r="O3" s="183" t="s">
        <v>220</v>
      </c>
    </row>
    <row r="4" spans="1:15" ht="16.5">
      <c r="A4" s="180" t="s">
        <v>204</v>
      </c>
      <c r="B4"/>
      <c r="C4"/>
      <c r="D4"/>
      <c r="E4"/>
      <c r="F4"/>
      <c r="G4"/>
      <c r="H4"/>
      <c r="I4"/>
      <c r="J4"/>
      <c r="K4"/>
      <c r="L4"/>
      <c r="M4"/>
      <c r="N4" s="180" t="s">
        <v>204</v>
      </c>
      <c r="O4" s="183" t="s">
        <v>221</v>
      </c>
    </row>
    <row r="5" spans="1:15" ht="16.5">
      <c r="A5" s="180" t="s">
        <v>205</v>
      </c>
      <c r="B5"/>
      <c r="C5"/>
      <c r="D5"/>
      <c r="E5"/>
      <c r="F5"/>
      <c r="G5"/>
      <c r="H5"/>
      <c r="I5"/>
      <c r="J5"/>
      <c r="K5"/>
      <c r="L5"/>
      <c r="M5"/>
      <c r="N5" s="180" t="s">
        <v>205</v>
      </c>
      <c r="O5" s="183" t="s">
        <v>222</v>
      </c>
    </row>
    <row r="6" spans="1:15" ht="16.5">
      <c r="A6"/>
      <c r="B6"/>
      <c r="C6"/>
      <c r="D6"/>
      <c r="E6"/>
      <c r="F6"/>
      <c r="G6"/>
      <c r="H6"/>
      <c r="I6"/>
      <c r="J6"/>
      <c r="K6"/>
      <c r="L6"/>
      <c r="M6"/>
      <c r="N6" t="s">
        <v>197</v>
      </c>
      <c r="O6" s="183" t="s">
        <v>223</v>
      </c>
    </row>
    <row r="7" spans="1:15" ht="16.5">
      <c r="A7"/>
      <c r="B7"/>
      <c r="C7"/>
      <c r="D7"/>
      <c r="E7"/>
      <c r="F7"/>
      <c r="G7"/>
      <c r="H7"/>
      <c r="I7"/>
      <c r="J7"/>
      <c r="K7"/>
      <c r="L7"/>
      <c r="M7"/>
      <c r="N7" s="182" t="s">
        <v>207</v>
      </c>
      <c r="O7" s="183" t="s">
        <v>224</v>
      </c>
    </row>
    <row r="8" spans="1:15" ht="16.5">
      <c r="A8"/>
      <c r="B8"/>
      <c r="C8"/>
      <c r="D8"/>
      <c r="E8"/>
      <c r="F8"/>
      <c r="G8"/>
      <c r="H8"/>
      <c r="I8"/>
      <c r="J8"/>
      <c r="K8"/>
      <c r="L8"/>
      <c r="M8"/>
      <c r="N8" t="s">
        <v>79</v>
      </c>
      <c r="O8" s="183" t="s">
        <v>225</v>
      </c>
    </row>
    <row r="9" spans="1:15" ht="16.5">
      <c r="A9"/>
      <c r="B9"/>
      <c r="C9"/>
      <c r="D9"/>
      <c r="E9"/>
      <c r="F9"/>
      <c r="G9"/>
      <c r="H9"/>
      <c r="I9"/>
      <c r="J9"/>
      <c r="K9"/>
      <c r="L9"/>
      <c r="M9"/>
      <c r="N9" s="180" t="s">
        <v>209</v>
      </c>
      <c r="O9" s="183" t="s">
        <v>226</v>
      </c>
    </row>
    <row r="10" spans="1:15" ht="16.5">
      <c r="A10"/>
      <c r="B10"/>
      <c r="C10"/>
      <c r="D10"/>
      <c r="E10"/>
      <c r="F10"/>
      <c r="G10"/>
      <c r="H10"/>
      <c r="I10"/>
      <c r="J10"/>
      <c r="K10"/>
      <c r="L10"/>
      <c r="M10"/>
      <c r="N10" s="180" t="s">
        <v>210</v>
      </c>
      <c r="O10" s="183" t="s">
        <v>227</v>
      </c>
    </row>
    <row r="11" spans="1:15" ht="16.5">
      <c r="A11"/>
      <c r="B11"/>
      <c r="C11"/>
      <c r="D11"/>
      <c r="E11"/>
      <c r="F11"/>
      <c r="G11"/>
      <c r="H11"/>
      <c r="I11"/>
      <c r="J11"/>
      <c r="K11"/>
      <c r="L11"/>
      <c r="M11"/>
      <c r="N11" s="180" t="s">
        <v>211</v>
      </c>
      <c r="O11" s="183" t="s">
        <v>228</v>
      </c>
    </row>
    <row r="12" spans="1:15" ht="16.5">
      <c r="A12"/>
      <c r="B12"/>
      <c r="C12"/>
      <c r="D12"/>
      <c r="E12"/>
      <c r="F12"/>
      <c r="G12"/>
      <c r="H12"/>
      <c r="I12"/>
      <c r="J12"/>
      <c r="K12"/>
      <c r="L12"/>
      <c r="M12"/>
      <c r="N12" s="185" t="s">
        <v>212</v>
      </c>
      <c r="O12" s="183" t="s">
        <v>229</v>
      </c>
    </row>
    <row r="13" spans="1:15" ht="16.5">
      <c r="A13"/>
      <c r="B13"/>
      <c r="C13"/>
      <c r="D13"/>
      <c r="E13"/>
      <c r="F13"/>
      <c r="G13"/>
      <c r="H13"/>
      <c r="I13"/>
      <c r="J13"/>
      <c r="K13"/>
      <c r="L13"/>
      <c r="M13"/>
      <c r="N13" t="s">
        <v>80</v>
      </c>
      <c r="O13" s="183" t="s">
        <v>230</v>
      </c>
    </row>
    <row r="14" spans="1:15" ht="33">
      <c r="A14"/>
      <c r="B14"/>
      <c r="C14"/>
      <c r="D14"/>
      <c r="E14"/>
      <c r="F14"/>
      <c r="G14"/>
      <c r="H14"/>
      <c r="I14"/>
      <c r="J14"/>
      <c r="K14"/>
      <c r="L14"/>
      <c r="M14"/>
      <c r="N14" t="s">
        <v>81</v>
      </c>
      <c r="O14" s="183" t="s">
        <v>231</v>
      </c>
    </row>
    <row r="15" spans="1:15" ht="16.5">
      <c r="A15"/>
      <c r="B15"/>
      <c r="C15"/>
      <c r="D15"/>
      <c r="E15"/>
      <c r="F15"/>
      <c r="G15"/>
      <c r="H15"/>
      <c r="I15"/>
      <c r="J15"/>
      <c r="K15"/>
      <c r="L15"/>
      <c r="M15"/>
      <c r="N15" t="s">
        <v>82</v>
      </c>
      <c r="O15"/>
    </row>
    <row r="16" spans="1:15" ht="16.5">
      <c r="A16"/>
      <c r="B16"/>
      <c r="C16"/>
      <c r="D16"/>
      <c r="E16"/>
      <c r="F16"/>
      <c r="G16"/>
      <c r="H16"/>
      <c r="I16"/>
      <c r="J16"/>
      <c r="K16"/>
      <c r="L16"/>
      <c r="M16"/>
      <c r="N16" t="s">
        <v>198</v>
      </c>
      <c r="O16"/>
    </row>
    <row r="17" spans="1:15" ht="16.5">
      <c r="A17"/>
      <c r="B17"/>
      <c r="C17"/>
      <c r="D17"/>
      <c r="E17"/>
      <c r="F17"/>
      <c r="G17"/>
      <c r="H17"/>
      <c r="I17"/>
      <c r="J17"/>
      <c r="K17"/>
      <c r="L17"/>
      <c r="M17"/>
      <c r="N17" t="s">
        <v>199</v>
      </c>
      <c r="O17"/>
    </row>
    <row r="18" spans="1:15" ht="16.5">
      <c r="A18"/>
      <c r="B18"/>
      <c r="C18"/>
      <c r="D18"/>
      <c r="E18"/>
      <c r="F18"/>
      <c r="G18"/>
      <c r="H18"/>
      <c r="I18"/>
      <c r="J18"/>
      <c r="K18"/>
      <c r="L18"/>
      <c r="M18"/>
      <c r="N18" t="s">
        <v>200</v>
      </c>
      <c r="O18"/>
    </row>
    <row r="19" spans="1:15" ht="16.5">
      <c r="A19"/>
      <c r="B19"/>
      <c r="C19"/>
      <c r="D19"/>
      <c r="E19"/>
      <c r="F19"/>
      <c r="G19"/>
      <c r="H19"/>
      <c r="I19"/>
      <c r="J19"/>
      <c r="K19"/>
      <c r="L19"/>
      <c r="M19"/>
      <c r="N19" s="180" t="s">
        <v>217</v>
      </c>
      <c r="O19"/>
    </row>
    <row r="20" spans="1:15" ht="16.5">
      <c r="A20"/>
      <c r="B20"/>
      <c r="C20"/>
      <c r="D20"/>
      <c r="E20"/>
      <c r="F20"/>
      <c r="G20"/>
      <c r="H20"/>
      <c r="I20"/>
      <c r="J20"/>
      <c r="K20"/>
      <c r="L20"/>
      <c r="M20"/>
      <c r="N20" s="180" t="s">
        <v>218</v>
      </c>
      <c r="O20"/>
    </row>
    <row r="21" ht="16.5">
      <c r="N21" s="144" t="s">
        <v>98</v>
      </c>
    </row>
  </sheetData>
  <sheetProtection/>
  <protectedRanges>
    <protectedRange sqref="A1:C4 AC2:AC4 Q2:Q4 N2:O4 N7 N9" name="範圍1_1_3"/>
    <protectedRange sqref="P2:P3" name="範圍1_1_1_1"/>
    <protectedRange sqref="P4:P5" name="範圍1_1_2_1"/>
    <protectedRange sqref="P6:P8" name="範圍1_1_4_1"/>
    <protectedRange sqref="N8" name="範圍1_1_3_1"/>
    <protectedRange sqref="N2:N3 O2:O4 A1:A3 B1:C4 N6:N8" name="範圍1_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89"/>
  <dimension ref="A1:AB210"/>
  <sheetViews>
    <sheetView workbookViewId="0" topLeftCell="A1">
      <selection activeCell="B16" sqref="B16"/>
    </sheetView>
  </sheetViews>
  <sheetFormatPr defaultColWidth="9.00390625" defaultRowHeight="16.5"/>
  <cols>
    <col min="1" max="1" width="17.625" style="145" bestFit="1" customWidth="1"/>
    <col min="2" max="2" width="38.25390625" style="145" bestFit="1" customWidth="1"/>
    <col min="3" max="3" width="9.00390625" style="145" customWidth="1"/>
    <col min="4" max="4" width="15.25390625" style="145" bestFit="1" customWidth="1"/>
    <col min="5" max="5" width="9.00390625" style="147" customWidth="1"/>
    <col min="6" max="6" width="17.625" style="145" bestFit="1" customWidth="1"/>
    <col min="7" max="26" width="9.00390625" style="145" customWidth="1"/>
    <col min="27" max="27" width="17.625" style="145" bestFit="1" customWidth="1"/>
    <col min="28" max="28" width="15.25390625" style="145" bestFit="1" customWidth="1"/>
    <col min="29" max="16384" width="9.00390625" style="145" customWidth="1"/>
  </cols>
  <sheetData>
    <row r="1" spans="1:26" ht="16.5">
      <c r="A1" s="145" t="s">
        <v>201</v>
      </c>
      <c r="B1" s="145" t="s">
        <v>201</v>
      </c>
      <c r="C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8" ht="16.5">
      <c r="A2" s="178">
        <v>303001</v>
      </c>
      <c r="B2" s="179" t="s">
        <v>309</v>
      </c>
      <c r="C2" s="148"/>
      <c r="D2" s="146"/>
      <c r="F2" s="149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49"/>
      <c r="AB2" s="146"/>
    </row>
    <row r="3" spans="1:28" ht="16.5">
      <c r="A3" s="178">
        <v>303003</v>
      </c>
      <c r="B3" s="180" t="s">
        <v>203</v>
      </c>
      <c r="C3" s="148"/>
      <c r="D3" s="146"/>
      <c r="F3" s="149"/>
      <c r="G3" s="150"/>
      <c r="J3" s="150"/>
      <c r="K3" s="150"/>
      <c r="L3" s="150"/>
      <c r="M3" s="150"/>
      <c r="N3" s="150"/>
      <c r="R3" s="150"/>
      <c r="S3" s="150"/>
      <c r="T3" s="150"/>
      <c r="U3" s="150"/>
      <c r="V3" s="150"/>
      <c r="W3" s="150"/>
      <c r="X3" s="150"/>
      <c r="Y3" s="150"/>
      <c r="AA3" s="149"/>
      <c r="AB3" s="146"/>
    </row>
    <row r="4" spans="1:28" ht="16.5">
      <c r="A4" s="178">
        <v>303004</v>
      </c>
      <c r="B4" s="180" t="s">
        <v>204</v>
      </c>
      <c r="C4" s="148"/>
      <c r="D4" s="146"/>
      <c r="F4" s="149"/>
      <c r="G4" s="150"/>
      <c r="J4" s="150"/>
      <c r="K4" s="150"/>
      <c r="L4" s="150"/>
      <c r="M4" s="150"/>
      <c r="N4" s="150"/>
      <c r="S4" s="150"/>
      <c r="T4" s="150"/>
      <c r="V4" s="150"/>
      <c r="Y4" s="150"/>
      <c r="AA4" s="149"/>
      <c r="AB4" s="146"/>
    </row>
    <row r="5" spans="1:28" ht="16.5">
      <c r="A5" s="178">
        <v>303005</v>
      </c>
      <c r="B5" s="180" t="s">
        <v>205</v>
      </c>
      <c r="C5" s="148"/>
      <c r="D5" s="146"/>
      <c r="F5" s="149"/>
      <c r="G5" s="150"/>
      <c r="J5" s="150"/>
      <c r="K5" s="150"/>
      <c r="L5" s="150"/>
      <c r="M5" s="150"/>
      <c r="N5" s="150"/>
      <c r="V5" s="150"/>
      <c r="Y5" s="150"/>
      <c r="AA5" s="149"/>
      <c r="AB5" s="146"/>
    </row>
    <row r="6" spans="1:28" ht="16.5">
      <c r="A6" s="178">
        <v>308001</v>
      </c>
      <c r="B6" s="180" t="s">
        <v>206</v>
      </c>
      <c r="C6" s="148"/>
      <c r="D6" s="146"/>
      <c r="F6" s="149"/>
      <c r="G6" s="150"/>
      <c r="J6" s="150"/>
      <c r="K6" s="150"/>
      <c r="L6" s="150"/>
      <c r="M6" s="150"/>
      <c r="N6" s="150"/>
      <c r="V6" s="150"/>
      <c r="Y6" s="150"/>
      <c r="AA6" s="149"/>
      <c r="AB6" s="146"/>
    </row>
    <row r="7" spans="1:28" ht="16.5">
      <c r="A7" s="181">
        <v>308002</v>
      </c>
      <c r="B7" s="182" t="s">
        <v>207</v>
      </c>
      <c r="C7" s="148"/>
      <c r="D7" s="146"/>
      <c r="F7" s="149"/>
      <c r="G7" s="150"/>
      <c r="J7" s="150"/>
      <c r="K7" s="150"/>
      <c r="L7" s="150"/>
      <c r="M7" s="150"/>
      <c r="N7" s="150"/>
      <c r="V7" s="150"/>
      <c r="Y7" s="150"/>
      <c r="AA7" s="149"/>
      <c r="AB7" s="146"/>
    </row>
    <row r="8" spans="1:28" ht="16.5">
      <c r="A8" s="178">
        <v>312001</v>
      </c>
      <c r="B8" s="180" t="s">
        <v>208</v>
      </c>
      <c r="C8" s="148"/>
      <c r="D8" s="146"/>
      <c r="F8" s="149"/>
      <c r="G8" s="150"/>
      <c r="J8" s="150"/>
      <c r="K8" s="150"/>
      <c r="L8" s="150"/>
      <c r="M8" s="150"/>
      <c r="N8" s="150"/>
      <c r="AA8" s="149"/>
      <c r="AB8" s="146"/>
    </row>
    <row r="9" spans="1:28" ht="16.5">
      <c r="A9" s="178">
        <v>314001</v>
      </c>
      <c r="B9" s="180" t="s">
        <v>209</v>
      </c>
      <c r="C9" s="148"/>
      <c r="D9" s="146"/>
      <c r="F9" s="149"/>
      <c r="G9" s="150"/>
      <c r="J9" s="150"/>
      <c r="K9" s="150"/>
      <c r="L9" s="150"/>
      <c r="M9" s="150"/>
      <c r="AA9" s="149"/>
      <c r="AB9" s="146"/>
    </row>
    <row r="10" spans="1:28" ht="16.5">
      <c r="A10" s="178">
        <v>314002</v>
      </c>
      <c r="B10" s="180" t="s">
        <v>210</v>
      </c>
      <c r="C10" s="148"/>
      <c r="D10" s="146"/>
      <c r="F10" s="149"/>
      <c r="G10" s="150"/>
      <c r="J10" s="150"/>
      <c r="K10" s="150"/>
      <c r="L10" s="150"/>
      <c r="M10" s="150"/>
      <c r="AA10" s="149"/>
      <c r="AB10" s="146"/>
    </row>
    <row r="11" spans="1:28" ht="16.5">
      <c r="A11" s="178">
        <v>315001</v>
      </c>
      <c r="B11" s="180" t="s">
        <v>211</v>
      </c>
      <c r="C11" s="148"/>
      <c r="D11" s="146"/>
      <c r="F11" s="149"/>
      <c r="G11" s="150"/>
      <c r="J11" s="150"/>
      <c r="K11" s="150"/>
      <c r="L11" s="150"/>
      <c r="M11" s="150"/>
      <c r="AA11" s="149"/>
      <c r="AB11" s="146"/>
    </row>
    <row r="12" spans="1:28" ht="16.5">
      <c r="A12" s="178">
        <v>320001</v>
      </c>
      <c r="B12" s="180" t="s">
        <v>212</v>
      </c>
      <c r="C12" s="148"/>
      <c r="D12" s="146"/>
      <c r="F12" s="149"/>
      <c r="G12" s="150"/>
      <c r="J12" s="150"/>
      <c r="K12" s="150"/>
      <c r="L12" s="150"/>
      <c r="M12" s="150"/>
      <c r="AA12" s="149"/>
      <c r="AB12" s="146"/>
    </row>
    <row r="13" spans="1:28" ht="16.5">
      <c r="A13" s="178">
        <v>321001</v>
      </c>
      <c r="B13" s="180" t="s">
        <v>80</v>
      </c>
      <c r="C13" s="148"/>
      <c r="D13" s="146"/>
      <c r="F13" s="149"/>
      <c r="G13" s="150"/>
      <c r="J13" s="150"/>
      <c r="K13" s="150"/>
      <c r="L13" s="150"/>
      <c r="M13" s="150"/>
      <c r="AA13" s="149"/>
      <c r="AB13" s="146"/>
    </row>
    <row r="14" spans="1:28" ht="16.5">
      <c r="A14" s="178">
        <v>322001</v>
      </c>
      <c r="B14" s="180" t="s">
        <v>213</v>
      </c>
      <c r="C14" s="148"/>
      <c r="D14" s="146"/>
      <c r="F14" s="149"/>
      <c r="G14" s="150"/>
      <c r="J14" s="150"/>
      <c r="K14" s="150"/>
      <c r="L14" s="150"/>
      <c r="M14" s="150"/>
      <c r="AA14" s="149"/>
      <c r="AB14" s="146"/>
    </row>
    <row r="15" spans="1:28" ht="16.5">
      <c r="A15" s="178">
        <v>323001</v>
      </c>
      <c r="B15" s="180" t="s">
        <v>214</v>
      </c>
      <c r="C15" s="148"/>
      <c r="D15" s="146"/>
      <c r="F15" s="149"/>
      <c r="J15" s="150"/>
      <c r="K15" s="150"/>
      <c r="L15" s="150"/>
      <c r="M15" s="150"/>
      <c r="AA15" s="149"/>
      <c r="AB15" s="146"/>
    </row>
    <row r="16" spans="1:28" ht="16.5">
      <c r="A16" s="178">
        <v>324001</v>
      </c>
      <c r="B16" s="180" t="s">
        <v>316</v>
      </c>
      <c r="C16" s="148"/>
      <c r="D16" s="146"/>
      <c r="F16" s="149"/>
      <c r="J16" s="150"/>
      <c r="K16" s="150"/>
      <c r="L16" s="150"/>
      <c r="AA16" s="149"/>
      <c r="AB16" s="146"/>
    </row>
    <row r="17" spans="1:28" ht="16.5">
      <c r="A17" s="178">
        <v>345001</v>
      </c>
      <c r="B17" s="180" t="s">
        <v>215</v>
      </c>
      <c r="C17" s="148"/>
      <c r="D17" s="146"/>
      <c r="F17" s="149"/>
      <c r="K17" s="150"/>
      <c r="L17" s="150"/>
      <c r="AA17" s="149"/>
      <c r="AB17" s="146"/>
    </row>
    <row r="18" spans="1:28" ht="16.5">
      <c r="A18" s="178">
        <v>350001</v>
      </c>
      <c r="B18" s="180" t="s">
        <v>216</v>
      </c>
      <c r="C18" s="148"/>
      <c r="D18" s="146"/>
      <c r="F18" s="149"/>
      <c r="K18" s="150"/>
      <c r="L18" s="150"/>
      <c r="AA18" s="149"/>
      <c r="AB18" s="146"/>
    </row>
    <row r="19" spans="1:28" ht="16.5">
      <c r="A19" s="178">
        <v>355001</v>
      </c>
      <c r="B19" s="180" t="s">
        <v>217</v>
      </c>
      <c r="C19" s="148"/>
      <c r="D19" s="146"/>
      <c r="F19" s="149"/>
      <c r="L19" s="150"/>
      <c r="AA19" s="149"/>
      <c r="AB19" s="146"/>
    </row>
    <row r="20" spans="1:28" ht="16.5">
      <c r="A20" s="178">
        <v>355002</v>
      </c>
      <c r="B20" s="180" t="s">
        <v>218</v>
      </c>
      <c r="C20" s="148"/>
      <c r="D20" s="146"/>
      <c r="F20" s="149"/>
      <c r="L20" s="150"/>
      <c r="AA20" s="149"/>
      <c r="AB20" s="146"/>
    </row>
    <row r="21" spans="1:28" ht="16.5">
      <c r="A21" s="148"/>
      <c r="B21" s="151"/>
      <c r="C21" s="148"/>
      <c r="D21" s="146"/>
      <c r="F21" s="149"/>
      <c r="L21" s="150"/>
      <c r="AA21" s="149"/>
      <c r="AB21" s="146"/>
    </row>
    <row r="22" spans="1:28" ht="16.5">
      <c r="A22" s="148"/>
      <c r="B22" s="151"/>
      <c r="C22" s="148"/>
      <c r="D22" s="146"/>
      <c r="F22" s="149"/>
      <c r="L22" s="150"/>
      <c r="AA22" s="149"/>
      <c r="AB22" s="146"/>
    </row>
    <row r="23" spans="1:28" ht="16.5">
      <c r="A23" s="148"/>
      <c r="B23" s="151"/>
      <c r="C23" s="148"/>
      <c r="D23" s="146"/>
      <c r="F23" s="149"/>
      <c r="L23" s="150"/>
      <c r="AA23" s="149"/>
      <c r="AB23" s="146"/>
    </row>
    <row r="24" spans="1:28" ht="16.5">
      <c r="A24" s="148"/>
      <c r="B24" s="151"/>
      <c r="C24" s="148"/>
      <c r="D24" s="146"/>
      <c r="F24" s="149"/>
      <c r="L24" s="150"/>
      <c r="AA24" s="149"/>
      <c r="AB24" s="146"/>
    </row>
    <row r="25" spans="1:28" ht="16.5">
      <c r="A25" s="148"/>
      <c r="B25" s="151"/>
      <c r="C25" s="148"/>
      <c r="D25" s="146"/>
      <c r="F25" s="149"/>
      <c r="L25" s="150"/>
      <c r="AA25" s="149"/>
      <c r="AB25" s="146"/>
    </row>
    <row r="26" spans="1:28" ht="16.5">
      <c r="A26" s="148"/>
      <c r="B26" s="151"/>
      <c r="C26" s="148"/>
      <c r="D26" s="146"/>
      <c r="F26" s="149"/>
      <c r="L26" s="150"/>
      <c r="T26" s="150"/>
      <c r="AA26" s="149"/>
      <c r="AB26" s="146"/>
    </row>
    <row r="27" spans="1:28" ht="16.5">
      <c r="A27" s="148"/>
      <c r="B27" s="151"/>
      <c r="C27" s="148"/>
      <c r="D27" s="146"/>
      <c r="F27" s="149"/>
      <c r="L27" s="150"/>
      <c r="T27" s="150"/>
      <c r="AA27" s="149"/>
      <c r="AB27" s="146"/>
    </row>
    <row r="28" spans="1:28" ht="16.5">
      <c r="A28" s="148"/>
      <c r="B28" s="151"/>
      <c r="C28" s="148"/>
      <c r="D28" s="146"/>
      <c r="F28" s="149"/>
      <c r="L28" s="150"/>
      <c r="AA28" s="149"/>
      <c r="AB28" s="146"/>
    </row>
    <row r="29" spans="1:27" ht="16.5">
      <c r="A29" s="148"/>
      <c r="B29" s="151"/>
      <c r="C29" s="148"/>
      <c r="F29" s="149"/>
      <c r="L29" s="150"/>
      <c r="AA29" s="149"/>
    </row>
    <row r="30" spans="1:27" ht="16.5">
      <c r="A30" s="148"/>
      <c r="B30" s="151"/>
      <c r="C30" s="148"/>
      <c r="F30" s="149"/>
      <c r="L30" s="150"/>
      <c r="AA30" s="149"/>
    </row>
    <row r="31" spans="1:27" ht="16.5">
      <c r="A31" s="148"/>
      <c r="B31" s="151"/>
      <c r="C31" s="148"/>
      <c r="F31" s="149"/>
      <c r="L31" s="150"/>
      <c r="AA31" s="149"/>
    </row>
    <row r="32" spans="1:27" ht="16.5">
      <c r="A32" s="148"/>
      <c r="B32" s="151"/>
      <c r="C32" s="148"/>
      <c r="F32" s="149"/>
      <c r="L32" s="150"/>
      <c r="AA32" s="149"/>
    </row>
    <row r="33" spans="1:28" ht="16.5">
      <c r="A33" s="148"/>
      <c r="B33" s="151"/>
      <c r="C33" s="148"/>
      <c r="F33" s="149"/>
      <c r="L33" s="150"/>
      <c r="AA33" s="149"/>
      <c r="AB33"/>
    </row>
    <row r="34" spans="1:28" ht="16.5">
      <c r="A34" s="148"/>
      <c r="B34" s="151"/>
      <c r="C34" s="148"/>
      <c r="F34" s="149"/>
      <c r="L34" s="150"/>
      <c r="AA34" s="149"/>
      <c r="AB34"/>
    </row>
    <row r="35" spans="1:28" ht="16.5">
      <c r="A35" s="148"/>
      <c r="B35" s="151"/>
      <c r="C35" s="148"/>
      <c r="F35" s="149"/>
      <c r="L35" s="150"/>
      <c r="AA35" s="149"/>
      <c r="AB35"/>
    </row>
    <row r="36" spans="1:28" ht="16.5">
      <c r="A36" s="148"/>
      <c r="B36" s="151"/>
      <c r="C36" s="148"/>
      <c r="F36" s="149"/>
      <c r="AA36" s="149"/>
      <c r="AB36"/>
    </row>
    <row r="37" spans="1:28" ht="16.5">
      <c r="A37" s="148"/>
      <c r="B37" s="151"/>
      <c r="C37" s="148"/>
      <c r="F37" s="149"/>
      <c r="AA37" s="149"/>
      <c r="AB37"/>
    </row>
    <row r="38" spans="1:28" ht="16.5">
      <c r="A38" s="148"/>
      <c r="B38" s="151"/>
      <c r="C38" s="148"/>
      <c r="F38" s="149"/>
      <c r="AA38" s="149"/>
      <c r="AB38"/>
    </row>
    <row r="39" spans="1:28" ht="16.5">
      <c r="A39" s="148"/>
      <c r="B39" s="151"/>
      <c r="C39" s="148"/>
      <c r="F39" s="149"/>
      <c r="AA39" s="149"/>
      <c r="AB39"/>
    </row>
    <row r="40" spans="1:28" ht="16.5">
      <c r="A40" s="148"/>
      <c r="B40" s="151"/>
      <c r="C40" s="148"/>
      <c r="F40" s="149"/>
      <c r="AA40" s="149"/>
      <c r="AB40"/>
    </row>
    <row r="41" spans="1:28" ht="16.5">
      <c r="A41" s="148"/>
      <c r="B41" s="151"/>
      <c r="C41" s="148"/>
      <c r="F41" s="149"/>
      <c r="AA41" s="149"/>
      <c r="AB41"/>
    </row>
    <row r="42" spans="1:28" ht="16.5">
      <c r="A42" s="148"/>
      <c r="B42" s="151"/>
      <c r="C42" s="148"/>
      <c r="F42" s="149"/>
      <c r="AA42" s="149"/>
      <c r="AB42"/>
    </row>
    <row r="43" spans="1:28" ht="16.5">
      <c r="A43" s="148"/>
      <c r="B43" s="151"/>
      <c r="C43" s="148"/>
      <c r="F43" s="149"/>
      <c r="AA43" s="149"/>
      <c r="AB43"/>
    </row>
    <row r="44" spans="1:28" ht="16.5">
      <c r="A44" s="148"/>
      <c r="B44" s="151"/>
      <c r="C44" s="148"/>
      <c r="F44" s="149"/>
      <c r="AA44" s="149"/>
      <c r="AB44"/>
    </row>
    <row r="45" spans="1:28" ht="16.5">
      <c r="A45" s="148"/>
      <c r="B45" s="151"/>
      <c r="C45" s="148"/>
      <c r="F45" s="149"/>
      <c r="AA45" s="149"/>
      <c r="AB45"/>
    </row>
    <row r="46" spans="1:28" ht="16.5">
      <c r="A46" s="148"/>
      <c r="B46" s="151"/>
      <c r="C46" s="148"/>
      <c r="F46" s="149"/>
      <c r="AA46" s="149"/>
      <c r="AB46"/>
    </row>
    <row r="47" spans="1:28" ht="16.5">
      <c r="A47" s="148"/>
      <c r="B47" s="151"/>
      <c r="C47" s="148"/>
      <c r="F47" s="149"/>
      <c r="AA47" s="149"/>
      <c r="AB47"/>
    </row>
    <row r="48" spans="1:28" ht="16.5">
      <c r="A48" s="148"/>
      <c r="B48" s="151"/>
      <c r="C48" s="148"/>
      <c r="F48" s="149"/>
      <c r="AA48" s="149"/>
      <c r="AB48"/>
    </row>
    <row r="49" spans="1:28" ht="16.5">
      <c r="A49" s="148"/>
      <c r="B49" s="151"/>
      <c r="C49" s="148"/>
      <c r="F49" s="149"/>
      <c r="AA49" s="149"/>
      <c r="AB49"/>
    </row>
    <row r="50" spans="1:28" ht="16.5">
      <c r="A50" s="148"/>
      <c r="B50" s="151"/>
      <c r="C50" s="148"/>
      <c r="F50" s="149"/>
      <c r="AA50" s="149"/>
      <c r="AB50"/>
    </row>
    <row r="51" spans="1:28" ht="16.5">
      <c r="A51" s="148"/>
      <c r="B51" s="151"/>
      <c r="C51" s="148"/>
      <c r="F51" s="149"/>
      <c r="AA51" s="149"/>
      <c r="AB51"/>
    </row>
    <row r="52" spans="1:28" ht="16.5">
      <c r="A52" s="148"/>
      <c r="B52" s="151"/>
      <c r="C52" s="148"/>
      <c r="F52" s="149"/>
      <c r="AA52" s="149"/>
      <c r="AB52"/>
    </row>
    <row r="53" spans="1:28" ht="16.5">
      <c r="A53" s="148"/>
      <c r="B53" s="151"/>
      <c r="C53" s="148"/>
      <c r="F53" s="149"/>
      <c r="AA53" s="149"/>
      <c r="AB53"/>
    </row>
    <row r="54" spans="1:28" ht="16.5">
      <c r="A54" s="148"/>
      <c r="B54" s="151"/>
      <c r="C54" s="148"/>
      <c r="F54" s="149"/>
      <c r="AA54" s="149"/>
      <c r="AB54"/>
    </row>
    <row r="55" spans="1:28" ht="16.5">
      <c r="A55" s="148"/>
      <c r="B55" s="151"/>
      <c r="C55" s="148"/>
      <c r="F55" s="149"/>
      <c r="AA55" s="149"/>
      <c r="AB55"/>
    </row>
    <row r="56" spans="1:28" ht="16.5">
      <c r="A56" s="148"/>
      <c r="B56" s="151"/>
      <c r="C56" s="148"/>
      <c r="F56" s="149"/>
      <c r="AA56" s="149"/>
      <c r="AB56"/>
    </row>
    <row r="57" spans="1:28" ht="16.5">
      <c r="A57" s="148"/>
      <c r="B57" s="151"/>
      <c r="C57" s="148"/>
      <c r="F57" s="149"/>
      <c r="AA57" s="149"/>
      <c r="AB57"/>
    </row>
    <row r="58" spans="1:28" ht="16.5">
      <c r="A58" s="148"/>
      <c r="B58" s="151"/>
      <c r="C58" s="148"/>
      <c r="F58" s="149"/>
      <c r="AA58" s="149"/>
      <c r="AB58"/>
    </row>
    <row r="59" spans="1:28" ht="16.5">
      <c r="A59" s="148"/>
      <c r="B59" s="151"/>
      <c r="C59" s="148"/>
      <c r="F59" s="149"/>
      <c r="AA59" s="149"/>
      <c r="AB59"/>
    </row>
    <row r="60" spans="1:28" ht="16.5">
      <c r="A60" s="148"/>
      <c r="B60" s="151"/>
      <c r="C60" s="148"/>
      <c r="F60" s="149"/>
      <c r="AA60" s="149"/>
      <c r="AB60"/>
    </row>
    <row r="61" spans="1:28" ht="16.5">
      <c r="A61" s="148"/>
      <c r="B61" s="151"/>
      <c r="C61" s="148"/>
      <c r="F61" s="149"/>
      <c r="AA61" s="149"/>
      <c r="AB61"/>
    </row>
    <row r="62" spans="1:28" ht="16.5">
      <c r="A62" s="148"/>
      <c r="B62" s="151"/>
      <c r="C62" s="148"/>
      <c r="F62" s="149"/>
      <c r="AA62" s="149"/>
      <c r="AB62"/>
    </row>
    <row r="63" spans="1:28" ht="16.5">
      <c r="A63" s="148"/>
      <c r="B63" s="151"/>
      <c r="C63" s="148"/>
      <c r="F63" s="149"/>
      <c r="AA63" s="149"/>
      <c r="AB63"/>
    </row>
    <row r="64" spans="1:28" ht="16.5">
      <c r="A64" s="148"/>
      <c r="B64" s="151"/>
      <c r="C64" s="148"/>
      <c r="F64" s="149"/>
      <c r="AA64" s="149"/>
      <c r="AB64"/>
    </row>
    <row r="65" spans="1:28" ht="16.5">
      <c r="A65" s="148"/>
      <c r="B65" s="151"/>
      <c r="C65" s="148"/>
      <c r="F65" s="149"/>
      <c r="AA65" s="149"/>
      <c r="AB65"/>
    </row>
    <row r="66" spans="1:28" ht="16.5">
      <c r="A66" s="148"/>
      <c r="B66" s="151"/>
      <c r="C66" s="148"/>
      <c r="F66" s="149"/>
      <c r="AA66" s="149"/>
      <c r="AB66"/>
    </row>
    <row r="67" spans="1:28" ht="16.5">
      <c r="A67" s="148"/>
      <c r="B67" s="151"/>
      <c r="C67" s="148"/>
      <c r="F67" s="149"/>
      <c r="AA67" s="149"/>
      <c r="AB67"/>
    </row>
    <row r="68" spans="1:28" ht="16.5">
      <c r="A68" s="148"/>
      <c r="B68" s="151"/>
      <c r="C68" s="148"/>
      <c r="F68" s="149"/>
      <c r="AA68" s="149"/>
      <c r="AB68"/>
    </row>
    <row r="69" spans="1:28" ht="16.5">
      <c r="A69" s="148"/>
      <c r="B69" s="151"/>
      <c r="C69" s="148"/>
      <c r="F69" s="149"/>
      <c r="AA69" s="149"/>
      <c r="AB69"/>
    </row>
    <row r="70" spans="1:28" ht="16.5">
      <c r="A70" s="148"/>
      <c r="B70" s="151"/>
      <c r="C70" s="148"/>
      <c r="F70" s="149"/>
      <c r="AA70" s="149"/>
      <c r="AB70"/>
    </row>
    <row r="71" spans="1:28" ht="16.5">
      <c r="A71" s="148"/>
      <c r="B71" s="151"/>
      <c r="C71" s="148"/>
      <c r="F71" s="149"/>
      <c r="AA71" s="149"/>
      <c r="AB71"/>
    </row>
    <row r="72" spans="1:28" ht="16.5">
      <c r="A72" s="148"/>
      <c r="B72" s="151"/>
      <c r="C72" s="148"/>
      <c r="F72" s="149"/>
      <c r="AA72" s="149"/>
      <c r="AB72"/>
    </row>
    <row r="73" spans="1:28" ht="16.5">
      <c r="A73" s="148"/>
      <c r="B73" s="151"/>
      <c r="C73" s="148"/>
      <c r="F73" s="149"/>
      <c r="AA73" s="149"/>
      <c r="AB73"/>
    </row>
    <row r="74" spans="1:28" ht="16.5">
      <c r="A74" s="148"/>
      <c r="B74" s="151"/>
      <c r="C74" s="148"/>
      <c r="F74" s="149"/>
      <c r="AA74" s="149"/>
      <c r="AB74"/>
    </row>
    <row r="75" spans="1:28" ht="16.5">
      <c r="A75" s="148"/>
      <c r="B75" s="151"/>
      <c r="C75" s="148"/>
      <c r="F75" s="149"/>
      <c r="AA75" s="149"/>
      <c r="AB75"/>
    </row>
    <row r="76" spans="1:28" ht="16.5">
      <c r="A76" s="148"/>
      <c r="B76" s="151"/>
      <c r="C76" s="148"/>
      <c r="F76" s="149"/>
      <c r="AA76" s="149"/>
      <c r="AB76"/>
    </row>
    <row r="77" spans="1:28" ht="16.5">
      <c r="A77" s="148"/>
      <c r="B77" s="151"/>
      <c r="C77" s="148"/>
      <c r="F77" s="149"/>
      <c r="AA77" s="149"/>
      <c r="AB77"/>
    </row>
    <row r="78" spans="1:28" ht="16.5">
      <c r="A78" s="148"/>
      <c r="B78" s="151"/>
      <c r="C78" s="148"/>
      <c r="F78" s="149"/>
      <c r="AA78" s="149"/>
      <c r="AB78"/>
    </row>
    <row r="79" spans="1:28" ht="16.5">
      <c r="A79" s="148"/>
      <c r="B79" s="151"/>
      <c r="C79" s="148"/>
      <c r="F79" s="149"/>
      <c r="AA79" s="149"/>
      <c r="AB79"/>
    </row>
    <row r="80" spans="2:28" ht="16.5">
      <c r="B80" s="147"/>
      <c r="F80" s="149"/>
      <c r="AA80" s="149"/>
      <c r="AB80"/>
    </row>
    <row r="81" spans="1:28" ht="16.5">
      <c r="A81"/>
      <c r="B81" s="147"/>
      <c r="F81" s="149"/>
      <c r="AA81" s="149"/>
      <c r="AB81"/>
    </row>
    <row r="82" spans="1:28" ht="16.5">
      <c r="A82"/>
      <c r="B82" s="147"/>
      <c r="F82" s="149"/>
      <c r="AA82" s="149"/>
      <c r="AB82"/>
    </row>
    <row r="83" spans="1:28" ht="16.5">
      <c r="A83"/>
      <c r="B83" s="147"/>
      <c r="F83" s="149"/>
      <c r="AA83" s="149"/>
      <c r="AB83"/>
    </row>
    <row r="84" spans="1:28" ht="16.5">
      <c r="A84"/>
      <c r="B84" s="147"/>
      <c r="F84" s="149"/>
      <c r="AA84" s="149"/>
      <c r="AB84"/>
    </row>
    <row r="85" spans="1:28" ht="16.5">
      <c r="A85"/>
      <c r="B85" s="147"/>
      <c r="F85" s="149"/>
      <c r="AA85" s="149"/>
      <c r="AB85"/>
    </row>
    <row r="86" spans="1:28" ht="16.5">
      <c r="A86"/>
      <c r="B86" s="147"/>
      <c r="F86" s="149"/>
      <c r="AA86" s="149"/>
      <c r="AB86"/>
    </row>
    <row r="87" spans="1:28" ht="16.5">
      <c r="A87"/>
      <c r="B87" s="147"/>
      <c r="F87" s="149"/>
      <c r="AA87" s="149"/>
      <c r="AB87"/>
    </row>
    <row r="88" spans="1:28" ht="16.5">
      <c r="A88"/>
      <c r="B88" s="147"/>
      <c r="F88" s="149"/>
      <c r="AA88" s="149"/>
      <c r="AB88"/>
    </row>
    <row r="89" spans="1:28" ht="16.5">
      <c r="A89"/>
      <c r="B89" s="147"/>
      <c r="F89" s="149"/>
      <c r="AA89" s="149"/>
      <c r="AB89"/>
    </row>
    <row r="90" spans="1:28" ht="16.5">
      <c r="A90"/>
      <c r="B90" s="147"/>
      <c r="F90" s="149"/>
      <c r="AA90" s="149"/>
      <c r="AB90"/>
    </row>
    <row r="91" spans="1:28" ht="16.5">
      <c r="A91"/>
      <c r="B91" s="147"/>
      <c r="F91" s="149"/>
      <c r="AA91" s="149"/>
      <c r="AB91"/>
    </row>
    <row r="92" spans="1:28" ht="16.5">
      <c r="A92"/>
      <c r="B92" s="147"/>
      <c r="F92" s="149"/>
      <c r="AA92" s="149"/>
      <c r="AB92"/>
    </row>
    <row r="93" spans="1:28" ht="16.5">
      <c r="A93"/>
      <c r="B93" s="147"/>
      <c r="F93" s="149"/>
      <c r="AA93" s="149"/>
      <c r="AB93"/>
    </row>
    <row r="94" spans="1:28" ht="16.5">
      <c r="A94"/>
      <c r="B94" s="147"/>
      <c r="F94" s="149"/>
      <c r="AA94" s="149"/>
      <c r="AB94"/>
    </row>
    <row r="95" spans="1:28" ht="16.5">
      <c r="A95"/>
      <c r="B95" s="147"/>
      <c r="F95" s="149"/>
      <c r="AA95" s="149"/>
      <c r="AB95"/>
    </row>
    <row r="96" spans="1:28" ht="16.5">
      <c r="A96"/>
      <c r="B96" s="147"/>
      <c r="F96" s="149"/>
      <c r="AA96" s="149"/>
      <c r="AB96"/>
    </row>
    <row r="97" spans="1:28" ht="16.5">
      <c r="A97"/>
      <c r="B97" s="147"/>
      <c r="F97" s="149"/>
      <c r="AA97" s="149"/>
      <c r="AB97"/>
    </row>
    <row r="98" spans="1:28" ht="16.5">
      <c r="A98"/>
      <c r="B98" s="147"/>
      <c r="F98" s="149"/>
      <c r="AA98" s="149"/>
      <c r="AB98"/>
    </row>
    <row r="99" spans="1:28" ht="16.5">
      <c r="A99"/>
      <c r="B99" s="147"/>
      <c r="F99" s="149"/>
      <c r="AA99" s="149"/>
      <c r="AB99"/>
    </row>
    <row r="100" spans="1:28" ht="16.5">
      <c r="A100"/>
      <c r="B100" s="147"/>
      <c r="F100" s="149"/>
      <c r="AA100" s="149"/>
      <c r="AB100"/>
    </row>
    <row r="101" spans="1:28" ht="16.5">
      <c r="A101"/>
      <c r="B101" s="147"/>
      <c r="F101" s="149"/>
      <c r="AA101" s="149"/>
      <c r="AB101"/>
    </row>
    <row r="102" spans="1:28" ht="16.5">
      <c r="A102"/>
      <c r="B102" s="147"/>
      <c r="F102" s="149"/>
      <c r="AA102" s="149"/>
      <c r="AB102"/>
    </row>
    <row r="103" spans="1:28" ht="16.5">
      <c r="A103"/>
      <c r="B103" s="147"/>
      <c r="F103" s="149"/>
      <c r="AA103" s="149"/>
      <c r="AB103"/>
    </row>
    <row r="104" spans="1:28" ht="16.5">
      <c r="A104"/>
      <c r="B104" s="147"/>
      <c r="F104" s="149"/>
      <c r="AA104" s="149"/>
      <c r="AB104"/>
    </row>
    <row r="105" spans="1:28" ht="16.5">
      <c r="A105"/>
      <c r="B105" s="147"/>
      <c r="F105" s="149"/>
      <c r="AA105" s="149"/>
      <c r="AB105"/>
    </row>
    <row r="106" spans="1:28" ht="16.5">
      <c r="A106"/>
      <c r="B106" s="147"/>
      <c r="F106" s="149"/>
      <c r="AA106" s="149"/>
      <c r="AB106"/>
    </row>
    <row r="107" spans="1:28" ht="16.5">
      <c r="A107"/>
      <c r="B107" s="147"/>
      <c r="F107" s="149"/>
      <c r="AA107" s="149"/>
      <c r="AB107"/>
    </row>
    <row r="108" spans="1:28" ht="16.5">
      <c r="A108"/>
      <c r="B108" s="147"/>
      <c r="F108" s="149"/>
      <c r="AA108" s="149"/>
      <c r="AB108"/>
    </row>
    <row r="109" spans="1:28" ht="16.5">
      <c r="A109"/>
      <c r="B109" s="147"/>
      <c r="F109" s="149"/>
      <c r="AA109" s="149"/>
      <c r="AB109"/>
    </row>
    <row r="110" spans="1:28" ht="16.5">
      <c r="A110"/>
      <c r="B110" s="147"/>
      <c r="F110" s="149"/>
      <c r="AA110" s="149"/>
      <c r="AB110"/>
    </row>
    <row r="111" spans="1:28" ht="16.5">
      <c r="A111"/>
      <c r="B111" s="147"/>
      <c r="F111" s="149"/>
      <c r="AA111" s="149"/>
      <c r="AB111"/>
    </row>
    <row r="112" spans="1:28" ht="16.5">
      <c r="A112"/>
      <c r="B112" s="147"/>
      <c r="F112" s="149"/>
      <c r="AA112" s="149"/>
      <c r="AB112"/>
    </row>
    <row r="113" spans="1:28" ht="16.5">
      <c r="A113"/>
      <c r="B113" s="147"/>
      <c r="F113" s="149"/>
      <c r="AA113" s="149"/>
      <c r="AB113"/>
    </row>
    <row r="114" spans="1:28" ht="16.5">
      <c r="A114"/>
      <c r="B114" s="147"/>
      <c r="F114" s="149"/>
      <c r="AA114" s="149"/>
      <c r="AB114"/>
    </row>
    <row r="115" spans="1:28" ht="16.5">
      <c r="A115"/>
      <c r="B115" s="147"/>
      <c r="F115" s="149"/>
      <c r="AA115" s="149"/>
      <c r="AB115"/>
    </row>
    <row r="116" spans="1:28" ht="16.5">
      <c r="A116"/>
      <c r="B116" s="147"/>
      <c r="F116" s="149"/>
      <c r="AA116" s="149"/>
      <c r="AB116"/>
    </row>
    <row r="117" spans="1:28" ht="16.5">
      <c r="A117"/>
      <c r="B117" s="147"/>
      <c r="F117" s="149"/>
      <c r="AA117" s="149"/>
      <c r="AB117"/>
    </row>
    <row r="118" spans="1:28" ht="16.5">
      <c r="A118"/>
      <c r="B118" s="147"/>
      <c r="F118" s="149"/>
      <c r="AA118" s="149"/>
      <c r="AB118"/>
    </row>
    <row r="119" spans="1:28" ht="16.5">
      <c r="A119"/>
      <c r="B119" s="147"/>
      <c r="F119" s="149"/>
      <c r="AA119" s="149"/>
      <c r="AB119"/>
    </row>
    <row r="120" spans="1:28" ht="16.5">
      <c r="A120"/>
      <c r="B120" s="147"/>
      <c r="F120" s="149"/>
      <c r="AA120" s="149"/>
      <c r="AB120"/>
    </row>
    <row r="121" spans="1:28" ht="16.5">
      <c r="A121"/>
      <c r="B121" s="147"/>
      <c r="F121" s="149"/>
      <c r="AA121" s="149"/>
      <c r="AB121"/>
    </row>
    <row r="122" spans="1:28" ht="16.5">
      <c r="A122"/>
      <c r="B122" s="147"/>
      <c r="F122" s="149"/>
      <c r="AA122" s="149"/>
      <c r="AB122"/>
    </row>
    <row r="123" spans="1:28" ht="16.5">
      <c r="A123"/>
      <c r="B123" s="147"/>
      <c r="F123" s="149"/>
      <c r="AA123" s="149"/>
      <c r="AB123"/>
    </row>
    <row r="124" spans="1:28" ht="16.5">
      <c r="A124"/>
      <c r="B124" s="147"/>
      <c r="F124" s="149"/>
      <c r="AA124" s="149"/>
      <c r="AB124"/>
    </row>
    <row r="125" spans="1:28" ht="16.5">
      <c r="A125"/>
      <c r="B125" s="147"/>
      <c r="F125" s="149"/>
      <c r="AA125" s="149"/>
      <c r="AB125"/>
    </row>
    <row r="126" spans="1:28" ht="16.5">
      <c r="A126"/>
      <c r="B126" s="147"/>
      <c r="F126" s="149"/>
      <c r="AA126" s="149"/>
      <c r="AB126"/>
    </row>
    <row r="127" spans="1:28" ht="16.5">
      <c r="A127"/>
      <c r="B127" s="147"/>
      <c r="F127" s="149"/>
      <c r="AA127" s="149"/>
      <c r="AB127"/>
    </row>
    <row r="128" spans="1:28" ht="16.5">
      <c r="A128"/>
      <c r="B128" s="147"/>
      <c r="F128" s="149"/>
      <c r="AA128" s="149"/>
      <c r="AB128"/>
    </row>
    <row r="129" spans="1:28" ht="16.5">
      <c r="A129"/>
      <c r="B129" s="147"/>
      <c r="F129" s="149"/>
      <c r="AA129" s="149"/>
      <c r="AB129"/>
    </row>
    <row r="130" spans="1:28" ht="16.5">
      <c r="A130"/>
      <c r="B130" s="147"/>
      <c r="F130" s="149"/>
      <c r="AA130" s="149"/>
      <c r="AB130"/>
    </row>
    <row r="131" spans="1:28" ht="16.5">
      <c r="A131"/>
      <c r="B131" s="147"/>
      <c r="F131" s="149"/>
      <c r="AA131" s="149"/>
      <c r="AB131"/>
    </row>
    <row r="132" spans="1:28" ht="16.5">
      <c r="A132"/>
      <c r="B132" s="147"/>
      <c r="F132" s="149"/>
      <c r="AA132" s="149"/>
      <c r="AB132"/>
    </row>
    <row r="133" spans="1:28" ht="16.5">
      <c r="A133"/>
      <c r="B133" s="147"/>
      <c r="F133" s="149"/>
      <c r="AA133" s="149"/>
      <c r="AB133"/>
    </row>
    <row r="134" spans="1:28" ht="16.5">
      <c r="A134"/>
      <c r="B134" s="147"/>
      <c r="F134" s="149"/>
      <c r="AA134" s="149"/>
      <c r="AB134"/>
    </row>
    <row r="135" spans="1:28" ht="16.5">
      <c r="A135"/>
      <c r="B135" s="147"/>
      <c r="F135" s="149"/>
      <c r="AA135" s="149"/>
      <c r="AB135"/>
    </row>
    <row r="136" spans="1:28" ht="16.5">
      <c r="A136"/>
      <c r="B136" s="147"/>
      <c r="F136" s="149"/>
      <c r="AA136" s="149"/>
      <c r="AB136"/>
    </row>
    <row r="137" spans="1:28" ht="16.5">
      <c r="A137"/>
      <c r="B137" s="147"/>
      <c r="F137" s="149"/>
      <c r="AA137" s="149"/>
      <c r="AB137"/>
    </row>
    <row r="138" spans="1:28" ht="16.5">
      <c r="A138"/>
      <c r="B138" s="147"/>
      <c r="F138" s="149"/>
      <c r="AA138" s="149"/>
      <c r="AB138"/>
    </row>
    <row r="139" spans="1:28" ht="16.5">
      <c r="A139"/>
      <c r="B139" s="147"/>
      <c r="F139" s="149"/>
      <c r="AA139" s="149"/>
      <c r="AB139"/>
    </row>
    <row r="140" spans="1:28" ht="16.5">
      <c r="A140"/>
      <c r="B140" s="147"/>
      <c r="F140" s="149"/>
      <c r="AA140" s="149"/>
      <c r="AB140"/>
    </row>
    <row r="141" spans="1:28" ht="16.5">
      <c r="A141"/>
      <c r="B141" s="147"/>
      <c r="F141" s="149"/>
      <c r="AA141" s="149"/>
      <c r="AB141"/>
    </row>
    <row r="142" spans="1:28" ht="16.5">
      <c r="A142"/>
      <c r="B142" s="147"/>
      <c r="F142" s="149"/>
      <c r="AA142" s="149"/>
      <c r="AB142"/>
    </row>
    <row r="143" spans="1:28" ht="16.5">
      <c r="A143"/>
      <c r="B143" s="147"/>
      <c r="F143" s="149"/>
      <c r="AA143" s="149"/>
      <c r="AB143"/>
    </row>
    <row r="144" spans="1:28" ht="16.5">
      <c r="A144"/>
      <c r="B144" s="147"/>
      <c r="F144" s="149"/>
      <c r="AA144" s="149"/>
      <c r="AB144"/>
    </row>
    <row r="145" spans="1:28" ht="16.5">
      <c r="A145"/>
      <c r="B145" s="147"/>
      <c r="F145" s="149"/>
      <c r="AA145" s="149"/>
      <c r="AB145"/>
    </row>
    <row r="146" spans="1:28" ht="16.5">
      <c r="A146"/>
      <c r="B146" s="147"/>
      <c r="F146" s="149"/>
      <c r="AA146" s="149"/>
      <c r="AB146"/>
    </row>
    <row r="147" spans="1:28" ht="16.5">
      <c r="A147"/>
      <c r="B147" s="147"/>
      <c r="F147" s="149"/>
      <c r="AA147" s="149"/>
      <c r="AB147"/>
    </row>
    <row r="148" spans="1:28" ht="16.5">
      <c r="A148"/>
      <c r="B148" s="147"/>
      <c r="F148" s="149"/>
      <c r="AA148" s="149"/>
      <c r="AB148"/>
    </row>
    <row r="149" spans="1:28" ht="16.5">
      <c r="A149"/>
      <c r="B149" s="147"/>
      <c r="F149" s="149"/>
      <c r="AA149" s="149"/>
      <c r="AB149"/>
    </row>
    <row r="150" spans="1:28" ht="16.5">
      <c r="A150"/>
      <c r="B150" s="147"/>
      <c r="F150" s="149"/>
      <c r="AA150" s="149"/>
      <c r="AB150"/>
    </row>
    <row r="151" spans="1:28" ht="16.5">
      <c r="A151"/>
      <c r="B151" s="147"/>
      <c r="F151" s="149"/>
      <c r="AA151" s="149"/>
      <c r="AB151"/>
    </row>
    <row r="152" spans="1:28" ht="16.5">
      <c r="A152"/>
      <c r="B152" s="147"/>
      <c r="F152" s="149"/>
      <c r="AA152" s="149"/>
      <c r="AB152"/>
    </row>
    <row r="153" spans="1:28" ht="16.5">
      <c r="A153"/>
      <c r="B153" s="147"/>
      <c r="F153" s="149"/>
      <c r="AA153" s="149"/>
      <c r="AB153"/>
    </row>
    <row r="154" spans="1:28" ht="16.5">
      <c r="A154"/>
      <c r="B154" s="147"/>
      <c r="F154" s="149"/>
      <c r="AA154" s="149"/>
      <c r="AB154"/>
    </row>
    <row r="155" spans="1:28" ht="16.5">
      <c r="A155"/>
      <c r="B155" s="147"/>
      <c r="F155" s="149"/>
      <c r="AA155" s="149"/>
      <c r="AB155"/>
    </row>
    <row r="156" spans="1:28" ht="16.5">
      <c r="A156"/>
      <c r="B156" s="147"/>
      <c r="F156" s="149"/>
      <c r="AA156" s="149"/>
      <c r="AB156"/>
    </row>
    <row r="157" spans="1:28" ht="16.5">
      <c r="A157"/>
      <c r="B157" s="147"/>
      <c r="F157" s="149"/>
      <c r="AA157" s="149"/>
      <c r="AB157"/>
    </row>
    <row r="158" spans="1:28" ht="16.5">
      <c r="A158"/>
      <c r="B158" s="147"/>
      <c r="F158" s="149"/>
      <c r="AA158" s="149"/>
      <c r="AB158"/>
    </row>
    <row r="159" spans="1:28" ht="16.5">
      <c r="A159"/>
      <c r="B159" s="147"/>
      <c r="F159" s="149"/>
      <c r="AA159" s="149"/>
      <c r="AB159"/>
    </row>
    <row r="160" spans="1:28" ht="16.5">
      <c r="A160"/>
      <c r="B160" s="147"/>
      <c r="F160" s="149"/>
      <c r="AA160" s="149"/>
      <c r="AB160"/>
    </row>
    <row r="161" spans="1:28" ht="16.5">
      <c r="A161"/>
      <c r="B161" s="147"/>
      <c r="F161" s="149"/>
      <c r="AA161" s="149"/>
      <c r="AB161"/>
    </row>
    <row r="162" spans="1:28" ht="16.5">
      <c r="A162"/>
      <c r="B162" s="147"/>
      <c r="F162" s="149"/>
      <c r="AA162" s="149"/>
      <c r="AB162"/>
    </row>
    <row r="163" spans="1:28" ht="16.5">
      <c r="A163"/>
      <c r="B163" s="147"/>
      <c r="F163" s="149"/>
      <c r="AA163" s="149"/>
      <c r="AB163"/>
    </row>
    <row r="164" spans="1:28" ht="16.5">
      <c r="A164"/>
      <c r="B164" s="147"/>
      <c r="F164" s="149"/>
      <c r="AA164" s="149"/>
      <c r="AB164"/>
    </row>
    <row r="165" spans="1:28" ht="16.5">
      <c r="A165"/>
      <c r="B165" s="147"/>
      <c r="F165" s="149"/>
      <c r="AA165" s="149"/>
      <c r="AB165"/>
    </row>
    <row r="166" spans="1:28" ht="16.5">
      <c r="A166"/>
      <c r="B166" s="147"/>
      <c r="F166" s="149"/>
      <c r="AA166" s="149"/>
      <c r="AB166"/>
    </row>
    <row r="167" spans="1:28" ht="16.5">
      <c r="A167"/>
      <c r="B167" s="147"/>
      <c r="F167" s="149"/>
      <c r="AA167" s="149"/>
      <c r="AB167"/>
    </row>
    <row r="168" spans="1:28" ht="16.5">
      <c r="A168"/>
      <c r="B168" s="147"/>
      <c r="F168" s="149"/>
      <c r="AA168" s="149"/>
      <c r="AB168"/>
    </row>
    <row r="169" spans="1:28" ht="16.5">
      <c r="A169"/>
      <c r="B169" s="147"/>
      <c r="F169" s="149"/>
      <c r="AA169" s="149"/>
      <c r="AB169"/>
    </row>
    <row r="170" spans="1:28" ht="16.5">
      <c r="A170"/>
      <c r="B170" s="147"/>
      <c r="F170" s="149"/>
      <c r="AA170" s="149"/>
      <c r="AB170"/>
    </row>
    <row r="171" spans="1:28" ht="16.5">
      <c r="A171"/>
      <c r="B171" s="147"/>
      <c r="F171" s="149"/>
      <c r="AA171" s="149"/>
      <c r="AB171"/>
    </row>
    <row r="172" spans="1:28" ht="16.5">
      <c r="A172"/>
      <c r="B172" s="147"/>
      <c r="F172" s="149"/>
      <c r="AA172" s="149"/>
      <c r="AB172"/>
    </row>
    <row r="173" spans="1:28" ht="16.5">
      <c r="A173"/>
      <c r="B173" s="147"/>
      <c r="F173" s="149"/>
      <c r="AA173" s="149"/>
      <c r="AB173"/>
    </row>
    <row r="174" spans="1:28" ht="16.5">
      <c r="A174"/>
      <c r="B174" s="147"/>
      <c r="F174" s="149"/>
      <c r="AA174" s="149"/>
      <c r="AB174"/>
    </row>
    <row r="175" spans="1:28" ht="16.5">
      <c r="A175"/>
      <c r="B175" s="147"/>
      <c r="F175" s="149"/>
      <c r="AA175" s="149"/>
      <c r="AB175"/>
    </row>
    <row r="176" spans="1:28" ht="16.5">
      <c r="A176"/>
      <c r="B176" s="147"/>
      <c r="F176" s="149"/>
      <c r="AA176" s="149"/>
      <c r="AB176"/>
    </row>
    <row r="177" spans="1:28" ht="16.5">
      <c r="A177"/>
      <c r="B177" s="147"/>
      <c r="F177" s="149"/>
      <c r="AA177" s="149"/>
      <c r="AB177"/>
    </row>
    <row r="178" spans="1:28" ht="16.5">
      <c r="A178"/>
      <c r="B178" s="147"/>
      <c r="F178" s="149"/>
      <c r="AA178" s="149"/>
      <c r="AB178"/>
    </row>
    <row r="179" spans="1:28" ht="16.5">
      <c r="A179"/>
      <c r="B179" s="147"/>
      <c r="F179" s="149"/>
      <c r="AA179" s="149"/>
      <c r="AB179"/>
    </row>
    <row r="180" spans="1:28" ht="16.5">
      <c r="A180"/>
      <c r="B180" s="147"/>
      <c r="F180" s="149"/>
      <c r="AA180" s="149"/>
      <c r="AB180"/>
    </row>
    <row r="181" spans="1:28" ht="16.5">
      <c r="A181"/>
      <c r="B181" s="147"/>
      <c r="F181" s="149"/>
      <c r="AA181" s="149"/>
      <c r="AB181"/>
    </row>
    <row r="182" spans="1:28" ht="16.5">
      <c r="A182"/>
      <c r="B182" s="147"/>
      <c r="F182" s="149"/>
      <c r="AA182" s="149"/>
      <c r="AB182"/>
    </row>
    <row r="183" spans="1:28" ht="16.5">
      <c r="A183"/>
      <c r="B183" s="147"/>
      <c r="F183" s="149"/>
      <c r="AA183" s="149"/>
      <c r="AB183"/>
    </row>
    <row r="184" spans="1:28" ht="16.5">
      <c r="A184"/>
      <c r="B184" s="147"/>
      <c r="F184" s="149"/>
      <c r="AA184" s="149"/>
      <c r="AB184"/>
    </row>
    <row r="185" spans="1:28" ht="16.5">
      <c r="A185"/>
      <c r="B185" s="147"/>
      <c r="F185" s="149"/>
      <c r="AA185" s="149"/>
      <c r="AB185"/>
    </row>
    <row r="186" spans="1:28" ht="16.5">
      <c r="A186"/>
      <c r="B186" s="147"/>
      <c r="F186" s="149"/>
      <c r="AA186" s="149"/>
      <c r="AB186"/>
    </row>
    <row r="187" spans="1:28" ht="16.5">
      <c r="A187"/>
      <c r="B187" s="147"/>
      <c r="F187" s="149"/>
      <c r="AA187" s="149"/>
      <c r="AB187"/>
    </row>
    <row r="188" spans="1:28" ht="16.5">
      <c r="A188"/>
      <c r="B188" s="147"/>
      <c r="F188" s="149"/>
      <c r="AA188" s="149"/>
      <c r="AB188"/>
    </row>
    <row r="189" spans="1:28" ht="16.5">
      <c r="A189"/>
      <c r="B189" s="147"/>
      <c r="F189" s="149"/>
      <c r="AA189" s="149"/>
      <c r="AB189"/>
    </row>
    <row r="190" spans="1:28" ht="16.5">
      <c r="A190"/>
      <c r="B190" s="147"/>
      <c r="F190" s="149"/>
      <c r="AA190" s="149"/>
      <c r="AB190"/>
    </row>
    <row r="191" spans="1:28" ht="16.5">
      <c r="A191"/>
      <c r="B191" s="147"/>
      <c r="F191" s="149"/>
      <c r="AA191" s="149"/>
      <c r="AB191"/>
    </row>
    <row r="192" spans="1:28" ht="16.5">
      <c r="A192"/>
      <c r="B192" s="147"/>
      <c r="F192" s="149"/>
      <c r="AA192" s="149"/>
      <c r="AB192"/>
    </row>
    <row r="193" spans="1:28" ht="16.5">
      <c r="A193"/>
      <c r="B193" s="147"/>
      <c r="F193" s="149"/>
      <c r="AA193" s="149"/>
      <c r="AB193"/>
    </row>
    <row r="194" spans="1:28" ht="16.5">
      <c r="A194"/>
      <c r="B194" s="147"/>
      <c r="F194" s="149"/>
      <c r="AA194" s="149"/>
      <c r="AB194"/>
    </row>
    <row r="195" spans="1:28" ht="16.5">
      <c r="A195"/>
      <c r="B195" s="147"/>
      <c r="F195" s="149"/>
      <c r="AA195" s="149"/>
      <c r="AB195"/>
    </row>
    <row r="196" spans="1:28" ht="16.5">
      <c r="A196"/>
      <c r="B196" s="147"/>
      <c r="F196" s="149"/>
      <c r="AA196" s="149"/>
      <c r="AB196"/>
    </row>
    <row r="197" spans="1:28" ht="16.5">
      <c r="A197"/>
      <c r="B197" s="147"/>
      <c r="F197" s="149"/>
      <c r="AA197" s="149"/>
      <c r="AB197"/>
    </row>
    <row r="198" spans="1:28" ht="16.5">
      <c r="A198"/>
      <c r="B198" s="147"/>
      <c r="F198" s="149"/>
      <c r="AA198" s="149"/>
      <c r="AB198"/>
    </row>
    <row r="199" spans="1:28" ht="16.5">
      <c r="A199"/>
      <c r="B199" s="147"/>
      <c r="F199" s="149"/>
      <c r="AA199" s="149"/>
      <c r="AB199"/>
    </row>
    <row r="200" spans="1:28" ht="16.5">
      <c r="A200"/>
      <c r="B200" s="147"/>
      <c r="F200" s="149"/>
      <c r="AA200" s="149"/>
      <c r="AB200"/>
    </row>
    <row r="201" spans="1:28" ht="16.5">
      <c r="A201"/>
      <c r="B201" s="147"/>
      <c r="F201" s="149"/>
      <c r="AA201" s="149"/>
      <c r="AB201"/>
    </row>
    <row r="202" spans="1:28" ht="16.5">
      <c r="A202"/>
      <c r="B202" s="147"/>
      <c r="F202" s="149"/>
      <c r="AA202" s="149"/>
      <c r="AB202"/>
    </row>
    <row r="203" spans="1:28" ht="16.5">
      <c r="A203"/>
      <c r="B203" s="147"/>
      <c r="F203" s="149"/>
      <c r="AA203" s="149"/>
      <c r="AB203"/>
    </row>
    <row r="204" spans="1:28" ht="16.5">
      <c r="A204"/>
      <c r="B204" s="147"/>
      <c r="F204" s="149"/>
      <c r="AA204" s="149"/>
      <c r="AB204"/>
    </row>
    <row r="205" spans="1:28" ht="16.5">
      <c r="A205"/>
      <c r="B205" s="147"/>
      <c r="F205" s="149"/>
      <c r="AA205" s="149"/>
      <c r="AB205"/>
    </row>
    <row r="206" spans="1:28" ht="16.5">
      <c r="A206"/>
      <c r="B206" s="147"/>
      <c r="F206" s="149"/>
      <c r="AA206" s="149"/>
      <c r="AB206"/>
    </row>
    <row r="207" spans="1:28" ht="16.5">
      <c r="A207"/>
      <c r="B207" s="147"/>
      <c r="F207" s="149"/>
      <c r="AA207" s="149"/>
      <c r="AB207"/>
    </row>
    <row r="208" spans="1:28" ht="16.5">
      <c r="A208"/>
      <c r="B208" s="147"/>
      <c r="F208" s="149"/>
      <c r="AA208" s="149"/>
      <c r="AB208"/>
    </row>
    <row r="209" spans="1:28" ht="16.5">
      <c r="A209"/>
      <c r="B209" s="147"/>
      <c r="F209" s="149"/>
      <c r="AA209" s="149"/>
      <c r="AB209"/>
    </row>
    <row r="210" spans="2:27" ht="15.75">
      <c r="B210" s="147"/>
      <c r="F210" s="149"/>
      <c r="AA210" s="149"/>
    </row>
  </sheetData>
  <sheetProtection/>
  <protectedRanges>
    <protectedRange sqref="AB2:AB4" name="範圍1_1"/>
    <protectedRange sqref="D2:D4" name="範圍1_1_3"/>
    <protectedRange sqref="B2:B3" name="範圍1_1_1"/>
    <protectedRange sqref="B4:B5" name="範圍1_1_2"/>
    <protectedRange sqref="B6:B7 B9" name="範圍1_1_4"/>
    <protectedRange sqref="B8" name="範圍1_1_3_1"/>
    <protectedRange sqref="AB2:AB3" name="範圍1_1_5"/>
    <protectedRange sqref="D2:D3" name="範圍1_1_3_2"/>
    <protectedRange sqref="B2" name="範圍1_1_1_1"/>
    <protectedRange sqref="B3:B4" name="範圍1_1_2_1"/>
    <protectedRange sqref="B5:B6 B8" name="範圍1_1_4_1"/>
    <protectedRange sqref="B7" name="範圍1_1_6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36"/>
  <sheetViews>
    <sheetView workbookViewId="0" topLeftCell="A1">
      <pane xSplit="1" ySplit="5" topLeftCell="B2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198" t="s">
        <v>496</v>
      </c>
      <c r="B1" s="198"/>
      <c r="C1" s="198"/>
      <c r="D1" s="198"/>
      <c r="E1" s="198"/>
      <c r="F1" s="198"/>
    </row>
    <row r="2" spans="1:6" ht="27.75" customHeight="1">
      <c r="A2" s="193" t="s">
        <v>439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440</v>
      </c>
      <c r="C4" s="1"/>
      <c r="D4" s="1"/>
      <c r="F4" s="2" t="s">
        <v>441</v>
      </c>
    </row>
    <row r="5" spans="1:6" s="7" customFormat="1" ht="33.75" customHeight="1">
      <c r="A5" s="5" t="s">
        <v>442</v>
      </c>
      <c r="B5" s="6" t="s">
        <v>443</v>
      </c>
      <c r="C5" s="37" t="s">
        <v>7</v>
      </c>
      <c r="D5" s="6" t="s">
        <v>442</v>
      </c>
      <c r="E5" s="6" t="s">
        <v>443</v>
      </c>
      <c r="F5" s="38" t="s">
        <v>7</v>
      </c>
    </row>
    <row r="6" spans="1:6" s="10" customFormat="1" ht="26.25" customHeight="1">
      <c r="A6" s="8" t="s">
        <v>444</v>
      </c>
      <c r="B6" s="25">
        <f>SUM(B7,B14,B19)</f>
        <v>24041475</v>
      </c>
      <c r="C6" s="26">
        <f>IF(B$6&gt;0,(B6/B$6)*100,0)</f>
        <v>100</v>
      </c>
      <c r="D6" s="9" t="s">
        <v>445</v>
      </c>
      <c r="E6" s="25">
        <f>SUM(E7,E11)</f>
        <v>0</v>
      </c>
      <c r="F6" s="27">
        <f aca="true" t="shared" si="0" ref="F6:F16">IF(E$35&gt;0,(E6/E$35)*100,0)</f>
        <v>0</v>
      </c>
    </row>
    <row r="7" spans="1:6" s="10" customFormat="1" ht="26.25" customHeight="1">
      <c r="A7" s="11" t="s">
        <v>446</v>
      </c>
      <c r="B7" s="25">
        <f>SUM(B8:B13)</f>
        <v>24041475</v>
      </c>
      <c r="C7" s="28">
        <f aca="true" t="shared" si="1" ref="C7:C35">IF(B$6&gt;0,(B7/B$6)*100,0)</f>
        <v>100</v>
      </c>
      <c r="D7" s="12" t="s">
        <v>447</v>
      </c>
      <c r="E7" s="25">
        <f>SUM(E8:E10)</f>
        <v>0</v>
      </c>
      <c r="F7" s="29">
        <f t="shared" si="0"/>
        <v>0</v>
      </c>
    </row>
    <row r="8" spans="1:6" s="15" customFormat="1" ht="26.25" customHeight="1">
      <c r="A8" s="13" t="s">
        <v>448</v>
      </c>
      <c r="B8" s="30">
        <v>23929660</v>
      </c>
      <c r="C8" s="35">
        <f t="shared" si="1"/>
        <v>99.53</v>
      </c>
      <c r="D8" s="14" t="s">
        <v>449</v>
      </c>
      <c r="E8" s="30"/>
      <c r="F8" s="36">
        <f t="shared" si="0"/>
        <v>0</v>
      </c>
    </row>
    <row r="9" spans="1:6" s="15" customFormat="1" ht="26.25" customHeight="1">
      <c r="A9" s="13" t="s">
        <v>450</v>
      </c>
      <c r="B9" s="30"/>
      <c r="C9" s="35">
        <f t="shared" si="1"/>
        <v>0</v>
      </c>
      <c r="D9" s="14" t="s">
        <v>451</v>
      </c>
      <c r="E9" s="30"/>
      <c r="F9" s="36">
        <f t="shared" si="0"/>
        <v>0</v>
      </c>
    </row>
    <row r="10" spans="1:6" s="15" customFormat="1" ht="26.25" customHeight="1">
      <c r="A10" s="13" t="s">
        <v>452</v>
      </c>
      <c r="B10" s="30">
        <v>111815</v>
      </c>
      <c r="C10" s="35">
        <f t="shared" si="1"/>
        <v>0.47</v>
      </c>
      <c r="D10" s="14" t="s">
        <v>453</v>
      </c>
      <c r="E10" s="30"/>
      <c r="F10" s="36">
        <f t="shared" si="0"/>
        <v>0</v>
      </c>
    </row>
    <row r="11" spans="1:6" s="15" customFormat="1" ht="26.25" customHeight="1">
      <c r="A11" s="13" t="s">
        <v>454</v>
      </c>
      <c r="B11" s="30"/>
      <c r="C11" s="35">
        <f t="shared" si="1"/>
        <v>0</v>
      </c>
      <c r="D11" s="12" t="s">
        <v>455</v>
      </c>
      <c r="E11" s="25">
        <f>SUM(E12)</f>
        <v>0</v>
      </c>
      <c r="F11" s="29">
        <f t="shared" si="0"/>
        <v>0</v>
      </c>
    </row>
    <row r="12" spans="1:6" s="15" customFormat="1" ht="26.25" customHeight="1">
      <c r="A12" s="13" t="s">
        <v>456</v>
      </c>
      <c r="B12" s="30"/>
      <c r="C12" s="35">
        <f t="shared" si="1"/>
        <v>0</v>
      </c>
      <c r="D12" s="14" t="s">
        <v>457</v>
      </c>
      <c r="E12" s="30"/>
      <c r="F12" s="36">
        <f t="shared" si="0"/>
        <v>0</v>
      </c>
    </row>
    <row r="13" spans="1:6" s="15" customFormat="1" ht="26.25" customHeight="1">
      <c r="A13" s="13" t="s">
        <v>458</v>
      </c>
      <c r="B13" s="30"/>
      <c r="C13" s="35">
        <f t="shared" si="1"/>
        <v>0</v>
      </c>
      <c r="D13" s="16" t="s">
        <v>459</v>
      </c>
      <c r="E13" s="25">
        <f>SUM(E14)</f>
        <v>24041475</v>
      </c>
      <c r="F13" s="29">
        <f t="shared" si="0"/>
        <v>100</v>
      </c>
    </row>
    <row r="14" spans="1:6" s="15" customFormat="1" ht="34.5" customHeight="1">
      <c r="A14" s="17" t="s">
        <v>460</v>
      </c>
      <c r="B14" s="25">
        <f>SUM(B15:B18)</f>
        <v>0</v>
      </c>
      <c r="C14" s="28">
        <f t="shared" si="1"/>
        <v>0</v>
      </c>
      <c r="D14" s="12" t="s">
        <v>461</v>
      </c>
      <c r="E14" s="25">
        <f>SUM(E15:E16)</f>
        <v>24041475</v>
      </c>
      <c r="F14" s="29">
        <f t="shared" si="0"/>
        <v>100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462</v>
      </c>
      <c r="E15" s="30">
        <v>24041475</v>
      </c>
      <c r="F15" s="36">
        <f t="shared" si="0"/>
        <v>100</v>
      </c>
    </row>
    <row r="16" spans="1:6" s="15" customFormat="1" ht="26.25" customHeight="1">
      <c r="A16" s="13" t="s">
        <v>463</v>
      </c>
      <c r="B16" s="30"/>
      <c r="C16" s="35">
        <f t="shared" si="1"/>
        <v>0</v>
      </c>
      <c r="D16" s="14" t="s">
        <v>464</v>
      </c>
      <c r="E16" s="30">
        <v>0</v>
      </c>
      <c r="F16" s="36">
        <f t="shared" si="0"/>
        <v>0</v>
      </c>
    </row>
    <row r="17" spans="1:6" s="15" customFormat="1" ht="26.25" customHeight="1">
      <c r="A17" s="13" t="s">
        <v>465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466</v>
      </c>
      <c r="B18" s="30"/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467</v>
      </c>
      <c r="B19" s="25">
        <f>SUM(B20:B21)</f>
        <v>0</v>
      </c>
      <c r="C19" s="28">
        <f t="shared" si="1"/>
        <v>0</v>
      </c>
      <c r="D19" s="18"/>
      <c r="E19" s="34"/>
      <c r="F19" s="29"/>
    </row>
    <row r="20" spans="1:6" s="15" customFormat="1" ht="26.25" customHeight="1">
      <c r="A20" s="13" t="s">
        <v>468</v>
      </c>
      <c r="B20" s="30"/>
      <c r="C20" s="35">
        <f t="shared" si="1"/>
        <v>0</v>
      </c>
      <c r="D20" s="19"/>
      <c r="E20" s="25"/>
      <c r="F20" s="29"/>
    </row>
    <row r="21" spans="1:6" s="15" customFormat="1" ht="26.25" customHeight="1">
      <c r="A21" s="13" t="s">
        <v>469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470</v>
      </c>
      <c r="B35" s="31">
        <f>B6</f>
        <v>24041475</v>
      </c>
      <c r="C35" s="31">
        <f t="shared" si="1"/>
        <v>100</v>
      </c>
      <c r="D35" s="23" t="s">
        <v>470</v>
      </c>
      <c r="E35" s="32">
        <f>E6+E13</f>
        <v>24041475</v>
      </c>
      <c r="F35" s="33">
        <f>IF(E$35&gt;0,(E35/E$35)*100,0)</f>
        <v>100</v>
      </c>
    </row>
    <row r="36" spans="1:4" s="15" customFormat="1" ht="19.5" customHeight="1">
      <c r="A36" s="195"/>
      <c r="B36" s="196"/>
      <c r="C36" s="200"/>
      <c r="D36" s="201"/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35"/>
  <dimension ref="A1:F15"/>
  <sheetViews>
    <sheetView workbookViewId="0" topLeftCell="A1">
      <selection activeCell="C3" sqref="C3"/>
    </sheetView>
  </sheetViews>
  <sheetFormatPr defaultColWidth="9.00390625" defaultRowHeight="16.5"/>
  <cols>
    <col min="1" max="1" width="16.125" style="153" bestFit="1" customWidth="1"/>
    <col min="2" max="2" width="13.00390625" style="153" bestFit="1" customWidth="1"/>
    <col min="3" max="3" width="9.00390625" style="153" customWidth="1"/>
    <col min="4" max="4" width="27.875" style="153" customWidth="1"/>
    <col min="5" max="5" width="28.375" style="153" bestFit="1" customWidth="1"/>
    <col min="6" max="6" width="20.625" style="153" bestFit="1" customWidth="1"/>
    <col min="7" max="16384" width="9.00390625" style="153" customWidth="1"/>
  </cols>
  <sheetData>
    <row r="1" spans="1:5" ht="16.5">
      <c r="A1" s="152"/>
      <c r="C1" s="152" t="s">
        <v>233</v>
      </c>
      <c r="D1" s="152" t="s">
        <v>234</v>
      </c>
      <c r="E1" s="152" t="s">
        <v>235</v>
      </c>
    </row>
    <row r="2" spans="1:3" ht="16.5">
      <c r="A2" s="152" t="s">
        <v>236</v>
      </c>
      <c r="B2" s="153" t="s">
        <v>237</v>
      </c>
      <c r="C2" s="154" t="s">
        <v>274</v>
      </c>
    </row>
    <row r="3" spans="1:3" ht="16.5">
      <c r="A3" s="152" t="s">
        <v>238</v>
      </c>
      <c r="B3" s="153" t="s">
        <v>239</v>
      </c>
      <c r="C3" s="154" t="s">
        <v>240</v>
      </c>
    </row>
    <row r="4" spans="1:3" ht="16.5">
      <c r="A4" s="152" t="s">
        <v>241</v>
      </c>
      <c r="B4" s="153" t="s">
        <v>242</v>
      </c>
      <c r="C4" s="154" t="s">
        <v>243</v>
      </c>
    </row>
    <row r="5" spans="1:3" ht="16.5">
      <c r="A5" s="152" t="s">
        <v>244</v>
      </c>
      <c r="B5" s="153" t="s">
        <v>245</v>
      </c>
      <c r="C5" s="153" t="s">
        <v>83</v>
      </c>
    </row>
    <row r="6" spans="1:6" ht="16.5">
      <c r="A6" s="152" t="s">
        <v>246</v>
      </c>
      <c r="B6" s="153" t="s">
        <v>247</v>
      </c>
      <c r="C6" s="153" t="s">
        <v>248</v>
      </c>
      <c r="D6" s="153" t="s">
        <v>249</v>
      </c>
      <c r="E6" s="153" t="s">
        <v>250</v>
      </c>
      <c r="F6" s="153" t="s">
        <v>251</v>
      </c>
    </row>
    <row r="7" spans="1:3" ht="16.5">
      <c r="A7" s="152" t="s">
        <v>252</v>
      </c>
      <c r="B7" s="153" t="s">
        <v>253</v>
      </c>
      <c r="C7" s="153" t="s">
        <v>254</v>
      </c>
    </row>
    <row r="8" spans="1:3" ht="16.5">
      <c r="A8" s="152" t="s">
        <v>255</v>
      </c>
      <c r="B8" s="153" t="s">
        <v>256</v>
      </c>
      <c r="C8" s="155" t="s">
        <v>257</v>
      </c>
    </row>
    <row r="9" spans="1:3" ht="16.5">
      <c r="A9" s="152" t="s">
        <v>258</v>
      </c>
      <c r="B9" s="153" t="s">
        <v>259</v>
      </c>
      <c r="C9" s="155" t="s">
        <v>260</v>
      </c>
    </row>
    <row r="10" spans="1:6" ht="16.5">
      <c r="A10"/>
      <c r="B10"/>
      <c r="C10"/>
      <c r="D10"/>
      <c r="E10"/>
      <c r="F10"/>
    </row>
    <row r="11" spans="1:6" ht="16.5">
      <c r="A11"/>
      <c r="B11"/>
      <c r="C11"/>
      <c r="D11"/>
      <c r="E11"/>
      <c r="F11"/>
    </row>
    <row r="12" spans="1:5" ht="16.5">
      <c r="A12" s="152" t="s">
        <v>261</v>
      </c>
      <c r="B12" s="153" t="s">
        <v>262</v>
      </c>
      <c r="C12" s="154" t="s">
        <v>263</v>
      </c>
      <c r="D12" s="153" t="s">
        <v>264</v>
      </c>
      <c r="E12" s="153" t="s">
        <v>99</v>
      </c>
    </row>
    <row r="13" spans="1:5" ht="16.5">
      <c r="A13" s="152" t="s">
        <v>100</v>
      </c>
      <c r="B13" s="153" t="s">
        <v>84</v>
      </c>
      <c r="C13" s="154" t="s">
        <v>265</v>
      </c>
      <c r="D13" s="153" t="s">
        <v>266</v>
      </c>
      <c r="E13" s="153" t="s">
        <v>101</v>
      </c>
    </row>
    <row r="14" spans="1:5" ht="16.5">
      <c r="A14" s="152" t="s">
        <v>102</v>
      </c>
      <c r="B14" s="153" t="s">
        <v>85</v>
      </c>
      <c r="C14" s="154" t="s">
        <v>267</v>
      </c>
      <c r="D14" s="153" t="s">
        <v>268</v>
      </c>
      <c r="E14" s="153" t="s">
        <v>269</v>
      </c>
    </row>
    <row r="15" spans="1:5" ht="16.5">
      <c r="A15" s="152" t="s">
        <v>270</v>
      </c>
      <c r="B15" s="153" t="s">
        <v>271</v>
      </c>
      <c r="C15" s="153" t="s">
        <v>272</v>
      </c>
      <c r="D15" s="153" t="s">
        <v>86</v>
      </c>
      <c r="E15" s="152" t="s">
        <v>273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36"/>
  <dimension ref="A1:J16"/>
  <sheetViews>
    <sheetView workbookViewId="0" topLeftCell="A3">
      <selection activeCell="A1" sqref="A1:IV16384"/>
    </sheetView>
  </sheetViews>
  <sheetFormatPr defaultColWidth="9.00390625" defaultRowHeight="16.5"/>
  <cols>
    <col min="1" max="1" width="9.00390625" style="157" customWidth="1"/>
    <col min="2" max="2" width="45.75390625" style="157" bestFit="1" customWidth="1"/>
    <col min="3" max="16384" width="9.00390625" style="157" customWidth="1"/>
  </cols>
  <sheetData>
    <row r="1" spans="1:10" ht="16.5">
      <c r="A1" s="222" t="s">
        <v>103</v>
      </c>
      <c r="B1" s="222"/>
      <c r="C1" s="222"/>
      <c r="D1" s="222"/>
      <c r="E1" s="222"/>
      <c r="F1" s="156"/>
      <c r="G1" s="156"/>
      <c r="H1" s="156"/>
      <c r="I1" s="156"/>
      <c r="J1" s="156"/>
    </row>
    <row r="2" spans="1:3" ht="16.5">
      <c r="A2" s="156" t="s">
        <v>104</v>
      </c>
      <c r="B2" s="157" t="s">
        <v>105</v>
      </c>
      <c r="C2" s="158"/>
    </row>
    <row r="3" spans="1:3" ht="16.5">
      <c r="A3" s="159" t="s">
        <v>106</v>
      </c>
      <c r="B3" s="157" t="s">
        <v>87</v>
      </c>
      <c r="C3" s="158"/>
    </row>
    <row r="4" spans="1:3" ht="16.5">
      <c r="A4" s="160" t="s">
        <v>107</v>
      </c>
      <c r="B4" s="157" t="s">
        <v>88</v>
      </c>
      <c r="C4" s="158"/>
    </row>
    <row r="5" ht="16.5">
      <c r="A5" s="159"/>
    </row>
    <row r="6" spans="1:10" ht="16.5">
      <c r="A6" s="222" t="s">
        <v>108</v>
      </c>
      <c r="B6" s="222"/>
      <c r="C6" s="222"/>
      <c r="D6" s="222"/>
      <c r="E6" s="222"/>
      <c r="F6" s="156"/>
      <c r="G6" s="156"/>
      <c r="H6" s="156"/>
      <c r="I6" s="156"/>
      <c r="J6" s="156"/>
    </row>
    <row r="7" spans="1:2" ht="16.5">
      <c r="A7" s="156" t="s">
        <v>104</v>
      </c>
      <c r="B7" s="157" t="s">
        <v>105</v>
      </c>
    </row>
    <row r="8" spans="1:3" ht="16.5">
      <c r="A8" s="160" t="s">
        <v>109</v>
      </c>
      <c r="B8" s="157" t="s">
        <v>110</v>
      </c>
      <c r="C8" s="158"/>
    </row>
    <row r="9" spans="1:3" ht="16.5">
      <c r="A9" s="160" t="s">
        <v>111</v>
      </c>
      <c r="B9" s="157" t="s">
        <v>112</v>
      </c>
      <c r="C9" s="158"/>
    </row>
    <row r="10" s="161" customFormat="1" ht="16.5">
      <c r="B10" s="162"/>
    </row>
    <row r="11" s="161" customFormat="1" ht="16.5">
      <c r="B11" s="162"/>
    </row>
    <row r="12" ht="16.5">
      <c r="B12" s="163"/>
    </row>
    <row r="13" ht="16.5">
      <c r="B13" s="163"/>
    </row>
    <row r="14" ht="16.5">
      <c r="B14" s="163"/>
    </row>
    <row r="15" ht="16.5">
      <c r="B15" s="163"/>
    </row>
    <row r="16" ht="16.5">
      <c r="B16" s="163"/>
    </row>
  </sheetData>
  <mergeCells count="2">
    <mergeCell ref="A1:E1"/>
    <mergeCell ref="A6:E6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4"/>
  <dimension ref="A1:A1"/>
  <sheetViews>
    <sheetView workbookViewId="0" topLeftCell="A1">
      <selection activeCell="A1" sqref="A1:IV16384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45"/>
  <dimension ref="A1:A1"/>
  <sheetViews>
    <sheetView workbookViewId="0" topLeftCell="A1">
      <selection activeCell="A1" sqref="A1:IV16384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25"/>
  <dimension ref="B2:B8"/>
  <sheetViews>
    <sheetView workbookViewId="0" topLeftCell="A1">
      <selection activeCell="A1" sqref="A1:IV16384"/>
    </sheetView>
  </sheetViews>
  <sheetFormatPr defaultColWidth="9.00390625" defaultRowHeight="16.5"/>
  <sheetData>
    <row r="2" ht="16.5">
      <c r="B2" t="s">
        <v>113</v>
      </c>
    </row>
    <row r="4" ht="16.5">
      <c r="B4" t="s">
        <v>114</v>
      </c>
    </row>
    <row r="6" s="164" customFormat="1" ht="16.5">
      <c r="B6" s="164" t="s">
        <v>116</v>
      </c>
    </row>
    <row r="7" s="164" customFormat="1" ht="16.5">
      <c r="B7" s="164" t="s">
        <v>117</v>
      </c>
    </row>
    <row r="8" s="164" customFormat="1" ht="16.5">
      <c r="B8" s="164" t="s">
        <v>118</v>
      </c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48"/>
  <dimension ref="A1:A1"/>
  <sheetViews>
    <sheetView workbookViewId="0" topLeftCell="A1">
      <selection activeCell="A1" sqref="A1:IV16384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49"/>
  <dimension ref="A1:E60"/>
  <sheetViews>
    <sheetView workbookViewId="0" topLeftCell="A1">
      <selection activeCell="D15" sqref="D15"/>
    </sheetView>
  </sheetViews>
  <sheetFormatPr defaultColWidth="9.00390625" defaultRowHeight="16.5"/>
  <cols>
    <col min="1" max="1" width="9.00390625" style="169" customWidth="1"/>
    <col min="2" max="2" width="27.25390625" style="176" customWidth="1"/>
    <col min="3" max="3" width="23.875" style="176" customWidth="1"/>
    <col min="4" max="4" width="25.50390625" style="169" customWidth="1"/>
    <col min="5" max="5" width="21.625" style="169" bestFit="1" customWidth="1"/>
    <col min="6" max="16384" width="9.00390625" style="169" customWidth="1"/>
  </cols>
  <sheetData>
    <row r="1" spans="1:3" ht="15.75">
      <c r="A1" s="166">
        <v>0</v>
      </c>
      <c r="B1" s="167" t="s">
        <v>135</v>
      </c>
      <c r="C1" s="168" t="s">
        <v>136</v>
      </c>
    </row>
    <row r="2" spans="2:3" ht="15.75">
      <c r="B2" s="167" t="s">
        <v>137</v>
      </c>
      <c r="C2" s="168" t="s">
        <v>138</v>
      </c>
    </row>
    <row r="3" spans="1:3" ht="15.75">
      <c r="A3" s="166">
        <v>0</v>
      </c>
      <c r="B3" s="167" t="s">
        <v>135</v>
      </c>
      <c r="C3" s="168" t="s">
        <v>136</v>
      </c>
    </row>
    <row r="4" spans="1:3" ht="15.75">
      <c r="A4" s="166"/>
      <c r="B4" s="167" t="s">
        <v>138</v>
      </c>
      <c r="C4" s="168" t="s">
        <v>138</v>
      </c>
    </row>
    <row r="5" spans="1:5" ht="16.5">
      <c r="A5" s="166">
        <v>1</v>
      </c>
      <c r="B5" s="167" t="s">
        <v>139</v>
      </c>
      <c r="C5" s="168" t="s">
        <v>140</v>
      </c>
      <c r="D5" s="170" t="s">
        <v>141</v>
      </c>
      <c r="E5" s="171" t="s">
        <v>142</v>
      </c>
    </row>
    <row r="6" spans="2:3" ht="15.75">
      <c r="B6" s="167" t="s">
        <v>143</v>
      </c>
      <c r="C6" s="168" t="s">
        <v>144</v>
      </c>
    </row>
    <row r="7" spans="1:3" ht="15.75">
      <c r="A7" s="166">
        <v>2</v>
      </c>
      <c r="B7" s="167" t="s">
        <v>145</v>
      </c>
      <c r="C7" s="168" t="s">
        <v>146</v>
      </c>
    </row>
    <row r="8" spans="1:3" ht="15.75">
      <c r="A8" s="166"/>
      <c r="B8" s="167" t="s">
        <v>147</v>
      </c>
      <c r="C8" s="168" t="s">
        <v>148</v>
      </c>
    </row>
    <row r="9" spans="1:5" ht="19.5">
      <c r="A9" s="166">
        <v>3</v>
      </c>
      <c r="B9" s="167" t="s">
        <v>149</v>
      </c>
      <c r="C9" s="168" t="s">
        <v>146</v>
      </c>
      <c r="D9" s="172" t="s">
        <v>150</v>
      </c>
      <c r="E9" s="173" t="s">
        <v>151</v>
      </c>
    </row>
    <row r="10" spans="1:3" ht="15.75">
      <c r="A10" s="166"/>
      <c r="B10" s="167" t="s">
        <v>147</v>
      </c>
      <c r="C10" s="168" t="s">
        <v>148</v>
      </c>
    </row>
    <row r="11" spans="1:3" ht="15.75">
      <c r="A11" s="166">
        <v>4</v>
      </c>
      <c r="B11" s="167" t="s">
        <v>152</v>
      </c>
      <c r="C11" s="168" t="s">
        <v>153</v>
      </c>
    </row>
    <row r="12" spans="1:4" ht="16.5">
      <c r="A12" s="166"/>
      <c r="B12" s="167" t="s">
        <v>143</v>
      </c>
      <c r="C12" s="168" t="s">
        <v>154</v>
      </c>
      <c r="D12" s="186" t="s">
        <v>326</v>
      </c>
    </row>
    <row r="13" spans="1:3" ht="15.75">
      <c r="A13" s="166">
        <v>5</v>
      </c>
      <c r="B13" s="167" t="s">
        <v>155</v>
      </c>
      <c r="C13" s="168" t="s">
        <v>156</v>
      </c>
    </row>
    <row r="14" spans="1:4" ht="15.75">
      <c r="A14" s="166"/>
      <c r="B14" s="167" t="s">
        <v>154</v>
      </c>
      <c r="C14" s="168" t="s">
        <v>143</v>
      </c>
      <c r="D14" s="39">
        <v>38898</v>
      </c>
    </row>
    <row r="15" spans="1:3" ht="15.75">
      <c r="A15" s="166">
        <v>6</v>
      </c>
      <c r="B15" s="167" t="s">
        <v>157</v>
      </c>
      <c r="C15" s="168" t="s">
        <v>158</v>
      </c>
    </row>
    <row r="16" spans="1:3" ht="15.75">
      <c r="A16" s="166"/>
      <c r="B16" s="167" t="s">
        <v>143</v>
      </c>
      <c r="C16" s="168" t="s">
        <v>144</v>
      </c>
    </row>
    <row r="17" spans="1:3" ht="15.75">
      <c r="A17" s="166">
        <v>7</v>
      </c>
      <c r="B17" s="167" t="s">
        <v>159</v>
      </c>
      <c r="C17" s="168" t="s">
        <v>160</v>
      </c>
    </row>
    <row r="18" spans="1:3" ht="15.75">
      <c r="A18" s="166"/>
      <c r="B18" s="167" t="s">
        <v>147</v>
      </c>
      <c r="C18" s="168" t="s">
        <v>147</v>
      </c>
    </row>
    <row r="19" spans="1:3" ht="15.75">
      <c r="A19" s="166">
        <v>8</v>
      </c>
      <c r="B19" s="167" t="s">
        <v>161</v>
      </c>
      <c r="C19" s="168" t="s">
        <v>146</v>
      </c>
    </row>
    <row r="20" spans="1:3" ht="15.75">
      <c r="A20" s="166"/>
      <c r="B20" s="167" t="s">
        <v>147</v>
      </c>
      <c r="C20" s="168" t="s">
        <v>148</v>
      </c>
    </row>
    <row r="21" spans="1:3" ht="15.75">
      <c r="A21" s="166">
        <v>9</v>
      </c>
      <c r="B21" s="167" t="s">
        <v>162</v>
      </c>
      <c r="C21" s="168" t="s">
        <v>153</v>
      </c>
    </row>
    <row r="22" spans="1:3" ht="15.75">
      <c r="A22" s="166"/>
      <c r="B22" s="167" t="s">
        <v>154</v>
      </c>
      <c r="C22" s="168" t="s">
        <v>143</v>
      </c>
    </row>
    <row r="23" spans="1:3" ht="15.75">
      <c r="A23" s="166">
        <v>10</v>
      </c>
      <c r="B23" s="167" t="s">
        <v>163</v>
      </c>
      <c r="C23" s="168" t="s">
        <v>164</v>
      </c>
    </row>
    <row r="24" spans="1:3" ht="15.75">
      <c r="A24" s="166"/>
      <c r="B24" s="167" t="s">
        <v>143</v>
      </c>
      <c r="C24" s="168" t="s">
        <v>154</v>
      </c>
    </row>
    <row r="25" spans="1:3" ht="15.75">
      <c r="A25" s="166">
        <v>62</v>
      </c>
      <c r="B25" s="167" t="s">
        <v>165</v>
      </c>
      <c r="C25" s="168" t="s">
        <v>166</v>
      </c>
    </row>
    <row r="26" spans="1:3" ht="15.75">
      <c r="A26" s="166"/>
      <c r="B26" s="167" t="s">
        <v>167</v>
      </c>
      <c r="C26" s="168" t="s">
        <v>168</v>
      </c>
    </row>
    <row r="27" spans="1:3" ht="15.75">
      <c r="A27" s="166">
        <v>63</v>
      </c>
      <c r="B27" s="167" t="s">
        <v>169</v>
      </c>
      <c r="C27" s="168" t="s">
        <v>170</v>
      </c>
    </row>
    <row r="28" spans="1:3" ht="15.75">
      <c r="A28" s="166"/>
      <c r="B28" s="167" t="s">
        <v>167</v>
      </c>
      <c r="C28" s="168" t="s">
        <v>168</v>
      </c>
    </row>
    <row r="29" spans="1:3" ht="15.75">
      <c r="A29" s="166">
        <v>64</v>
      </c>
      <c r="B29" s="167" t="s">
        <v>171</v>
      </c>
      <c r="C29" s="168" t="s">
        <v>170</v>
      </c>
    </row>
    <row r="30" spans="1:3" ht="15.75">
      <c r="A30" s="166"/>
      <c r="B30" s="167" t="s">
        <v>172</v>
      </c>
      <c r="C30" s="168" t="s">
        <v>173</v>
      </c>
    </row>
    <row r="31" spans="1:3" ht="15.75">
      <c r="A31" s="166">
        <v>65</v>
      </c>
      <c r="B31" s="167" t="s">
        <v>174</v>
      </c>
      <c r="C31" s="168" t="s">
        <v>175</v>
      </c>
    </row>
    <row r="32" spans="1:3" ht="15.75">
      <c r="A32" s="166"/>
      <c r="B32" s="167" t="s">
        <v>144</v>
      </c>
      <c r="C32" s="168" t="s">
        <v>144</v>
      </c>
    </row>
    <row r="33" spans="1:3" ht="15.75">
      <c r="A33" s="174">
        <v>66</v>
      </c>
      <c r="B33" s="167" t="s">
        <v>176</v>
      </c>
      <c r="C33" s="168" t="s">
        <v>146</v>
      </c>
    </row>
    <row r="34" spans="1:3" ht="15.75">
      <c r="A34" s="174"/>
      <c r="B34" s="167" t="s">
        <v>147</v>
      </c>
      <c r="C34" s="168" t="s">
        <v>148</v>
      </c>
    </row>
    <row r="35" spans="1:3" ht="15.75">
      <c r="A35" s="174">
        <v>67</v>
      </c>
      <c r="B35" s="167" t="s">
        <v>177</v>
      </c>
      <c r="C35" s="168" t="s">
        <v>160</v>
      </c>
    </row>
    <row r="36" spans="1:3" ht="15.75">
      <c r="A36" s="174"/>
      <c r="B36" s="167" t="s">
        <v>147</v>
      </c>
      <c r="C36" s="168" t="s">
        <v>147</v>
      </c>
    </row>
    <row r="37" spans="1:3" ht="15.75">
      <c r="A37" s="174">
        <v>68</v>
      </c>
      <c r="B37" s="167" t="s">
        <v>178</v>
      </c>
      <c r="C37" s="168" t="s">
        <v>160</v>
      </c>
    </row>
    <row r="38" spans="1:3" ht="15.75">
      <c r="A38" s="174"/>
      <c r="B38" s="167" t="s">
        <v>148</v>
      </c>
      <c r="C38" s="168" t="s">
        <v>147</v>
      </c>
    </row>
    <row r="39" spans="1:3" ht="15.75">
      <c r="A39" s="174">
        <v>69</v>
      </c>
      <c r="B39" s="167" t="s">
        <v>179</v>
      </c>
      <c r="C39" s="168" t="s">
        <v>180</v>
      </c>
    </row>
    <row r="40" spans="1:3" ht="15.75">
      <c r="A40" s="174"/>
      <c r="B40" s="167" t="s">
        <v>154</v>
      </c>
      <c r="C40" s="168" t="s">
        <v>154</v>
      </c>
    </row>
    <row r="41" spans="1:3" ht="15.75">
      <c r="A41" s="174">
        <v>70</v>
      </c>
      <c r="B41" s="167" t="s">
        <v>181</v>
      </c>
      <c r="C41" s="168" t="s">
        <v>160</v>
      </c>
    </row>
    <row r="42" spans="1:3" ht="15.75">
      <c r="A42" s="174"/>
      <c r="B42" s="167" t="s">
        <v>144</v>
      </c>
      <c r="C42" s="168" t="s">
        <v>144</v>
      </c>
    </row>
    <row r="43" spans="1:3" ht="15.75">
      <c r="A43" s="174">
        <v>71</v>
      </c>
      <c r="B43" s="167" t="s">
        <v>182</v>
      </c>
      <c r="C43" s="168" t="s">
        <v>183</v>
      </c>
    </row>
    <row r="44" spans="1:3" ht="15.75">
      <c r="A44" s="174"/>
      <c r="B44" s="167" t="s">
        <v>154</v>
      </c>
      <c r="C44" s="168" t="s">
        <v>154</v>
      </c>
    </row>
    <row r="45" spans="1:3" ht="15.75">
      <c r="A45" s="174">
        <v>72</v>
      </c>
      <c r="B45" s="167" t="s">
        <v>184</v>
      </c>
      <c r="C45" s="168" t="s">
        <v>146</v>
      </c>
    </row>
    <row r="46" spans="1:3" ht="15.75">
      <c r="A46" s="174"/>
      <c r="B46" s="167" t="s">
        <v>147</v>
      </c>
      <c r="C46" s="168" t="s">
        <v>147</v>
      </c>
    </row>
    <row r="47" spans="1:3" ht="15.75">
      <c r="A47" s="174">
        <v>73</v>
      </c>
      <c r="B47" s="167" t="s">
        <v>185</v>
      </c>
      <c r="C47" s="168" t="s">
        <v>146</v>
      </c>
    </row>
    <row r="48" spans="1:3" ht="15.75">
      <c r="A48" s="174"/>
      <c r="B48" s="167" t="s">
        <v>147</v>
      </c>
      <c r="C48" s="168" t="s">
        <v>148</v>
      </c>
    </row>
    <row r="49" spans="1:3" ht="15.75">
      <c r="A49" s="174">
        <v>74</v>
      </c>
      <c r="B49" s="167" t="s">
        <v>186</v>
      </c>
      <c r="C49" s="168" t="s">
        <v>187</v>
      </c>
    </row>
    <row r="50" spans="1:3" ht="15.75">
      <c r="A50" s="174"/>
      <c r="B50" s="167" t="s">
        <v>188</v>
      </c>
      <c r="C50" s="168" t="s">
        <v>168</v>
      </c>
    </row>
    <row r="51" spans="1:3" ht="15.75">
      <c r="A51" s="174">
        <v>75</v>
      </c>
      <c r="B51" s="167" t="s">
        <v>189</v>
      </c>
      <c r="C51" s="168" t="s">
        <v>190</v>
      </c>
    </row>
    <row r="52" spans="1:3" ht="16.5" customHeight="1">
      <c r="A52" s="174"/>
      <c r="B52" s="167" t="s">
        <v>188</v>
      </c>
      <c r="C52" s="168" t="s">
        <v>154</v>
      </c>
    </row>
    <row r="53" spans="1:3" ht="15.75">
      <c r="A53" s="174">
        <v>76</v>
      </c>
      <c r="B53" s="167" t="s">
        <v>191</v>
      </c>
      <c r="C53" s="168" t="s">
        <v>192</v>
      </c>
    </row>
    <row r="54" spans="1:3" ht="15.75">
      <c r="A54" s="174"/>
      <c r="B54" s="167" t="s">
        <v>144</v>
      </c>
      <c r="C54" s="168" t="s">
        <v>154</v>
      </c>
    </row>
    <row r="55" spans="1:3" ht="15.75">
      <c r="A55" s="174">
        <v>77</v>
      </c>
      <c r="B55" s="167" t="s">
        <v>193</v>
      </c>
      <c r="C55" s="168" t="s">
        <v>192</v>
      </c>
    </row>
    <row r="56" spans="1:3" ht="15.75">
      <c r="A56" s="174"/>
      <c r="B56" s="167" t="s">
        <v>144</v>
      </c>
      <c r="C56" s="168" t="s">
        <v>154</v>
      </c>
    </row>
    <row r="57" ht="16.5">
      <c r="B57" s="175" t="s">
        <v>194</v>
      </c>
    </row>
    <row r="58" ht="16.5">
      <c r="B58" s="168" t="s">
        <v>144</v>
      </c>
    </row>
    <row r="59" ht="16.5">
      <c r="B59" s="168" t="s">
        <v>195</v>
      </c>
    </row>
    <row r="60" ht="16.5">
      <c r="B60" s="177" t="s">
        <v>196</v>
      </c>
    </row>
  </sheetData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  <headerFooter alignWithMargins="0">
    <oddFooter>&amp;R&amp;"Times New Roman,Bold Italic"&amp;8&amp;U&amp;F&amp;D&amp;T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6"/>
  <sheetViews>
    <sheetView workbookViewId="0" topLeftCell="A1">
      <pane xSplit="1" ySplit="5" topLeftCell="B26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8.875" style="4" customWidth="1"/>
    <col min="4" max="4" width="17.125" style="4" customWidth="1"/>
    <col min="5" max="5" width="17.875" style="4" customWidth="1"/>
    <col min="6" max="6" width="9.875" style="4" customWidth="1"/>
    <col min="7" max="16384" width="9.00390625" style="4" customWidth="1"/>
  </cols>
  <sheetData>
    <row r="1" spans="1:6" ht="27.75" customHeight="1">
      <c r="A1" s="198" t="s">
        <v>495</v>
      </c>
      <c r="B1" s="198"/>
      <c r="C1" s="198"/>
      <c r="D1" s="198"/>
      <c r="E1" s="198"/>
      <c r="F1" s="198"/>
    </row>
    <row r="2" spans="1:6" ht="27.75" customHeight="1">
      <c r="A2" s="193" t="s">
        <v>439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440</v>
      </c>
      <c r="C4" s="1"/>
      <c r="D4" s="1"/>
      <c r="F4" s="2" t="s">
        <v>441</v>
      </c>
    </row>
    <row r="5" spans="1:6" s="7" customFormat="1" ht="33.75" customHeight="1">
      <c r="A5" s="5" t="s">
        <v>442</v>
      </c>
      <c r="B5" s="6" t="s">
        <v>443</v>
      </c>
      <c r="C5" s="37" t="s">
        <v>7</v>
      </c>
      <c r="D5" s="6" t="s">
        <v>442</v>
      </c>
      <c r="E5" s="6" t="s">
        <v>443</v>
      </c>
      <c r="F5" s="38" t="s">
        <v>7</v>
      </c>
    </row>
    <row r="6" spans="1:6" s="10" customFormat="1" ht="26.25" customHeight="1">
      <c r="A6" s="8" t="s">
        <v>444</v>
      </c>
      <c r="B6" s="25">
        <f>SUM(B7,B14,B19)</f>
        <v>453619836</v>
      </c>
      <c r="C6" s="26">
        <f>IF(B$6&gt;0,(B6/B$6)*100,0)</f>
        <v>100</v>
      </c>
      <c r="D6" s="9" t="s">
        <v>445</v>
      </c>
      <c r="E6" s="25">
        <f>SUM(E7,E11)</f>
        <v>16879023088</v>
      </c>
      <c r="F6" s="27">
        <f aca="true" t="shared" si="0" ref="F6:F16">IF(E$35&gt;0,(E6/E$35)*100,0)</f>
        <v>3720.96</v>
      </c>
    </row>
    <row r="7" spans="1:6" s="10" customFormat="1" ht="26.25" customHeight="1">
      <c r="A7" s="11" t="s">
        <v>446</v>
      </c>
      <c r="B7" s="25">
        <f>SUM(B8:B13)</f>
        <v>453619836</v>
      </c>
      <c r="C7" s="28">
        <f aca="true" t="shared" si="1" ref="C7:C35">IF(B$6&gt;0,(B7/B$6)*100,0)</f>
        <v>100</v>
      </c>
      <c r="D7" s="12" t="s">
        <v>447</v>
      </c>
      <c r="E7" s="25">
        <f>SUM(E8:E10)</f>
        <v>16879023088</v>
      </c>
      <c r="F7" s="29">
        <f t="shared" si="0"/>
        <v>3720.96</v>
      </c>
    </row>
    <row r="8" spans="1:6" s="15" customFormat="1" ht="26.25" customHeight="1">
      <c r="A8" s="13" t="s">
        <v>448</v>
      </c>
      <c r="B8" s="30">
        <v>362213978</v>
      </c>
      <c r="C8" s="35">
        <f t="shared" si="1"/>
        <v>79.85</v>
      </c>
      <c r="D8" s="14" t="s">
        <v>449</v>
      </c>
      <c r="E8" s="30">
        <v>13500000000</v>
      </c>
      <c r="F8" s="36">
        <f t="shared" si="0"/>
        <v>2976.06</v>
      </c>
    </row>
    <row r="9" spans="1:6" s="15" customFormat="1" ht="26.25" customHeight="1">
      <c r="A9" s="13" t="s">
        <v>450</v>
      </c>
      <c r="B9" s="30"/>
      <c r="C9" s="35">
        <f t="shared" si="1"/>
        <v>0</v>
      </c>
      <c r="D9" s="14" t="s">
        <v>451</v>
      </c>
      <c r="E9" s="30">
        <v>3379023088</v>
      </c>
      <c r="F9" s="36">
        <f t="shared" si="0"/>
        <v>744.9</v>
      </c>
    </row>
    <row r="10" spans="1:6" s="15" customFormat="1" ht="26.25" customHeight="1">
      <c r="A10" s="13" t="s">
        <v>452</v>
      </c>
      <c r="B10" s="30">
        <v>91405858</v>
      </c>
      <c r="C10" s="35">
        <f t="shared" si="1"/>
        <v>20.15</v>
      </c>
      <c r="D10" s="14" t="s">
        <v>453</v>
      </c>
      <c r="E10" s="30"/>
      <c r="F10" s="36">
        <f t="shared" si="0"/>
        <v>0</v>
      </c>
    </row>
    <row r="11" spans="1:6" s="15" customFormat="1" ht="26.25" customHeight="1">
      <c r="A11" s="13" t="s">
        <v>454</v>
      </c>
      <c r="B11" s="30"/>
      <c r="C11" s="35">
        <f t="shared" si="1"/>
        <v>0</v>
      </c>
      <c r="D11" s="12" t="s">
        <v>455</v>
      </c>
      <c r="E11" s="25">
        <f>SUM(E12)</f>
        <v>0</v>
      </c>
      <c r="F11" s="29">
        <f t="shared" si="0"/>
        <v>0</v>
      </c>
    </row>
    <row r="12" spans="1:6" s="15" customFormat="1" ht="26.25" customHeight="1">
      <c r="A12" s="13" t="s">
        <v>456</v>
      </c>
      <c r="B12" s="30"/>
      <c r="C12" s="35">
        <f t="shared" si="1"/>
        <v>0</v>
      </c>
      <c r="D12" s="14" t="s">
        <v>457</v>
      </c>
      <c r="E12" s="30"/>
      <c r="F12" s="36">
        <f t="shared" si="0"/>
        <v>0</v>
      </c>
    </row>
    <row r="13" spans="1:6" s="15" customFormat="1" ht="26.25" customHeight="1">
      <c r="A13" s="13" t="s">
        <v>458</v>
      </c>
      <c r="B13" s="30"/>
      <c r="C13" s="35">
        <f t="shared" si="1"/>
        <v>0</v>
      </c>
      <c r="D13" s="16" t="s">
        <v>459</v>
      </c>
      <c r="E13" s="25">
        <f>SUM(E14)</f>
        <v>-16425403252</v>
      </c>
      <c r="F13" s="29">
        <f t="shared" si="0"/>
        <v>-3620.96</v>
      </c>
    </row>
    <row r="14" spans="1:6" s="15" customFormat="1" ht="34.5" customHeight="1">
      <c r="A14" s="17" t="s">
        <v>460</v>
      </c>
      <c r="B14" s="25">
        <f>SUM(B15:B18)</f>
        <v>0</v>
      </c>
      <c r="C14" s="28">
        <f t="shared" si="1"/>
        <v>0</v>
      </c>
      <c r="D14" s="12" t="s">
        <v>461</v>
      </c>
      <c r="E14" s="25">
        <f>SUM(E15:E16)</f>
        <v>-16425403252</v>
      </c>
      <c r="F14" s="29">
        <f t="shared" si="0"/>
        <v>-3620.96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462</v>
      </c>
      <c r="E15" s="30">
        <v>2640248212</v>
      </c>
      <c r="F15" s="36">
        <f t="shared" si="0"/>
        <v>582.04</v>
      </c>
    </row>
    <row r="16" spans="1:6" s="15" customFormat="1" ht="26.25" customHeight="1">
      <c r="A16" s="13" t="s">
        <v>463</v>
      </c>
      <c r="B16" s="30"/>
      <c r="C16" s="35">
        <f t="shared" si="1"/>
        <v>0</v>
      </c>
      <c r="D16" s="14" t="s">
        <v>464</v>
      </c>
      <c r="E16" s="30">
        <v>-19065651464</v>
      </c>
      <c r="F16" s="36">
        <f t="shared" si="0"/>
        <v>-4203</v>
      </c>
    </row>
    <row r="17" spans="1:6" s="15" customFormat="1" ht="26.25" customHeight="1">
      <c r="A17" s="13" t="s">
        <v>465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466</v>
      </c>
      <c r="B18" s="30"/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467</v>
      </c>
      <c r="B19" s="25">
        <f>SUM(B20:B21)</f>
        <v>0</v>
      </c>
      <c r="C19" s="28">
        <f t="shared" si="1"/>
        <v>0</v>
      </c>
      <c r="D19" s="18"/>
      <c r="E19" s="34"/>
      <c r="F19" s="29"/>
    </row>
    <row r="20" spans="1:6" s="15" customFormat="1" ht="26.25" customHeight="1">
      <c r="A20" s="13" t="s">
        <v>468</v>
      </c>
      <c r="B20" s="30"/>
      <c r="C20" s="35">
        <f t="shared" si="1"/>
        <v>0</v>
      </c>
      <c r="D20" s="19"/>
      <c r="E20" s="25"/>
      <c r="F20" s="29"/>
    </row>
    <row r="21" spans="1:6" s="15" customFormat="1" ht="26.25" customHeight="1">
      <c r="A21" s="13" t="s">
        <v>469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470</v>
      </c>
      <c r="B35" s="31">
        <f>B6</f>
        <v>453619836</v>
      </c>
      <c r="C35" s="31">
        <f t="shared" si="1"/>
        <v>100</v>
      </c>
      <c r="D35" s="23" t="s">
        <v>470</v>
      </c>
      <c r="E35" s="32">
        <f>E6+E13</f>
        <v>453619836</v>
      </c>
      <c r="F35" s="33">
        <f>IF(E$35&gt;0,(E35/E$35)*100,0)</f>
        <v>100</v>
      </c>
    </row>
    <row r="36" spans="1:4" s="15" customFormat="1" ht="19.5" customHeight="1">
      <c r="A36" s="195"/>
      <c r="B36" s="196"/>
      <c r="C36" s="200"/>
      <c r="D36" s="201"/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36:B36"/>
    <mergeCell ref="C36:D36"/>
    <mergeCell ref="A1:F1"/>
    <mergeCell ref="A2:F2"/>
    <mergeCell ref="A3:E3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36"/>
  <sheetViews>
    <sheetView workbookViewId="0" topLeftCell="A21">
      <selection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198" t="s">
        <v>494</v>
      </c>
      <c r="B1" s="198"/>
      <c r="C1" s="198"/>
      <c r="D1" s="198"/>
      <c r="E1" s="198"/>
      <c r="F1" s="198"/>
    </row>
    <row r="2" spans="1:6" ht="27.75" customHeight="1">
      <c r="A2" s="193" t="s">
        <v>439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440</v>
      </c>
      <c r="C4" s="1"/>
      <c r="D4" s="1"/>
      <c r="F4" s="2" t="s">
        <v>441</v>
      </c>
    </row>
    <row r="5" spans="1:6" s="7" customFormat="1" ht="33.75" customHeight="1">
      <c r="A5" s="5" t="s">
        <v>442</v>
      </c>
      <c r="B5" s="6" t="s">
        <v>443</v>
      </c>
      <c r="C5" s="37" t="s">
        <v>7</v>
      </c>
      <c r="D5" s="6" t="s">
        <v>442</v>
      </c>
      <c r="E5" s="6" t="s">
        <v>443</v>
      </c>
      <c r="F5" s="38" t="s">
        <v>7</v>
      </c>
    </row>
    <row r="6" spans="1:6" s="10" customFormat="1" ht="26.25" customHeight="1">
      <c r="A6" s="8" t="s">
        <v>444</v>
      </c>
      <c r="B6" s="25">
        <f>SUM(B7,B14,B19)</f>
        <v>1657320275</v>
      </c>
      <c r="C6" s="26">
        <f>IF(B$6&gt;0,(B6/B$6)*100,0)</f>
        <v>100</v>
      </c>
      <c r="D6" s="9" t="s">
        <v>445</v>
      </c>
      <c r="E6" s="25">
        <f>SUM(E7,E11)</f>
        <v>31891374</v>
      </c>
      <c r="F6" s="27">
        <f aca="true" t="shared" si="0" ref="F6:F16">IF(E$35&gt;0,(E6/E$35)*100,0)</f>
        <v>1.92</v>
      </c>
    </row>
    <row r="7" spans="1:6" s="10" customFormat="1" ht="26.25" customHeight="1">
      <c r="A7" s="11" t="s">
        <v>446</v>
      </c>
      <c r="B7" s="25">
        <f>SUM(B8:B13)</f>
        <v>1615809371</v>
      </c>
      <c r="C7" s="28">
        <f aca="true" t="shared" si="1" ref="C7:C35">IF(B$6&gt;0,(B7/B$6)*100,0)</f>
        <v>97.5</v>
      </c>
      <c r="D7" s="12" t="s">
        <v>447</v>
      </c>
      <c r="E7" s="25">
        <f>SUM(E8:E10)</f>
        <v>4414733</v>
      </c>
      <c r="F7" s="29">
        <f t="shared" si="0"/>
        <v>0.27</v>
      </c>
    </row>
    <row r="8" spans="1:6" s="15" customFormat="1" ht="26.25" customHeight="1">
      <c r="A8" s="13" t="s">
        <v>448</v>
      </c>
      <c r="B8" s="30">
        <v>1574933393</v>
      </c>
      <c r="C8" s="35">
        <f t="shared" si="1"/>
        <v>95.03</v>
      </c>
      <c r="D8" s="14" t="s">
        <v>449</v>
      </c>
      <c r="E8" s="30">
        <v>0</v>
      </c>
      <c r="F8" s="36">
        <f t="shared" si="0"/>
        <v>0</v>
      </c>
    </row>
    <row r="9" spans="1:6" s="15" customFormat="1" ht="26.25" customHeight="1">
      <c r="A9" s="13" t="s">
        <v>450</v>
      </c>
      <c r="B9" s="30">
        <v>0</v>
      </c>
      <c r="C9" s="35">
        <f t="shared" si="1"/>
        <v>0</v>
      </c>
      <c r="D9" s="14" t="s">
        <v>451</v>
      </c>
      <c r="E9" s="30">
        <v>4385261</v>
      </c>
      <c r="F9" s="36">
        <f t="shared" si="0"/>
        <v>0.26</v>
      </c>
    </row>
    <row r="10" spans="1:6" s="15" customFormat="1" ht="26.25" customHeight="1">
      <c r="A10" s="13" t="s">
        <v>452</v>
      </c>
      <c r="B10" s="30">
        <v>2266273</v>
      </c>
      <c r="C10" s="35">
        <f t="shared" si="1"/>
        <v>0.14</v>
      </c>
      <c r="D10" s="14" t="s">
        <v>453</v>
      </c>
      <c r="E10" s="30">
        <v>29472</v>
      </c>
      <c r="F10" s="36">
        <f t="shared" si="0"/>
        <v>0</v>
      </c>
    </row>
    <row r="11" spans="1:6" s="15" customFormat="1" ht="26.25" customHeight="1">
      <c r="A11" s="13" t="s">
        <v>454</v>
      </c>
      <c r="B11" s="30">
        <v>99385</v>
      </c>
      <c r="C11" s="35">
        <f t="shared" si="1"/>
        <v>0.01</v>
      </c>
      <c r="D11" s="12" t="s">
        <v>455</v>
      </c>
      <c r="E11" s="25">
        <f>SUM(E12)</f>
        <v>27476641</v>
      </c>
      <c r="F11" s="29">
        <f t="shared" si="0"/>
        <v>1.66</v>
      </c>
    </row>
    <row r="12" spans="1:6" s="15" customFormat="1" ht="26.25" customHeight="1">
      <c r="A12" s="13" t="s">
        <v>456</v>
      </c>
      <c r="B12" s="30">
        <v>38510320</v>
      </c>
      <c r="C12" s="35">
        <f t="shared" si="1"/>
        <v>2.32</v>
      </c>
      <c r="D12" s="14" t="s">
        <v>457</v>
      </c>
      <c r="E12" s="30">
        <v>27476641</v>
      </c>
      <c r="F12" s="36">
        <f t="shared" si="0"/>
        <v>1.66</v>
      </c>
    </row>
    <row r="13" spans="1:6" s="15" customFormat="1" ht="26.25" customHeight="1">
      <c r="A13" s="13" t="s">
        <v>458</v>
      </c>
      <c r="B13" s="30">
        <v>0</v>
      </c>
      <c r="C13" s="35">
        <f t="shared" si="1"/>
        <v>0</v>
      </c>
      <c r="D13" s="16" t="s">
        <v>459</v>
      </c>
      <c r="E13" s="25">
        <f>SUM(E14)</f>
        <v>1625428901</v>
      </c>
      <c r="F13" s="29">
        <f t="shared" si="0"/>
        <v>98.08</v>
      </c>
    </row>
    <row r="14" spans="1:6" s="15" customFormat="1" ht="34.5" customHeight="1">
      <c r="A14" s="17" t="s">
        <v>460</v>
      </c>
      <c r="B14" s="25">
        <f>SUM(B15:B18)</f>
        <v>3893542</v>
      </c>
      <c r="C14" s="28">
        <f t="shared" si="1"/>
        <v>0.23</v>
      </c>
      <c r="D14" s="12" t="s">
        <v>461</v>
      </c>
      <c r="E14" s="25">
        <f>SUM(E15:E16)</f>
        <v>1625428901</v>
      </c>
      <c r="F14" s="29">
        <f t="shared" si="0"/>
        <v>98.08</v>
      </c>
    </row>
    <row r="15" spans="1:6" s="15" customFormat="1" ht="26.25" customHeight="1">
      <c r="A15" s="13" t="s">
        <v>471</v>
      </c>
      <c r="B15" s="30">
        <v>0</v>
      </c>
      <c r="C15" s="35">
        <f t="shared" si="1"/>
        <v>0</v>
      </c>
      <c r="D15" s="14" t="s">
        <v>462</v>
      </c>
      <c r="E15" s="30">
        <v>1625428901</v>
      </c>
      <c r="F15" s="36">
        <f t="shared" si="0"/>
        <v>98.08</v>
      </c>
    </row>
    <row r="16" spans="1:6" s="15" customFormat="1" ht="26.25" customHeight="1">
      <c r="A16" s="13" t="s">
        <v>463</v>
      </c>
      <c r="B16" s="30">
        <v>388555</v>
      </c>
      <c r="C16" s="35">
        <f t="shared" si="1"/>
        <v>0.02</v>
      </c>
      <c r="D16" s="14" t="s">
        <v>464</v>
      </c>
      <c r="E16" s="30"/>
      <c r="F16" s="36">
        <f t="shared" si="0"/>
        <v>0</v>
      </c>
    </row>
    <row r="17" spans="1:6" s="15" customFormat="1" ht="26.25" customHeight="1">
      <c r="A17" s="13" t="s">
        <v>465</v>
      </c>
      <c r="B17" s="30">
        <v>0</v>
      </c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466</v>
      </c>
      <c r="B18" s="30">
        <v>3504987</v>
      </c>
      <c r="C18" s="35">
        <f t="shared" si="1"/>
        <v>0.21</v>
      </c>
      <c r="D18" s="18"/>
      <c r="E18" s="34"/>
      <c r="F18" s="29"/>
    </row>
    <row r="19" spans="1:6" s="15" customFormat="1" ht="26.25" customHeight="1">
      <c r="A19" s="11" t="s">
        <v>467</v>
      </c>
      <c r="B19" s="25">
        <f>SUM(B20:B21)</f>
        <v>37617362</v>
      </c>
      <c r="C19" s="28">
        <f t="shared" si="1"/>
        <v>2.27</v>
      </c>
      <c r="D19" s="18"/>
      <c r="E19" s="34"/>
      <c r="F19" s="29"/>
    </row>
    <row r="20" spans="1:6" s="15" customFormat="1" ht="26.25" customHeight="1">
      <c r="A20" s="13" t="s">
        <v>468</v>
      </c>
      <c r="B20" s="30">
        <v>37617362</v>
      </c>
      <c r="C20" s="35">
        <f t="shared" si="1"/>
        <v>2.27</v>
      </c>
      <c r="D20" s="19"/>
      <c r="E20" s="25"/>
      <c r="F20" s="29"/>
    </row>
    <row r="21" spans="1:6" s="15" customFormat="1" ht="26.25" customHeight="1">
      <c r="A21" s="13" t="s">
        <v>469</v>
      </c>
      <c r="B21" s="30">
        <v>0</v>
      </c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470</v>
      </c>
      <c r="B35" s="31">
        <f>B6</f>
        <v>1657320275</v>
      </c>
      <c r="C35" s="31">
        <f t="shared" si="1"/>
        <v>100</v>
      </c>
      <c r="D35" s="23" t="s">
        <v>470</v>
      </c>
      <c r="E35" s="32">
        <f>E6+E13</f>
        <v>1657320275</v>
      </c>
      <c r="F35" s="33">
        <f>IF(E$35&gt;0,(E35/E$35)*100,0)</f>
        <v>100</v>
      </c>
    </row>
    <row r="36" spans="1:4" s="15" customFormat="1" ht="19.5" customHeight="1">
      <c r="A36" s="195" t="s">
        <v>473</v>
      </c>
      <c r="B36" s="196"/>
      <c r="C36" s="199"/>
      <c r="D36" s="199"/>
    </row>
    <row r="37" s="15" customFormat="1" ht="14.25"/>
    <row r="38" s="15" customFormat="1" ht="14.25"/>
    <row r="39" s="15" customFormat="1" ht="14.25"/>
    <row r="40" s="15" customFormat="1" ht="14.25"/>
  </sheetData>
  <mergeCells count="4">
    <mergeCell ref="A1:F1"/>
    <mergeCell ref="A2:F2"/>
    <mergeCell ref="A3:E3"/>
    <mergeCell ref="A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36"/>
  <sheetViews>
    <sheetView workbookViewId="0" topLeftCell="A22">
      <selection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198" t="s">
        <v>493</v>
      </c>
      <c r="B1" s="198"/>
      <c r="C1" s="198"/>
      <c r="D1" s="198"/>
      <c r="E1" s="198"/>
      <c r="F1" s="198"/>
    </row>
    <row r="2" spans="1:6" ht="27.75" customHeight="1">
      <c r="A2" s="193" t="s">
        <v>439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440</v>
      </c>
      <c r="C4" s="1"/>
      <c r="D4" s="1"/>
      <c r="F4" s="2" t="s">
        <v>441</v>
      </c>
    </row>
    <row r="5" spans="1:6" s="7" customFormat="1" ht="33.75" customHeight="1">
      <c r="A5" s="5" t="s">
        <v>442</v>
      </c>
      <c r="B5" s="6" t="s">
        <v>443</v>
      </c>
      <c r="C5" s="37" t="s">
        <v>7</v>
      </c>
      <c r="D5" s="6" t="s">
        <v>442</v>
      </c>
      <c r="E5" s="6" t="s">
        <v>443</v>
      </c>
      <c r="F5" s="38" t="s">
        <v>7</v>
      </c>
    </row>
    <row r="6" spans="1:6" s="10" customFormat="1" ht="26.25" customHeight="1">
      <c r="A6" s="8" t="s">
        <v>444</v>
      </c>
      <c r="B6" s="25">
        <f>SUM(B7,B14,B19)</f>
        <v>265991917</v>
      </c>
      <c r="C6" s="26">
        <f>IF(B$6&gt;0,(B6/B$6)*100,0)</f>
        <v>100</v>
      </c>
      <c r="D6" s="9" t="s">
        <v>445</v>
      </c>
      <c r="E6" s="25">
        <f>SUM(E7,E11)</f>
        <v>25233</v>
      </c>
      <c r="F6" s="27">
        <f aca="true" t="shared" si="0" ref="F6:F16">IF(E$35&gt;0,(E6/E$35)*100,0)</f>
        <v>0.01</v>
      </c>
    </row>
    <row r="7" spans="1:6" s="10" customFormat="1" ht="26.25" customHeight="1">
      <c r="A7" s="11" t="s">
        <v>446</v>
      </c>
      <c r="B7" s="25">
        <f>SUM(B8:B13)</f>
        <v>265991917</v>
      </c>
      <c r="C7" s="28">
        <f aca="true" t="shared" si="1" ref="C7:C35">IF(B$6&gt;0,(B7/B$6)*100,0)</f>
        <v>100</v>
      </c>
      <c r="D7" s="12" t="s">
        <v>447</v>
      </c>
      <c r="E7" s="25">
        <f>SUM(E8:E10)</f>
        <v>25233</v>
      </c>
      <c r="F7" s="29">
        <f t="shared" si="0"/>
        <v>0.01</v>
      </c>
    </row>
    <row r="8" spans="1:6" s="15" customFormat="1" ht="26.25" customHeight="1">
      <c r="A8" s="13" t="s">
        <v>448</v>
      </c>
      <c r="B8" s="30">
        <v>261189862</v>
      </c>
      <c r="C8" s="35">
        <f t="shared" si="1"/>
        <v>98.19</v>
      </c>
      <c r="D8" s="14" t="s">
        <v>449</v>
      </c>
      <c r="E8" s="30"/>
      <c r="F8" s="36">
        <f t="shared" si="0"/>
        <v>0</v>
      </c>
    </row>
    <row r="9" spans="1:6" s="15" customFormat="1" ht="26.25" customHeight="1">
      <c r="A9" s="13" t="s">
        <v>450</v>
      </c>
      <c r="B9" s="30"/>
      <c r="C9" s="35">
        <f t="shared" si="1"/>
        <v>0</v>
      </c>
      <c r="D9" s="14" t="s">
        <v>451</v>
      </c>
      <c r="E9" s="30">
        <v>25233</v>
      </c>
      <c r="F9" s="36">
        <f t="shared" si="0"/>
        <v>0.01</v>
      </c>
    </row>
    <row r="10" spans="1:6" s="15" customFormat="1" ht="26.25" customHeight="1">
      <c r="A10" s="13" t="s">
        <v>452</v>
      </c>
      <c r="B10" s="30"/>
      <c r="C10" s="35">
        <f t="shared" si="1"/>
        <v>0</v>
      </c>
      <c r="D10" s="14" t="s">
        <v>453</v>
      </c>
      <c r="E10" s="30"/>
      <c r="F10" s="36">
        <f t="shared" si="0"/>
        <v>0</v>
      </c>
    </row>
    <row r="11" spans="1:6" s="15" customFormat="1" ht="26.25" customHeight="1">
      <c r="A11" s="13" t="s">
        <v>454</v>
      </c>
      <c r="B11" s="30"/>
      <c r="C11" s="35">
        <f t="shared" si="1"/>
        <v>0</v>
      </c>
      <c r="D11" s="12" t="s">
        <v>455</v>
      </c>
      <c r="E11" s="25">
        <f>SUM(E12)</f>
        <v>0</v>
      </c>
      <c r="F11" s="29">
        <f t="shared" si="0"/>
        <v>0</v>
      </c>
    </row>
    <row r="12" spans="1:6" s="15" customFormat="1" ht="26.25" customHeight="1">
      <c r="A12" s="13" t="s">
        <v>456</v>
      </c>
      <c r="B12" s="30">
        <v>4802055</v>
      </c>
      <c r="C12" s="35">
        <f t="shared" si="1"/>
        <v>1.81</v>
      </c>
      <c r="D12" s="14" t="s">
        <v>457</v>
      </c>
      <c r="E12" s="30"/>
      <c r="F12" s="36">
        <f t="shared" si="0"/>
        <v>0</v>
      </c>
    </row>
    <row r="13" spans="1:6" s="15" customFormat="1" ht="26.25" customHeight="1">
      <c r="A13" s="13" t="s">
        <v>458</v>
      </c>
      <c r="B13" s="30"/>
      <c r="C13" s="35">
        <f t="shared" si="1"/>
        <v>0</v>
      </c>
      <c r="D13" s="16" t="s">
        <v>459</v>
      </c>
      <c r="E13" s="25">
        <f>SUM(E14)</f>
        <v>265966684</v>
      </c>
      <c r="F13" s="29">
        <f t="shared" si="0"/>
        <v>99.99</v>
      </c>
    </row>
    <row r="14" spans="1:6" s="15" customFormat="1" ht="34.5" customHeight="1">
      <c r="A14" s="17" t="s">
        <v>460</v>
      </c>
      <c r="B14" s="25">
        <f>SUM(B15:B18)</f>
        <v>0</v>
      </c>
      <c r="C14" s="28">
        <f t="shared" si="1"/>
        <v>0</v>
      </c>
      <c r="D14" s="12" t="s">
        <v>461</v>
      </c>
      <c r="E14" s="25">
        <f>SUM(E15:E16)</f>
        <v>265966684</v>
      </c>
      <c r="F14" s="29">
        <f t="shared" si="0"/>
        <v>99.99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462</v>
      </c>
      <c r="E15" s="30">
        <v>265966684</v>
      </c>
      <c r="F15" s="36">
        <f t="shared" si="0"/>
        <v>99.99</v>
      </c>
    </row>
    <row r="16" spans="1:6" s="15" customFormat="1" ht="26.25" customHeight="1">
      <c r="A16" s="13" t="s">
        <v>463</v>
      </c>
      <c r="B16" s="30"/>
      <c r="C16" s="35">
        <f t="shared" si="1"/>
        <v>0</v>
      </c>
      <c r="D16" s="14" t="s">
        <v>464</v>
      </c>
      <c r="E16" s="30"/>
      <c r="F16" s="36">
        <f t="shared" si="0"/>
        <v>0</v>
      </c>
    </row>
    <row r="17" spans="1:6" s="15" customFormat="1" ht="26.25" customHeight="1">
      <c r="A17" s="13" t="s">
        <v>465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466</v>
      </c>
      <c r="B18" s="30"/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467</v>
      </c>
      <c r="B19" s="25">
        <f>SUM(B20:B21)</f>
        <v>0</v>
      </c>
      <c r="C19" s="28">
        <f t="shared" si="1"/>
        <v>0</v>
      </c>
      <c r="D19" s="18"/>
      <c r="E19" s="34"/>
      <c r="F19" s="29"/>
    </row>
    <row r="20" spans="1:6" s="15" customFormat="1" ht="26.25" customHeight="1">
      <c r="A20" s="13" t="s">
        <v>468</v>
      </c>
      <c r="B20" s="30"/>
      <c r="C20" s="35">
        <f t="shared" si="1"/>
        <v>0</v>
      </c>
      <c r="D20" s="19"/>
      <c r="E20" s="25"/>
      <c r="F20" s="29"/>
    </row>
    <row r="21" spans="1:6" s="15" customFormat="1" ht="26.25" customHeight="1">
      <c r="A21" s="13" t="s">
        <v>469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470</v>
      </c>
      <c r="B35" s="31">
        <f>B6</f>
        <v>265991917</v>
      </c>
      <c r="C35" s="31">
        <f t="shared" si="1"/>
        <v>100</v>
      </c>
      <c r="D35" s="23" t="s">
        <v>470</v>
      </c>
      <c r="E35" s="32">
        <f>E6+E13</f>
        <v>265991917</v>
      </c>
      <c r="F35" s="33">
        <f>IF(E$35&gt;0,(E35/E$35)*100,0)</f>
        <v>100</v>
      </c>
    </row>
    <row r="36" spans="1:4" s="15" customFormat="1" ht="19.5" customHeight="1">
      <c r="A36" s="195"/>
      <c r="B36" s="196"/>
      <c r="C36" s="200"/>
      <c r="D36" s="201"/>
    </row>
    <row r="37" s="15" customFormat="1" ht="14.25"/>
    <row r="38" s="15" customFormat="1" ht="14.25"/>
    <row r="39" s="15" customFormat="1" ht="14.25"/>
    <row r="40" s="15" customFormat="1" ht="14.25"/>
  </sheetData>
  <mergeCells count="5">
    <mergeCell ref="A1:F1"/>
    <mergeCell ref="A2:F2"/>
    <mergeCell ref="A3:E3"/>
    <mergeCell ref="A36:B36"/>
    <mergeCell ref="C36:D36"/>
  </mergeCells>
  <printOptions/>
  <pageMargins left="0.6299212598425197" right="0.6299212598425197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F36"/>
  <sheetViews>
    <sheetView workbookViewId="0" topLeftCell="A1">
      <pane xSplit="1" ySplit="5" topLeftCell="B29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75390625" style="4" customWidth="1"/>
    <col min="3" max="3" width="8.875" style="4" customWidth="1"/>
    <col min="4" max="4" width="17.125" style="4" customWidth="1"/>
    <col min="5" max="5" width="18.375" style="4" customWidth="1"/>
    <col min="6" max="6" width="8.625" style="4" customWidth="1"/>
    <col min="7" max="16384" width="9.00390625" style="4" customWidth="1"/>
  </cols>
  <sheetData>
    <row r="1" spans="1:6" ht="27.75" customHeight="1">
      <c r="A1" s="198" t="s">
        <v>492</v>
      </c>
      <c r="B1" s="198"/>
      <c r="C1" s="198"/>
      <c r="D1" s="198"/>
      <c r="E1" s="198"/>
      <c r="F1" s="198"/>
    </row>
    <row r="2" spans="1:6" ht="27.75" customHeight="1">
      <c r="A2" s="193" t="s">
        <v>439</v>
      </c>
      <c r="B2" s="193"/>
      <c r="C2" s="193"/>
      <c r="D2" s="193"/>
      <c r="E2" s="193"/>
      <c r="F2" s="193"/>
    </row>
    <row r="3" spans="1:5" ht="10.5" customHeight="1">
      <c r="A3" s="194"/>
      <c r="B3" s="194"/>
      <c r="C3" s="194"/>
      <c r="D3" s="194"/>
      <c r="E3" s="194"/>
    </row>
    <row r="4" spans="1:6" ht="18" customHeight="1" thickBot="1">
      <c r="A4" s="1"/>
      <c r="B4" s="1" t="s">
        <v>440</v>
      </c>
      <c r="C4" s="1"/>
      <c r="D4" s="1"/>
      <c r="F4" s="2" t="s">
        <v>441</v>
      </c>
    </row>
    <row r="5" spans="1:6" s="7" customFormat="1" ht="33.75" customHeight="1">
      <c r="A5" s="5" t="s">
        <v>442</v>
      </c>
      <c r="B5" s="6" t="s">
        <v>443</v>
      </c>
      <c r="C5" s="37" t="s">
        <v>7</v>
      </c>
      <c r="D5" s="6" t="s">
        <v>442</v>
      </c>
      <c r="E5" s="6" t="s">
        <v>443</v>
      </c>
      <c r="F5" s="38" t="s">
        <v>7</v>
      </c>
    </row>
    <row r="6" spans="1:6" s="10" customFormat="1" ht="26.25" customHeight="1">
      <c r="A6" s="8" t="s">
        <v>444</v>
      </c>
      <c r="B6" s="25">
        <f>SUM(B7,B14,B19)</f>
        <v>2566978923.79</v>
      </c>
      <c r="C6" s="26">
        <f>IF(B$6&gt;0,(B6/B$6)*100,0)</f>
        <v>100</v>
      </c>
      <c r="D6" s="9" t="s">
        <v>445</v>
      </c>
      <c r="E6" s="25">
        <f>SUM(E7,E11)</f>
        <v>131376246</v>
      </c>
      <c r="F6" s="27">
        <f aca="true" t="shared" si="0" ref="F6:F16">IF(E$35&gt;0,(E6/E$35)*100,0)</f>
        <v>5.12</v>
      </c>
    </row>
    <row r="7" spans="1:6" s="10" customFormat="1" ht="26.25" customHeight="1">
      <c r="A7" s="11" t="s">
        <v>446</v>
      </c>
      <c r="B7" s="25">
        <f>SUM(B8:B13)</f>
        <v>2564676923.79</v>
      </c>
      <c r="C7" s="28">
        <f aca="true" t="shared" si="1" ref="C7:C35">IF(B$6&gt;0,(B7/B$6)*100,0)</f>
        <v>99.91</v>
      </c>
      <c r="D7" s="12" t="s">
        <v>447</v>
      </c>
      <c r="E7" s="25">
        <f>SUM(E8:E10)</f>
        <v>76247334</v>
      </c>
      <c r="F7" s="29">
        <f t="shared" si="0"/>
        <v>2.97</v>
      </c>
    </row>
    <row r="8" spans="1:6" s="15" customFormat="1" ht="26.25" customHeight="1">
      <c r="A8" s="13" t="s">
        <v>448</v>
      </c>
      <c r="B8" s="30">
        <v>2113720296.79</v>
      </c>
      <c r="C8" s="35">
        <f t="shared" si="1"/>
        <v>82.34</v>
      </c>
      <c r="D8" s="14" t="s">
        <v>449</v>
      </c>
      <c r="E8" s="30"/>
      <c r="F8" s="36">
        <f t="shared" si="0"/>
        <v>0</v>
      </c>
    </row>
    <row r="9" spans="1:6" s="15" customFormat="1" ht="26.25" customHeight="1">
      <c r="A9" s="13" t="s">
        <v>450</v>
      </c>
      <c r="B9" s="30"/>
      <c r="C9" s="35">
        <f t="shared" si="1"/>
        <v>0</v>
      </c>
      <c r="D9" s="14" t="s">
        <v>451</v>
      </c>
      <c r="E9" s="30">
        <v>53065746</v>
      </c>
      <c r="F9" s="36">
        <f t="shared" si="0"/>
        <v>2.07</v>
      </c>
    </row>
    <row r="10" spans="1:6" s="15" customFormat="1" ht="26.25" customHeight="1">
      <c r="A10" s="13" t="s">
        <v>452</v>
      </c>
      <c r="B10" s="30">
        <v>447799672</v>
      </c>
      <c r="C10" s="35">
        <f t="shared" si="1"/>
        <v>17.44</v>
      </c>
      <c r="D10" s="14" t="s">
        <v>453</v>
      </c>
      <c r="E10" s="30">
        <v>23181588</v>
      </c>
      <c r="F10" s="36">
        <f t="shared" si="0"/>
        <v>0.9</v>
      </c>
    </row>
    <row r="11" spans="1:6" s="15" customFormat="1" ht="26.25" customHeight="1">
      <c r="A11" s="13" t="s">
        <v>454</v>
      </c>
      <c r="B11" s="30"/>
      <c r="C11" s="35">
        <f t="shared" si="1"/>
        <v>0</v>
      </c>
      <c r="D11" s="12" t="s">
        <v>455</v>
      </c>
      <c r="E11" s="25">
        <f>SUM(E12)</f>
        <v>55128912</v>
      </c>
      <c r="F11" s="29">
        <f t="shared" si="0"/>
        <v>2.15</v>
      </c>
    </row>
    <row r="12" spans="1:6" s="15" customFormat="1" ht="26.25" customHeight="1">
      <c r="A12" s="13" t="s">
        <v>456</v>
      </c>
      <c r="B12" s="30">
        <v>3156955</v>
      </c>
      <c r="C12" s="35">
        <f t="shared" si="1"/>
        <v>0.12</v>
      </c>
      <c r="D12" s="14" t="s">
        <v>457</v>
      </c>
      <c r="E12" s="30">
        <v>55128912</v>
      </c>
      <c r="F12" s="36">
        <f t="shared" si="0"/>
        <v>2.15</v>
      </c>
    </row>
    <row r="13" spans="1:6" s="15" customFormat="1" ht="26.25" customHeight="1">
      <c r="A13" s="13" t="s">
        <v>458</v>
      </c>
      <c r="B13" s="30"/>
      <c r="C13" s="35">
        <f t="shared" si="1"/>
        <v>0</v>
      </c>
      <c r="D13" s="16" t="s">
        <v>459</v>
      </c>
      <c r="E13" s="25">
        <f>SUM(E14)</f>
        <v>2435602677.79</v>
      </c>
      <c r="F13" s="29">
        <f t="shared" si="0"/>
        <v>94.88</v>
      </c>
    </row>
    <row r="14" spans="1:6" s="15" customFormat="1" ht="34.5" customHeight="1">
      <c r="A14" s="17" t="s">
        <v>460</v>
      </c>
      <c r="B14" s="25">
        <f>SUM(B15:B18)</f>
        <v>0</v>
      </c>
      <c r="C14" s="28">
        <f t="shared" si="1"/>
        <v>0</v>
      </c>
      <c r="D14" s="12" t="s">
        <v>461</v>
      </c>
      <c r="E14" s="25">
        <f>SUM(E15:E16)</f>
        <v>2435602677.79</v>
      </c>
      <c r="F14" s="29">
        <f t="shared" si="0"/>
        <v>94.88</v>
      </c>
    </row>
    <row r="15" spans="1:6" s="15" customFormat="1" ht="26.25" customHeight="1">
      <c r="A15" s="13" t="s">
        <v>471</v>
      </c>
      <c r="B15" s="30"/>
      <c r="C15" s="35">
        <f t="shared" si="1"/>
        <v>0</v>
      </c>
      <c r="D15" s="14" t="s">
        <v>462</v>
      </c>
      <c r="E15" s="30">
        <f>2435602677.79</f>
        <v>2435602677.79</v>
      </c>
      <c r="F15" s="36">
        <f t="shared" si="0"/>
        <v>94.88</v>
      </c>
    </row>
    <row r="16" spans="1:6" s="15" customFormat="1" ht="26.25" customHeight="1">
      <c r="A16" s="13" t="s">
        <v>463</v>
      </c>
      <c r="B16" s="30"/>
      <c r="C16" s="35">
        <f t="shared" si="1"/>
        <v>0</v>
      </c>
      <c r="D16" s="14" t="s">
        <v>464</v>
      </c>
      <c r="E16" s="30"/>
      <c r="F16" s="36">
        <f t="shared" si="0"/>
        <v>0</v>
      </c>
    </row>
    <row r="17" spans="1:6" s="15" customFormat="1" ht="26.25" customHeight="1">
      <c r="A17" s="13" t="s">
        <v>465</v>
      </c>
      <c r="B17" s="30"/>
      <c r="C17" s="35">
        <f t="shared" si="1"/>
        <v>0</v>
      </c>
      <c r="D17" s="18"/>
      <c r="E17" s="34"/>
      <c r="F17" s="29"/>
    </row>
    <row r="18" spans="1:6" s="15" customFormat="1" ht="26.25" customHeight="1">
      <c r="A18" s="13" t="s">
        <v>466</v>
      </c>
      <c r="B18" s="30"/>
      <c r="C18" s="35">
        <f t="shared" si="1"/>
        <v>0</v>
      </c>
      <c r="D18" s="18"/>
      <c r="E18" s="34"/>
      <c r="F18" s="29"/>
    </row>
    <row r="19" spans="1:6" s="15" customFormat="1" ht="26.25" customHeight="1">
      <c r="A19" s="11" t="s">
        <v>467</v>
      </c>
      <c r="B19" s="25">
        <f>SUM(B20:B21)</f>
        <v>2302000</v>
      </c>
      <c r="C19" s="28">
        <f t="shared" si="1"/>
        <v>0.09</v>
      </c>
      <c r="D19" s="18"/>
      <c r="E19" s="34"/>
      <c r="F19" s="29"/>
    </row>
    <row r="20" spans="1:6" s="15" customFormat="1" ht="26.25" customHeight="1">
      <c r="A20" s="13" t="s">
        <v>468</v>
      </c>
      <c r="B20" s="30">
        <v>2302000</v>
      </c>
      <c r="C20" s="35">
        <f t="shared" si="1"/>
        <v>0.09</v>
      </c>
      <c r="D20" s="19"/>
      <c r="E20" s="25"/>
      <c r="F20" s="29"/>
    </row>
    <row r="21" spans="1:6" s="15" customFormat="1" ht="26.25" customHeight="1">
      <c r="A21" s="13" t="s">
        <v>469</v>
      </c>
      <c r="B21" s="30"/>
      <c r="C21" s="35">
        <f t="shared" si="1"/>
        <v>0</v>
      </c>
      <c r="D21" s="19"/>
      <c r="E21" s="25"/>
      <c r="F21" s="29"/>
    </row>
    <row r="22" spans="1:6" s="15" customFormat="1" ht="14.25">
      <c r="A22" s="13"/>
      <c r="B22" s="34"/>
      <c r="C22" s="28"/>
      <c r="D22" s="18"/>
      <c r="E22" s="34"/>
      <c r="F22" s="29"/>
    </row>
    <row r="23" spans="1:6" s="15" customFormat="1" ht="14.25">
      <c r="A23" s="20"/>
      <c r="B23" s="34"/>
      <c r="C23" s="28"/>
      <c r="D23" s="18"/>
      <c r="E23" s="34"/>
      <c r="F23" s="29"/>
    </row>
    <row r="24" spans="1:6" s="15" customFormat="1" ht="14.25">
      <c r="A24" s="20"/>
      <c r="B24" s="34"/>
      <c r="C24" s="28"/>
      <c r="D24" s="19"/>
      <c r="E24" s="25"/>
      <c r="F24" s="29"/>
    </row>
    <row r="25" spans="1:6" s="15" customFormat="1" ht="14.25">
      <c r="A25" s="20"/>
      <c r="B25" s="34"/>
      <c r="C25" s="28"/>
      <c r="D25" s="19"/>
      <c r="E25" s="25"/>
      <c r="F25" s="29"/>
    </row>
    <row r="26" spans="1:6" s="15" customFormat="1" ht="14.25">
      <c r="A26" s="20"/>
      <c r="B26" s="34"/>
      <c r="C26" s="28"/>
      <c r="D26" s="19"/>
      <c r="E26" s="25"/>
      <c r="F26" s="29"/>
    </row>
    <row r="27" spans="1:6" s="15" customFormat="1" ht="14.25">
      <c r="A27" s="20"/>
      <c r="B27" s="34"/>
      <c r="C27" s="28"/>
      <c r="D27" s="19"/>
      <c r="E27" s="25"/>
      <c r="F27" s="29"/>
    </row>
    <row r="28" spans="1:6" s="15" customFormat="1" ht="14.25">
      <c r="A28" s="20"/>
      <c r="B28" s="34"/>
      <c r="C28" s="28"/>
      <c r="D28" s="18"/>
      <c r="E28" s="34"/>
      <c r="F28" s="29"/>
    </row>
    <row r="29" spans="1:6" s="15" customFormat="1" ht="14.25">
      <c r="A29" s="20"/>
      <c r="B29" s="34"/>
      <c r="C29" s="28"/>
      <c r="D29" s="18"/>
      <c r="E29" s="34"/>
      <c r="F29" s="29"/>
    </row>
    <row r="30" spans="1:6" s="15" customFormat="1" ht="14.25">
      <c r="A30" s="20"/>
      <c r="B30" s="34"/>
      <c r="C30" s="28"/>
      <c r="D30" s="18"/>
      <c r="E30" s="34"/>
      <c r="F30" s="29"/>
    </row>
    <row r="31" spans="1:6" s="15" customFormat="1" ht="18" customHeight="1">
      <c r="A31" s="20"/>
      <c r="B31" s="34"/>
      <c r="C31" s="28"/>
      <c r="D31" s="18"/>
      <c r="E31" s="34"/>
      <c r="F31" s="29"/>
    </row>
    <row r="32" spans="1:6" s="15" customFormat="1" ht="14.25">
      <c r="A32" s="21"/>
      <c r="B32" s="25"/>
      <c r="C32" s="28"/>
      <c r="D32" s="18"/>
      <c r="E32" s="34"/>
      <c r="F32" s="29"/>
    </row>
    <row r="33" spans="1:6" s="15" customFormat="1" ht="14.25">
      <c r="A33" s="20"/>
      <c r="B33" s="34"/>
      <c r="C33" s="28"/>
      <c r="D33" s="18"/>
      <c r="E33" s="34"/>
      <c r="F33" s="29"/>
    </row>
    <row r="34" spans="1:6" s="15" customFormat="1" ht="14.25">
      <c r="A34" s="20"/>
      <c r="B34" s="34"/>
      <c r="C34" s="28"/>
      <c r="D34" s="18"/>
      <c r="E34" s="34"/>
      <c r="F34" s="29"/>
    </row>
    <row r="35" spans="1:6" s="15" customFormat="1" ht="21.75" customHeight="1" thickBot="1">
      <c r="A35" s="22" t="s">
        <v>470</v>
      </c>
      <c r="B35" s="31">
        <f>B6</f>
        <v>2566978923.79</v>
      </c>
      <c r="C35" s="31">
        <f t="shared" si="1"/>
        <v>100</v>
      </c>
      <c r="D35" s="23" t="s">
        <v>470</v>
      </c>
      <c r="E35" s="32">
        <f>E6+E13</f>
        <v>2566978923.79</v>
      </c>
      <c r="F35" s="33">
        <f>IF(E$35&gt;0,(E35/E$35)*100,0)</f>
        <v>100</v>
      </c>
    </row>
    <row r="36" spans="1:4" s="15" customFormat="1" ht="19.5" customHeight="1">
      <c r="A36" s="195" t="s">
        <v>474</v>
      </c>
      <c r="B36" s="196"/>
      <c r="C36" s="199"/>
      <c r="D36" s="199"/>
    </row>
    <row r="37" s="15" customFormat="1" ht="14.25"/>
    <row r="38" s="15" customFormat="1" ht="14.25"/>
    <row r="39" s="15" customFormat="1" ht="14.25"/>
    <row r="40" s="15" customFormat="1" ht="14.25"/>
  </sheetData>
  <mergeCells count="4">
    <mergeCell ref="A1:F1"/>
    <mergeCell ref="A2:F2"/>
    <mergeCell ref="A3:E3"/>
    <mergeCell ref="A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平衡表-政事</dc:title>
  <dc:subject>平衡表-政事</dc:subject>
  <dc:creator>行政院主計處</dc:creator>
  <cp:keywords/>
  <dc:description> </dc:description>
  <cp:lastModifiedBy>Administrator</cp:lastModifiedBy>
  <cp:lastPrinted>2006-08-15T09:40:45Z</cp:lastPrinted>
  <dcterms:created xsi:type="dcterms:W3CDTF">1997-01-14T01:50:29Z</dcterms:created>
  <dcterms:modified xsi:type="dcterms:W3CDTF">2008-11-13T10:49:13Z</dcterms:modified>
  <cp:category>I14</cp:category>
  <cp:version/>
  <cp:contentType/>
  <cp:contentStatus/>
</cp:coreProperties>
</file>