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<sst xmlns="http://schemas.openxmlformats.org/spreadsheetml/2006/main" count="84" uniqueCount="72">
  <si>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</si>
  <si>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</si>
  <si>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</si>
  <si>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</si>
  <si>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</si>
  <si>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</si>
  <si>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</si>
  <si>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</si>
  <si>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</si>
  <si>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</si>
  <si>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</si>
  <si>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</si>
  <si>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</si>
  <si>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</si>
  <si>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</si>
  <si>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</si>
  <si>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</si>
  <si>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</si>
  <si>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</si>
  <si>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</si>
  <si>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</si>
  <si>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</si>
  <si>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</si>
  <si>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</si>
  <si>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</si>
  <si>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</si>
  <si>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</si>
  <si>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</si>
  <si>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</si>
  <si>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</si>
  <si>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</si>
  <si>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</si>
  <si>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</si>
  <si>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</si>
  <si>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</si>
  <si>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</si>
  <si>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</si>
  <si>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</si>
  <si>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</si>
  <si>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</si>
  <si>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</si>
  <si>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</si>
  <si>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</si>
  <si>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</si>
  <si>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</si>
  <si>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</si>
  <si>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</si>
  <si>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</si>
  <si>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</si>
  <si>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</si>
  <si>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</si>
  <si>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</si>
  <si>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</si>
  <si>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</si>
  <si>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</si>
  <si>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</si>
  <si>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</si>
  <si>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</si>
  <si>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</si>
  <si>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</si>
  <si>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</si>
  <si>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</si>
  <si>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</si>
  <si>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t>修      正      數</t>
  </si>
  <si>
    <t xml:space="preserve">    流動金融資產</t>
  </si>
  <si>
    <t>其他負債</t>
  </si>
  <si>
    <t xml:space="preserve">    什項負債</t>
  </si>
  <si>
    <t>註：1.本年度信託代理與保證之或有資產與或有負債各為11,580,000元。</t>
  </si>
  <si>
    <t>預算數</t>
  </si>
  <si>
    <t>-</t>
  </si>
  <si>
    <r>
      <t xml:space="preserve">      </t>
    </r>
    <r>
      <rPr>
        <sz val="10"/>
        <rFont val="新細明體"/>
        <family val="1"/>
      </rPr>
      <t xml:space="preserve">  2.上年度信託代理與保證之或有資產與或有負債各為11,580,000元</t>
    </r>
    <r>
      <rPr>
        <sz val="9"/>
        <rFont val="新細明體"/>
        <family val="1"/>
      </rPr>
      <t>。</t>
    </r>
  </si>
  <si>
    <r>
      <t>中華民國</t>
    </r>
    <r>
      <rPr>
        <sz val="10"/>
        <rFont val="Times New Roman"/>
        <family val="1"/>
      </rPr>
      <t xml:space="preserve"> 104</t>
    </r>
    <r>
      <rPr>
        <sz val="10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</si>
</sst>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3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8" fontId="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8" fontId="16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/>
    </xf>
    <xf numFmtId="188" fontId="13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3" fillId="0" borderId="11" xfId="0" applyNumberFormat="1" applyFont="1" applyBorder="1" applyAlignment="1">
      <alignment horizontal="distributed" vertical="center"/>
    </xf>
    <xf numFmtId="188" fontId="13" fillId="0" borderId="12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189" fontId="20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2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1" fillId="0" borderId="0" xfId="0" applyNumberFormat="1" applyFont="1" applyAlignment="1">
      <alignment/>
    </xf>
    <xf numFmtId="188" fontId="20" fillId="0" borderId="0" xfId="0" applyNumberFormat="1" applyFont="1" applyAlignment="1">
      <alignment horizontal="right"/>
    </xf>
    <xf numFmtId="188" fontId="2" fillId="0" borderId="10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right" indent="1"/>
    </xf>
    <xf numFmtId="188" fontId="1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188" fontId="14" fillId="0" borderId="14" xfId="0" applyNumberFormat="1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14" fillId="0" borderId="12" xfId="0" applyNumberFormat="1" applyFon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left" vertical="center" wrapText="1" indent="2"/>
    </xf>
    <xf numFmtId="188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22" sqref="C22"/>
    </sheetView>
  </sheetViews>
  <sheetFormatPr defaultColWidth="8.87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2" t="s">
        <v>58</v>
      </c>
      <c r="B1" s="43"/>
      <c r="C1" s="43"/>
      <c r="D1" s="43"/>
      <c r="E1" s="43"/>
    </row>
    <row r="2" spans="1:5" s="2" customFormat="1" ht="24.75" customHeight="1">
      <c r="A2" s="44"/>
      <c r="B2" s="44"/>
      <c r="C2" s="41"/>
      <c r="D2" s="3"/>
      <c r="E2" s="4" t="s">
        <v>39</v>
      </c>
    </row>
    <row r="3" spans="1:5" ht="20.25" customHeight="1">
      <c r="A3" s="45" t="s">
        <v>40</v>
      </c>
      <c r="B3" s="47" t="s">
        <v>41</v>
      </c>
      <c r="C3" s="48"/>
      <c r="D3" s="48"/>
      <c r="E3" s="48"/>
    </row>
    <row r="4" spans="1:5" s="5" customFormat="1" ht="21" customHeight="1">
      <c r="A4" s="46"/>
      <c r="B4" s="13" t="s">
        <v>68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4929927</v>
      </c>
      <c r="D7" s="6"/>
      <c r="E7" s="6">
        <f>SUM(E9:E12)</f>
        <v>4929927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4705868</v>
      </c>
      <c r="E9" s="1">
        <f>C9+D9</f>
        <v>4705868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E11" s="1">
        <f>C11+D11</f>
        <v>0</v>
      </c>
    </row>
    <row r="12" spans="1:5" ht="16.5">
      <c r="A12" s="1" t="s">
        <v>50</v>
      </c>
      <c r="C12" s="1">
        <v>224059</v>
      </c>
      <c r="E12" s="1">
        <f>C12+D12</f>
        <v>224059</v>
      </c>
    </row>
    <row r="15" spans="1:5" ht="16.5">
      <c r="A15" s="7" t="s">
        <v>51</v>
      </c>
      <c r="B15" s="6">
        <f>SUM(B17:B21)</f>
        <v>0</v>
      </c>
      <c r="C15" s="6">
        <f>SUM(C17:C21)</f>
        <v>43523654</v>
      </c>
      <c r="D15" s="8"/>
      <c r="E15" s="6">
        <f>SUM(E17:E21)</f>
        <v>43523654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E18" s="1">
        <f>C18+D18</f>
        <v>0</v>
      </c>
    </row>
    <row r="19" spans="1:5" ht="16.5">
      <c r="A19" s="1" t="s">
        <v>54</v>
      </c>
      <c r="C19" s="1">
        <v>5807</v>
      </c>
      <c r="E19" s="1">
        <f>C19+D19</f>
        <v>5807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43517847</v>
      </c>
      <c r="E21" s="1">
        <f>C21+D21</f>
        <v>43517847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56</v>
      </c>
      <c r="B45" s="12">
        <f>B7-B15</f>
        <v>0</v>
      </c>
      <c r="C45" s="12">
        <f>C7-C15</f>
        <v>-38593727</v>
      </c>
      <c r="D45" s="12">
        <f>D7-D15</f>
        <v>0</v>
      </c>
      <c r="E45" s="12">
        <f>E7-E15</f>
        <v>-38593727</v>
      </c>
    </row>
    <row r="47" spans="1:3" ht="17.25" customHeight="1">
      <c r="A47" s="40"/>
      <c r="B47" s="40"/>
      <c r="C47" s="41"/>
    </row>
    <row r="57" ht="15.75">
      <c r="A57" s="1" t="s">
        <v>57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view="pageBreakPreview" zoomScale="90" zoomScaleSheetLayoutView="90" zoomScalePageLayoutView="0" workbookViewId="0" topLeftCell="A1">
      <selection activeCell="A43" sqref="A43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51" t="s">
        <v>37</v>
      </c>
      <c r="B1" s="52"/>
      <c r="C1" s="52"/>
      <c r="D1" s="52"/>
      <c r="E1" s="52"/>
      <c r="F1" s="52"/>
      <c r="G1" s="52"/>
      <c r="H1" s="53" t="s">
        <v>0</v>
      </c>
      <c r="I1" s="54"/>
      <c r="J1" s="54"/>
      <c r="K1" s="54"/>
      <c r="L1" s="54"/>
      <c r="M1" s="54"/>
      <c r="N1" s="54"/>
      <c r="Y1" s="17"/>
    </row>
    <row r="2" spans="1:25" ht="24.75" customHeight="1">
      <c r="A2" s="18" t="s">
        <v>1</v>
      </c>
      <c r="B2" s="18"/>
      <c r="C2" s="55" t="s">
        <v>71</v>
      </c>
      <c r="D2" s="55"/>
      <c r="E2" s="55"/>
      <c r="F2" s="55"/>
      <c r="G2" s="55"/>
      <c r="H2" s="56" t="s">
        <v>60</v>
      </c>
      <c r="I2" s="57"/>
      <c r="J2" s="57"/>
      <c r="K2" s="57"/>
      <c r="L2" s="57"/>
      <c r="M2" s="58" t="s">
        <v>38</v>
      </c>
      <c r="N2" s="58"/>
      <c r="Y2" s="17"/>
    </row>
    <row r="3" spans="1:25" ht="16.5">
      <c r="A3" s="49" t="s">
        <v>2</v>
      </c>
      <c r="B3" s="50"/>
      <c r="C3" s="50" t="s">
        <v>3</v>
      </c>
      <c r="D3" s="50" t="s">
        <v>4</v>
      </c>
      <c r="E3" s="50" t="s">
        <v>5</v>
      </c>
      <c r="F3" s="50" t="s">
        <v>6</v>
      </c>
      <c r="G3" s="59"/>
      <c r="H3" s="49" t="s">
        <v>7</v>
      </c>
      <c r="I3" s="50"/>
      <c r="J3" s="50" t="s">
        <v>8</v>
      </c>
      <c r="K3" s="50" t="s">
        <v>9</v>
      </c>
      <c r="L3" s="50" t="s">
        <v>63</v>
      </c>
      <c r="M3" s="50" t="s">
        <v>6</v>
      </c>
      <c r="N3" s="59"/>
      <c r="Y3" s="17"/>
    </row>
    <row r="4" spans="1:25" ht="16.5">
      <c r="A4" s="19" t="s">
        <v>10</v>
      </c>
      <c r="B4" s="20" t="s">
        <v>11</v>
      </c>
      <c r="C4" s="50"/>
      <c r="D4" s="50"/>
      <c r="E4" s="50"/>
      <c r="F4" s="20" t="s">
        <v>12</v>
      </c>
      <c r="G4" s="21" t="s">
        <v>13</v>
      </c>
      <c r="H4" s="19" t="s">
        <v>14</v>
      </c>
      <c r="I4" s="20" t="s">
        <v>13</v>
      </c>
      <c r="J4" s="50"/>
      <c r="K4" s="50"/>
      <c r="L4" s="50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A9+A17</f>
        <v>3449340073.37</v>
      </c>
      <c r="B6" s="37">
        <f>A6/$A$6*100</f>
        <v>100</v>
      </c>
      <c r="C6" s="26" t="s">
        <v>15</v>
      </c>
      <c r="D6" s="24">
        <f>D9+D17</f>
        <v>3317388528.37</v>
      </c>
      <c r="E6" s="25"/>
      <c r="F6" s="24">
        <f>D6+E6</f>
        <v>3317388528.37</v>
      </c>
      <c r="G6" s="37">
        <f>F6/$F$6*100</f>
        <v>100</v>
      </c>
      <c r="H6" s="27">
        <f>H9+H15+H19</f>
        <v>1061192965</v>
      </c>
      <c r="I6" s="27">
        <f>H6/$H$59*100</f>
        <v>30.76510122016517</v>
      </c>
      <c r="J6" s="28" t="s">
        <v>16</v>
      </c>
      <c r="K6" s="27">
        <f>K9+K15+K19</f>
        <v>967835147</v>
      </c>
      <c r="L6" s="27"/>
      <c r="M6" s="27">
        <f>K6+L6</f>
        <v>967835147</v>
      </c>
      <c r="N6" s="27">
        <f>M6/$M$59*100</f>
        <v>29.174609447255374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SUM(A11:A14)</f>
        <v>899254808.37</v>
      </c>
      <c r="B9" s="27">
        <f>A9/$A$6*100</f>
        <v>26.07034357999469</v>
      </c>
      <c r="C9" s="28" t="s">
        <v>18</v>
      </c>
      <c r="D9" s="27">
        <f>SUM(D11:D14)</f>
        <v>767821320.37</v>
      </c>
      <c r="E9" s="27"/>
      <c r="F9" s="27">
        <f>SUM(F11:F14)</f>
        <v>767821320.37</v>
      </c>
      <c r="G9" s="27">
        <f>F9/$F$6*100</f>
        <v>23.14535405797853</v>
      </c>
      <c r="H9" s="27">
        <f>SUM(H10:H11)</f>
        <v>118039960</v>
      </c>
      <c r="I9" s="27">
        <f>H9/$H$59*100</f>
        <v>3.4221027062917324</v>
      </c>
      <c r="J9" s="28" t="s">
        <v>19</v>
      </c>
      <c r="K9" s="27">
        <f>SUM(K10:K11)</f>
        <v>24682142</v>
      </c>
      <c r="L9" s="27"/>
      <c r="M9" s="27">
        <f>K9+L9</f>
        <v>24682142</v>
      </c>
      <c r="N9" s="27">
        <f>M9/$M$59*100</f>
        <v>0.7440232516909191</v>
      </c>
      <c r="Y9" s="30"/>
    </row>
    <row r="10" spans="1:25" s="29" customFormat="1" ht="16.5" customHeight="1">
      <c r="A10" s="34"/>
      <c r="B10" s="34"/>
      <c r="D10" s="34"/>
      <c r="E10" s="34"/>
      <c r="F10" s="34"/>
      <c r="G10" s="34"/>
      <c r="H10" s="34">
        <v>118039960</v>
      </c>
      <c r="I10" s="34">
        <f>H10/$H$59*100</f>
        <v>3.4221027062917324</v>
      </c>
      <c r="J10" s="29" t="s">
        <v>22</v>
      </c>
      <c r="K10" s="34">
        <v>24682142</v>
      </c>
      <c r="L10" s="34"/>
      <c r="M10" s="34">
        <f>K10+L10</f>
        <v>24682142</v>
      </c>
      <c r="N10" s="34">
        <f>M10/$M$59*100</f>
        <v>0.7440232516909191</v>
      </c>
      <c r="Y10" s="30"/>
    </row>
    <row r="11" spans="1:25" s="29" customFormat="1" ht="15.75" customHeight="1">
      <c r="A11" s="32">
        <v>42576080.37</v>
      </c>
      <c r="B11" s="32">
        <f>A11/$A$6*100</f>
        <v>1.2343253916510248</v>
      </c>
      <c r="C11" s="33" t="s">
        <v>20</v>
      </c>
      <c r="D11" s="32">
        <v>735850198.37</v>
      </c>
      <c r="E11" s="32"/>
      <c r="F11" s="32">
        <f>D11+E11</f>
        <v>735850198.37</v>
      </c>
      <c r="G11" s="34">
        <f>F11/$F$6*100</f>
        <v>22.181610386515693</v>
      </c>
      <c r="H11" s="34"/>
      <c r="I11" s="34">
        <f>H11/$H$59*100</f>
        <v>0</v>
      </c>
      <c r="J11" s="29" t="s">
        <v>23</v>
      </c>
      <c r="K11" s="34"/>
      <c r="L11" s="34"/>
      <c r="M11" s="34">
        <f>K11+L11</f>
        <v>0</v>
      </c>
      <c r="N11" s="34">
        <f>M11/$M$59*100</f>
        <v>0</v>
      </c>
      <c r="Y11" s="30"/>
    </row>
    <row r="12" spans="1:25" s="29" customFormat="1" ht="15.75" customHeight="1">
      <c r="A12" s="32">
        <v>830000000</v>
      </c>
      <c r="B12" s="32">
        <f>A12/$A$6*100</f>
        <v>24.062573777745587</v>
      </c>
      <c r="C12" s="33" t="s">
        <v>64</v>
      </c>
      <c r="D12" s="32"/>
      <c r="E12" s="32"/>
      <c r="F12" s="32">
        <f>D12+E12</f>
        <v>0</v>
      </c>
      <c r="G12" s="34">
        <f>F12/$F$6*100</f>
        <v>0</v>
      </c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3624</v>
      </c>
      <c r="B13" s="39" t="s">
        <v>69</v>
      </c>
      <c r="C13" s="29" t="s">
        <v>21</v>
      </c>
      <c r="D13" s="34">
        <v>86238</v>
      </c>
      <c r="E13" s="34"/>
      <c r="F13" s="32">
        <f>D13+E13</f>
        <v>86238</v>
      </c>
      <c r="G13" s="39" t="s">
        <v>69</v>
      </c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>
        <v>26675104</v>
      </c>
      <c r="B14" s="32">
        <f>A14/$A$6*100</f>
        <v>0.7733393470229355</v>
      </c>
      <c r="C14" s="29" t="s">
        <v>24</v>
      </c>
      <c r="D14" s="34">
        <v>31884884</v>
      </c>
      <c r="E14" s="34"/>
      <c r="F14" s="32">
        <f>D14+E14</f>
        <v>31884884</v>
      </c>
      <c r="G14" s="34">
        <f>F14/$F$6*100</f>
        <v>0.9611440965483368</v>
      </c>
      <c r="H14" s="34"/>
      <c r="I14" s="34"/>
      <c r="K14" s="34"/>
      <c r="L14" s="34"/>
      <c r="M14" s="34"/>
      <c r="N14" s="34"/>
      <c r="Y14" s="30"/>
    </row>
    <row r="15" spans="1:25" s="29" customFormat="1" ht="15.75" customHeight="1">
      <c r="A15" s="34"/>
      <c r="B15" s="34"/>
      <c r="D15" s="34"/>
      <c r="E15" s="34"/>
      <c r="F15" s="34"/>
      <c r="G15" s="34"/>
      <c r="H15" s="27">
        <f>H17</f>
        <v>942413005</v>
      </c>
      <c r="I15" s="27">
        <f>H15/$H$59*100</f>
        <v>27.32154513484268</v>
      </c>
      <c r="J15" s="28" t="s">
        <v>25</v>
      </c>
      <c r="K15" s="27">
        <f>K17</f>
        <v>942413005</v>
      </c>
      <c r="L15" s="27"/>
      <c r="M15" s="27">
        <f>M17</f>
        <v>942413005</v>
      </c>
      <c r="N15" s="27">
        <f>M15/$M$59*100</f>
        <v>28.408279492756762</v>
      </c>
      <c r="Y15" s="30"/>
    </row>
    <row r="16" spans="1:25" s="29" customFormat="1" ht="12" customHeight="1">
      <c r="A16" s="34"/>
      <c r="B16" s="34"/>
      <c r="D16" s="34"/>
      <c r="E16" s="34"/>
      <c r="F16" s="34"/>
      <c r="G16" s="34"/>
      <c r="H16" s="34"/>
      <c r="I16" s="34"/>
      <c r="K16" s="34"/>
      <c r="L16" s="34"/>
      <c r="M16" s="34"/>
      <c r="N16" s="34"/>
      <c r="Y16" s="30"/>
    </row>
    <row r="17" spans="1:25" s="29" customFormat="1" ht="15.75" customHeight="1">
      <c r="A17" s="27">
        <f>SUM(A19:A20)</f>
        <v>2550085265</v>
      </c>
      <c r="B17" s="27">
        <f>A17/$A$6*100</f>
        <v>73.9296564200053</v>
      </c>
      <c r="C17" s="28" t="s">
        <v>32</v>
      </c>
      <c r="D17" s="27">
        <f>SUM(D19:D20)</f>
        <v>2549567208</v>
      </c>
      <c r="E17" s="27"/>
      <c r="F17" s="27">
        <f>SUM(F19:F20)</f>
        <v>2549567208</v>
      </c>
      <c r="G17" s="27">
        <f>F17/$F$6*100</f>
        <v>76.85464594202148</v>
      </c>
      <c r="H17" s="34">
        <v>942413005</v>
      </c>
      <c r="I17" s="34">
        <f>H17/$H$59*100</f>
        <v>27.32154513484268</v>
      </c>
      <c r="J17" s="29" t="s">
        <v>26</v>
      </c>
      <c r="K17" s="34">
        <v>942413005</v>
      </c>
      <c r="L17" s="34"/>
      <c r="M17" s="34">
        <f>K17+L17</f>
        <v>942413005</v>
      </c>
      <c r="N17" s="34">
        <f>M17/$M$59*100</f>
        <v>28.408279492756762</v>
      </c>
      <c r="Y17" s="30"/>
    </row>
    <row r="18" spans="1:25" s="29" customFormat="1" ht="12" customHeight="1">
      <c r="A18" s="34"/>
      <c r="B18" s="34"/>
      <c r="D18" s="34"/>
      <c r="E18" s="34"/>
      <c r="F18" s="34"/>
      <c r="G18" s="34"/>
      <c r="H18" s="27"/>
      <c r="I18" s="27"/>
      <c r="J18" s="28"/>
      <c r="K18" s="27"/>
      <c r="L18" s="27"/>
      <c r="M18" s="27"/>
      <c r="N18" s="34"/>
      <c r="Y18" s="30"/>
    </row>
    <row r="19" spans="1:25" s="29" customFormat="1" ht="15.75" customHeight="1">
      <c r="A19" s="34">
        <v>2549546615</v>
      </c>
      <c r="B19" s="34">
        <f>A19/$A$6*100</f>
        <v>73.91404038944461</v>
      </c>
      <c r="C19" s="29" t="s">
        <v>33</v>
      </c>
      <c r="D19" s="34">
        <v>2549540808</v>
      </c>
      <c r="E19" s="34"/>
      <c r="F19" s="34">
        <f>D19+E19</f>
        <v>2549540808</v>
      </c>
      <c r="G19" s="34">
        <f>F19/$F$6*100</f>
        <v>76.85385013532672</v>
      </c>
      <c r="H19" s="27">
        <f>H21</f>
        <v>740000</v>
      </c>
      <c r="I19" s="27">
        <f>H19/$H$59*100</f>
        <v>0.021453379030761124</v>
      </c>
      <c r="J19" s="28" t="s">
        <v>65</v>
      </c>
      <c r="K19" s="27">
        <f>K21</f>
        <v>740000</v>
      </c>
      <c r="L19" s="27"/>
      <c r="M19" s="27">
        <f>M21</f>
        <v>740000</v>
      </c>
      <c r="N19" s="27">
        <f>M19/$M$59*100</f>
        <v>0.02230670280769311</v>
      </c>
      <c r="Y19" s="30"/>
    </row>
    <row r="20" spans="1:25" s="29" customFormat="1" ht="12" customHeight="1">
      <c r="A20" s="34">
        <v>538650</v>
      </c>
      <c r="B20" s="34">
        <f>A20/$A$6*100</f>
        <v>0.015616030560702002</v>
      </c>
      <c r="C20" s="29" t="s">
        <v>35</v>
      </c>
      <c r="D20" s="34">
        <v>26400</v>
      </c>
      <c r="E20" s="34"/>
      <c r="F20" s="34">
        <f>D20+E20</f>
        <v>26400</v>
      </c>
      <c r="G20" s="34">
        <f>F20/$F$6*100</f>
        <v>0.0007958066947609434</v>
      </c>
      <c r="H20" s="34"/>
      <c r="I20" s="34"/>
      <c r="K20" s="34"/>
      <c r="L20" s="34"/>
      <c r="M20" s="34"/>
      <c r="N20" s="34"/>
      <c r="Y20" s="30"/>
    </row>
    <row r="21" spans="8:25" s="29" customFormat="1" ht="15.75" customHeight="1">
      <c r="H21" s="34">
        <v>740000</v>
      </c>
      <c r="I21" s="34">
        <f>H21/$H$59*100</f>
        <v>0.021453379030761124</v>
      </c>
      <c r="J21" s="29" t="s">
        <v>66</v>
      </c>
      <c r="K21" s="34">
        <v>740000</v>
      </c>
      <c r="L21" s="34"/>
      <c r="M21" s="34">
        <f>K21+L21</f>
        <v>740000</v>
      </c>
      <c r="N21" s="34">
        <f>M21/$M$59*100</f>
        <v>0.02230670280769311</v>
      </c>
      <c r="Y21" s="30"/>
    </row>
    <row r="22" spans="8:25" s="29" customFormat="1" ht="12" customHeight="1">
      <c r="H22" s="27"/>
      <c r="I22" s="27"/>
      <c r="J22" s="28"/>
      <c r="K22" s="27"/>
      <c r="L22" s="27"/>
      <c r="M22" s="27"/>
      <c r="N22" s="34"/>
      <c r="Y22" s="30"/>
    </row>
    <row r="23" spans="8:25" s="29" customFormat="1" ht="15.75" customHeight="1">
      <c r="H23" s="34"/>
      <c r="I23" s="34"/>
      <c r="K23" s="34"/>
      <c r="L23" s="34"/>
      <c r="M23" s="34"/>
      <c r="N23" s="34"/>
      <c r="Y23" s="30"/>
    </row>
    <row r="24" spans="8:25" s="29" customFormat="1" ht="15.75" customHeight="1">
      <c r="H24" s="27">
        <f>H27+H32+H38</f>
        <v>2388147108.37</v>
      </c>
      <c r="I24" s="27">
        <f>H24/$H$59*100</f>
        <v>69.23489877983484</v>
      </c>
      <c r="J24" s="28" t="s">
        <v>27</v>
      </c>
      <c r="K24" s="27">
        <f>K27+K32+K38</f>
        <v>2349553381.37</v>
      </c>
      <c r="L24" s="27"/>
      <c r="M24" s="27">
        <f>K24+L24</f>
        <v>2349553381.37</v>
      </c>
      <c r="N24" s="27">
        <f>M24/$M$59*100</f>
        <v>70.82539055274462</v>
      </c>
      <c r="Y24" s="30"/>
    </row>
    <row r="25" spans="8:25" s="29" customFormat="1" ht="12" customHeight="1">
      <c r="H25" s="27"/>
      <c r="I25" s="27"/>
      <c r="J25" s="28"/>
      <c r="K25" s="27"/>
      <c r="L25" s="27"/>
      <c r="M25" s="27"/>
      <c r="N25" s="27"/>
      <c r="Y25" s="30"/>
    </row>
    <row r="26" spans="8:25" s="29" customFormat="1" ht="15.75" customHeight="1">
      <c r="H26" s="34"/>
      <c r="I26" s="34"/>
      <c r="K26" s="34"/>
      <c r="L26" s="34"/>
      <c r="M26" s="34"/>
      <c r="N26" s="34"/>
      <c r="Y26" s="30"/>
    </row>
    <row r="27" spans="8:14" s="29" customFormat="1" ht="12" customHeight="1">
      <c r="H27" s="27">
        <f>SUM(H29)</f>
        <v>3300000000</v>
      </c>
      <c r="I27" s="27">
        <f>H27/$H$59*100</f>
        <v>95.67047405609691</v>
      </c>
      <c r="J27" s="28" t="s">
        <v>28</v>
      </c>
      <c r="K27" s="27">
        <f>SUM(K29)</f>
        <v>3300000000</v>
      </c>
      <c r="L27" s="27"/>
      <c r="M27" s="27">
        <f>K27+L27</f>
        <v>3300000000</v>
      </c>
      <c r="N27" s="27">
        <f>M27/$M$59*100</f>
        <v>99.47583684511794</v>
      </c>
    </row>
    <row r="28" spans="8:14" s="29" customFormat="1" ht="12" customHeight="1">
      <c r="H28" s="34"/>
      <c r="I28" s="34"/>
      <c r="K28" s="34"/>
      <c r="L28" s="34"/>
      <c r="M28" s="34"/>
      <c r="N28" s="34"/>
    </row>
    <row r="29" spans="8:14" s="29" customFormat="1" ht="15.75" customHeight="1">
      <c r="H29" s="34">
        <v>3300000000</v>
      </c>
      <c r="I29" s="34">
        <f>H29/$H$59*100</f>
        <v>95.67047405609691</v>
      </c>
      <c r="J29" s="29" t="s">
        <v>29</v>
      </c>
      <c r="K29" s="34">
        <v>3300000000</v>
      </c>
      <c r="L29" s="34"/>
      <c r="M29" s="34">
        <f>K29+L29</f>
        <v>3300000000</v>
      </c>
      <c r="N29" s="34">
        <f>M29/$M$59*100</f>
        <v>99.47583684511794</v>
      </c>
    </row>
    <row r="30" spans="8:14" s="29" customFormat="1" ht="12" customHeight="1">
      <c r="H30" s="34"/>
      <c r="I30" s="34"/>
      <c r="K30" s="34"/>
      <c r="L30" s="34"/>
      <c r="M30" s="34"/>
      <c r="N30" s="34"/>
    </row>
    <row r="31" spans="8:14" s="29" customFormat="1" ht="12" customHeight="1">
      <c r="H31" s="34"/>
      <c r="I31" s="34"/>
      <c r="K31" s="34"/>
      <c r="L31" s="34"/>
      <c r="M31" s="34"/>
      <c r="N31" s="34"/>
    </row>
    <row r="32" spans="8:14" s="29" customFormat="1" ht="15.75" customHeight="1">
      <c r="H32" s="27">
        <f>SUM(H34:H35)</f>
        <v>-911852891.63</v>
      </c>
      <c r="I32" s="27">
        <f>H32/$H$59*100</f>
        <v>-26.435575276262078</v>
      </c>
      <c r="J32" s="28" t="s">
        <v>30</v>
      </c>
      <c r="K32" s="27">
        <f>SUM(K34:K35)</f>
        <v>-950446618.63</v>
      </c>
      <c r="L32" s="27"/>
      <c r="M32" s="27">
        <f>K32+L32</f>
        <v>-950446618.63</v>
      </c>
      <c r="N32" s="27">
        <f>M32/$M$59*100</f>
        <v>-28.650446292373307</v>
      </c>
    </row>
    <row r="33" spans="8:14" s="29" customFormat="1" ht="13.5" customHeight="1">
      <c r="H33" s="34"/>
      <c r="I33" s="34"/>
      <c r="K33" s="34"/>
      <c r="L33" s="34"/>
      <c r="M33" s="34"/>
      <c r="N33" s="34"/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>
        <v>269.24</v>
      </c>
      <c r="I34" s="39" t="s">
        <v>69</v>
      </c>
      <c r="J34" s="29" t="s">
        <v>31</v>
      </c>
      <c r="K34" s="34">
        <v>269.24</v>
      </c>
      <c r="L34" s="34"/>
      <c r="M34" s="34">
        <f>K34+L34</f>
        <v>269.24</v>
      </c>
      <c r="N34" s="39" t="s">
        <v>69</v>
      </c>
    </row>
    <row r="35" spans="8:14" s="29" customFormat="1" ht="15" customHeight="1">
      <c r="H35" s="34">
        <v>-911853160.87</v>
      </c>
      <c r="I35" s="34">
        <f>H35/$H$59*100</f>
        <v>-26.435583081813125</v>
      </c>
      <c r="J35" s="29" t="s">
        <v>34</v>
      </c>
      <c r="K35" s="34">
        <v>-950446887.87</v>
      </c>
      <c r="L35" s="34"/>
      <c r="M35" s="34">
        <f>K35+L35</f>
        <v>-950446887.87</v>
      </c>
      <c r="N35" s="34">
        <f>M35/$M$59*100</f>
        <v>-28.650454408395827</v>
      </c>
    </row>
    <row r="36" spans="8:14" s="29" customFormat="1" ht="12" customHeight="1">
      <c r="H36" s="34"/>
      <c r="I36" s="34"/>
      <c r="K36" s="34"/>
      <c r="L36" s="34"/>
      <c r="M36" s="34"/>
      <c r="N36" s="34"/>
    </row>
    <row r="37" spans="8:14" s="29" customFormat="1" ht="15.75" customHeight="1">
      <c r="H37" s="34"/>
      <c r="I37" s="34"/>
      <c r="K37" s="34"/>
      <c r="L37" s="34"/>
      <c r="M37" s="34"/>
      <c r="N37" s="34"/>
    </row>
    <row r="38" spans="8:14" s="29" customFormat="1" ht="12" customHeight="1">
      <c r="H38" s="27">
        <f>SUM(H40)</f>
        <v>0</v>
      </c>
      <c r="I38" s="27">
        <f>H38/$H$59*100</f>
        <v>0</v>
      </c>
      <c r="J38" s="28" t="s">
        <v>61</v>
      </c>
      <c r="K38" s="27">
        <f>SUM(K40)</f>
        <v>0</v>
      </c>
      <c r="L38" s="27"/>
      <c r="M38" s="27">
        <f>K38+L38</f>
        <v>0</v>
      </c>
      <c r="N38" s="27">
        <f>M38/$M$59*100</f>
        <v>0</v>
      </c>
    </row>
    <row r="39" spans="1:14" s="29" customFormat="1" ht="15.75" customHeight="1">
      <c r="A39" s="28"/>
      <c r="B39" s="28"/>
      <c r="C39" s="28"/>
      <c r="D39" s="28"/>
      <c r="E39" s="28"/>
      <c r="F39" s="28"/>
      <c r="G39" s="28"/>
      <c r="H39" s="34"/>
      <c r="I39" s="34"/>
      <c r="K39" s="34"/>
      <c r="L39" s="34"/>
      <c r="M39" s="34"/>
      <c r="N39" s="34"/>
    </row>
    <row r="40" spans="8:14" s="29" customFormat="1" ht="15.75" customHeight="1">
      <c r="H40" s="34"/>
      <c r="I40" s="34">
        <f>H40/$H$59*100</f>
        <v>0</v>
      </c>
      <c r="J40" s="29" t="s">
        <v>62</v>
      </c>
      <c r="K40" s="34"/>
      <c r="L40" s="34"/>
      <c r="M40" s="34">
        <f>K40+L40</f>
        <v>0</v>
      </c>
      <c r="N40" s="34">
        <f>M40/$M$59*100</f>
        <v>0</v>
      </c>
    </row>
    <row r="41" spans="11:14" s="29" customFormat="1" ht="12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5.75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5.75" customHeight="1">
      <c r="K45" s="34"/>
      <c r="L45" s="34"/>
      <c r="M45" s="34"/>
      <c r="N45" s="34"/>
    </row>
    <row r="46" spans="11:14" s="29" customFormat="1" ht="12" customHeight="1"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12" customHeight="1">
      <c r="K50" s="34"/>
      <c r="L50" s="34"/>
      <c r="M50" s="34"/>
      <c r="N50" s="34"/>
    </row>
    <row r="51" spans="1:14" s="29" customFormat="1" ht="12" customHeight="1">
      <c r="A51" s="28"/>
      <c r="B51" s="28"/>
      <c r="C51" s="28"/>
      <c r="D51" s="28"/>
      <c r="E51" s="28"/>
      <c r="F51" s="28"/>
      <c r="G51" s="28"/>
      <c r="K51" s="34"/>
      <c r="L51" s="34"/>
      <c r="M51" s="34"/>
      <c r="N51" s="34"/>
    </row>
    <row r="52" spans="11:14" s="29" customFormat="1" ht="12" customHeight="1">
      <c r="K52" s="34"/>
      <c r="L52" s="34"/>
      <c r="M52" s="34"/>
      <c r="N52" s="34"/>
    </row>
    <row r="53" spans="11:14" s="29" customFormat="1" ht="12" customHeight="1">
      <c r="K53" s="34"/>
      <c r="L53" s="34"/>
      <c r="M53" s="34"/>
      <c r="N53" s="34"/>
    </row>
    <row r="54" spans="11:14" s="29" customFormat="1" ht="12" customHeight="1">
      <c r="K54" s="34"/>
      <c r="L54" s="34"/>
      <c r="M54" s="34"/>
      <c r="N54" s="34"/>
    </row>
    <row r="55" spans="11:14" s="29" customFormat="1" ht="6" customHeight="1">
      <c r="K55" s="34"/>
      <c r="L55" s="34"/>
      <c r="M55" s="34"/>
      <c r="N55" s="34"/>
    </row>
    <row r="56" spans="8:14" s="29" customFormat="1" ht="12" customHeight="1">
      <c r="H56" s="28"/>
      <c r="I56" s="28"/>
      <c r="J56" s="28"/>
      <c r="K56" s="27"/>
      <c r="L56" s="27"/>
      <c r="M56" s="27"/>
      <c r="N56" s="27"/>
    </row>
    <row r="57" spans="11:14" s="29" customFormat="1" ht="12" customHeight="1">
      <c r="K57" s="34"/>
      <c r="L57" s="34"/>
      <c r="M57" s="34"/>
      <c r="N57" s="34"/>
    </row>
    <row r="58" spans="11:14" s="29" customFormat="1" ht="6" customHeight="1">
      <c r="K58" s="34"/>
      <c r="L58" s="34"/>
      <c r="M58" s="34"/>
      <c r="N58" s="34"/>
    </row>
    <row r="59" spans="1:14" s="29" customFormat="1" ht="12" customHeight="1">
      <c r="A59" s="35">
        <f>A6</f>
        <v>3449340073.37</v>
      </c>
      <c r="B59" s="23">
        <v>100</v>
      </c>
      <c r="C59" s="28" t="s">
        <v>36</v>
      </c>
      <c r="D59" s="35">
        <f>D6</f>
        <v>3317388528.37</v>
      </c>
      <c r="E59" s="27"/>
      <c r="F59" s="35">
        <f>F6</f>
        <v>3317388528.37</v>
      </c>
      <c r="G59" s="23">
        <f>F59/$F$6*100</f>
        <v>100</v>
      </c>
      <c r="H59" s="35">
        <f>H6+H24</f>
        <v>3449340073.37</v>
      </c>
      <c r="I59" s="23">
        <v>100</v>
      </c>
      <c r="J59" s="28" t="s">
        <v>36</v>
      </c>
      <c r="K59" s="35">
        <f>K6+K24</f>
        <v>3317388528.37</v>
      </c>
      <c r="L59" s="27"/>
      <c r="M59" s="35">
        <f>M6+M24</f>
        <v>3317388528.37</v>
      </c>
      <c r="N59" s="23">
        <v>100</v>
      </c>
    </row>
    <row r="60" spans="11:14" s="29" customFormat="1" ht="6" customHeight="1">
      <c r="K60" s="34"/>
      <c r="L60" s="34"/>
      <c r="M60" s="34"/>
      <c r="N60" s="34"/>
    </row>
    <row r="61" spans="1:14" s="29" customFormat="1" ht="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="29" customFormat="1" ht="14.25" customHeight="1">
      <c r="A62" s="38" t="s">
        <v>67</v>
      </c>
    </row>
    <row r="63" s="29" customFormat="1" ht="15" customHeight="1">
      <c r="A63" s="29" t="s">
        <v>70</v>
      </c>
    </row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  <row r="190" s="29" customFormat="1" ht="11.25" customHeight="1"/>
    <row r="191" s="29" customFormat="1" ht="11.25" customHeight="1"/>
    <row r="192" s="29" customFormat="1" ht="11.25" customHeight="1"/>
    <row r="193" s="29" customFormat="1" ht="11.25" customHeight="1"/>
    <row r="194" s="29" customFormat="1" ht="11.25" customHeight="1"/>
  </sheetData>
  <sheetProtection/>
  <mergeCells count="15">
    <mergeCell ref="M3:N3"/>
    <mergeCell ref="F3:G3"/>
    <mergeCell ref="H3:I3"/>
    <mergeCell ref="J3:J4"/>
    <mergeCell ref="K3:K4"/>
    <mergeCell ref="L3:L4"/>
    <mergeCell ref="A1:G1"/>
    <mergeCell ref="H1:N1"/>
    <mergeCell ref="C2:G2"/>
    <mergeCell ref="H2:L2"/>
    <mergeCell ref="M2:N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3937007874015748" footer="0.1968503937007874"/>
  <pageSetup fitToWidth="2" fitToHeight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Changyi123</cp:lastModifiedBy>
  <cp:lastPrinted>2016-03-16T02:17:51Z</cp:lastPrinted>
  <dcterms:created xsi:type="dcterms:W3CDTF">2003-05-14T01:28:23Z</dcterms:created>
  <dcterms:modified xsi:type="dcterms:W3CDTF">2016-04-19T08:43:44Z</dcterms:modified>
  <cp:category/>
  <cp:version/>
  <cp:contentType/>
  <cp:contentStatus/>
</cp:coreProperties>
</file>