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表6非營餘絀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'表6非營餘絀'!$A$1:$E$86</definedName>
    <definedName name="Print_Area_MI">#REF!</definedName>
    <definedName name="_xlnm.Print_Titles" localSheetId="0">'表6非營餘絀'!$1:$6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<sst xmlns="http://schemas.openxmlformats.org/spreadsheetml/2006/main" count="112" uniqueCount="87">
  <si>
    <t>單位:百萬元</t>
  </si>
  <si>
    <t xml:space="preserve">主 管 機 關 及 基 金 名 稱 </t>
  </si>
  <si>
    <t>預算數</t>
  </si>
  <si>
    <t>實際數</t>
  </si>
  <si>
    <t>增減數</t>
  </si>
  <si>
    <t>增減比率％</t>
  </si>
  <si>
    <t>(1)</t>
  </si>
  <si>
    <t>(2)</t>
  </si>
  <si>
    <t>(3)=(2)-(1)</t>
  </si>
  <si>
    <t>(4)=(3)/(1)</t>
  </si>
  <si>
    <t>行政院主管</t>
  </si>
  <si>
    <t>1.中美經濟社會發展基金</t>
  </si>
  <si>
    <t>2.行政院開發基金</t>
  </si>
  <si>
    <t>內政部主管</t>
  </si>
  <si>
    <t>3.營建建設基金</t>
  </si>
  <si>
    <t>國防部主管</t>
  </si>
  <si>
    <t>財政部主管</t>
  </si>
  <si>
    <t>教育部主管</t>
  </si>
  <si>
    <t>法務部主管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</si>
  <si>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</si>
  <si>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</si>
  <si>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</si>
  <si>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</si>
  <si>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</si>
  <si>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</si>
  <si>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</si>
  <si>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</si>
  <si>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特別收入基金</t>
  </si>
  <si>
    <t>1.行政院國家科學技術發展基金</t>
  </si>
  <si>
    <t>2.九二一震災社區重建更新基金</t>
  </si>
  <si>
    <t>3.離島建設基金</t>
  </si>
  <si>
    <t>4.醫療服務業開發基金</t>
  </si>
  <si>
    <t>5.行政院公營事業民營化基金</t>
  </si>
  <si>
    <t>6.社會福利基金</t>
  </si>
  <si>
    <t>經濟部主管</t>
  </si>
  <si>
    <t>環境保護署主管</t>
  </si>
  <si>
    <t>文化建設委員會主管</t>
  </si>
  <si>
    <t>大陸委員會主管</t>
  </si>
  <si>
    <t>新聞局主管</t>
  </si>
  <si>
    <t>金融監督管理委員會主管</t>
  </si>
  <si>
    <t>資本計畫基金</t>
  </si>
  <si>
    <t>1.國軍老舊營舍改建基金</t>
  </si>
  <si>
    <t>合                計</t>
  </si>
  <si>
    <r>
      <t>附表</t>
    </r>
    <r>
      <rPr>
        <sz val="16"/>
        <rFont val="Times New Roman"/>
        <family val="1"/>
      </rPr>
      <t>6</t>
    </r>
  </si>
  <si>
    <t>94年度營業基金以外之其他特種基金餘絀預算截至94年12月底執行情形</t>
  </si>
  <si>
    <t>作業基金</t>
  </si>
  <si>
    <t>4.國軍生產及服務作業基金</t>
  </si>
  <si>
    <t>5.國軍官兵購置住宅貸款基金</t>
  </si>
  <si>
    <t>6.國軍老舊眷村改建基金</t>
  </si>
  <si>
    <t>7.地方建設基金</t>
  </si>
  <si>
    <t>反餘為絀</t>
  </si>
  <si>
    <t>8.國立大學校院校務基金(53單位彙總)</t>
  </si>
  <si>
    <t>9.國立臺灣大學附設醫院作業基金</t>
  </si>
  <si>
    <t>10.國立成功大學附設醫院作業基金</t>
  </si>
  <si>
    <t>11.法務部監所作業基金</t>
  </si>
  <si>
    <t>經濟部主管</t>
  </si>
  <si>
    <t>轉絀為餘</t>
  </si>
  <si>
    <t>12.經濟作業基金</t>
  </si>
  <si>
    <t>13.水資源作業基金</t>
  </si>
  <si>
    <t>14.交通作業基金</t>
  </si>
  <si>
    <t>15.國軍退除役官兵安置基金</t>
  </si>
  <si>
    <t>16.榮民醫療作業基金</t>
  </si>
  <si>
    <t>17.科學工業園區管理局作業基金</t>
  </si>
  <si>
    <t>18.農業作業基金</t>
  </si>
  <si>
    <t>19.醫療藥品基金</t>
  </si>
  <si>
    <t>20.管制藥品管理局製藥工廠作業基金</t>
  </si>
  <si>
    <t>21.中央公務人員購置住宅貸款基金</t>
  </si>
  <si>
    <t>22.故宮文物藝術發展基金</t>
  </si>
  <si>
    <t>23.原住民族綜合發展基金</t>
  </si>
  <si>
    <t>債務基金</t>
  </si>
  <si>
    <t xml:space="preserve">  1.中央政府債務基金</t>
  </si>
  <si>
    <t>7.外籍配偶照顧輔導基金</t>
  </si>
  <si>
    <t>8.學產基金</t>
  </si>
  <si>
    <t>9.經濟特別收入基金</t>
  </si>
  <si>
    <t>10.核能發電後端營運基金</t>
  </si>
  <si>
    <t>11.航港建設基金</t>
  </si>
  <si>
    <t>12.農業特別收入基金</t>
  </si>
  <si>
    <t>勞工委員會主管</t>
  </si>
  <si>
    <t>13.就業安定基金</t>
  </si>
  <si>
    <t>14.健康照護基金</t>
  </si>
  <si>
    <t>15.環境保護基金</t>
  </si>
  <si>
    <t>16.文化建設基金</t>
  </si>
  <si>
    <t>17.中華發展基金</t>
  </si>
  <si>
    <t>18.有線廣播電視事業發展基金</t>
  </si>
  <si>
    <t>19.金融監督管理基金</t>
  </si>
  <si>
    <t>20.行政院金融重建基金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</si>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</sst>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  <numFmt numFmtId="189" formatCode="_(&quot;$&quot;* #,##0.00_);_(&quot;$&quot;* \(#,##0.00\);_(&quot;$&quot;* &quot;-&quot;??_);_(@_)"/>
    <numFmt numFmtId="190" formatCode="#,##0\ \ \ \ \ 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新細明體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華康中明體"/>
      <family val="3"/>
    </font>
    <font>
      <sz val="13"/>
      <name val="標楷體"/>
      <family val="4"/>
    </font>
    <font>
      <sz val="14"/>
      <color indexed="8"/>
      <name val="標楷體"/>
      <family val="4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sz val="13"/>
      <color indexed="8"/>
      <name val="Times New Roman"/>
      <family val="1"/>
    </font>
    <font>
      <b/>
      <sz val="13"/>
      <name val="標楷體"/>
      <family val="4"/>
    </font>
    <font>
      <sz val="13"/>
      <color indexed="8"/>
      <name val="Times New Roman"/>
      <family val="1"/>
    </font>
    <font>
      <b/>
      <sz val="13"/>
      <color indexed="8"/>
      <name val="標楷體"/>
      <family val="4"/>
    </font>
    <font>
      <sz val="13"/>
      <color indexed="8"/>
      <name val="標楷體"/>
      <family val="4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176" fontId="2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76" fontId="14" fillId="0" borderId="0" xfId="19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176" fontId="16" fillId="0" borderId="0" xfId="19" applyFont="1" applyBorder="1" applyAlignment="1" applyProtection="1" quotePrefix="1">
      <alignment horizontal="left"/>
      <protection/>
    </xf>
    <xf numFmtId="176" fontId="2" fillId="0" borderId="0" xfId="19" applyBorder="1">
      <alignment/>
      <protection/>
    </xf>
    <xf numFmtId="176" fontId="17" fillId="0" borderId="0" xfId="19" applyFont="1" applyAlignment="1" applyProtection="1" quotePrefix="1">
      <alignment horizontal="right"/>
      <protection/>
    </xf>
    <xf numFmtId="176" fontId="19" fillId="0" borderId="2" xfId="19" applyFont="1" applyBorder="1" applyAlignment="1" quotePrefix="1">
      <alignment horizontal="center"/>
      <protection/>
    </xf>
    <xf numFmtId="0" fontId="20" fillId="0" borderId="1" xfId="0" applyFont="1" applyBorder="1" applyAlignment="1">
      <alignment horizontal="left" vertical="center"/>
    </xf>
    <xf numFmtId="178" fontId="21" fillId="0" borderId="1" xfId="0" applyNumberFormat="1" applyFont="1" applyBorder="1" applyAlignment="1" applyProtection="1">
      <alignment horizontal="right" wrapText="1"/>
      <protection/>
    </xf>
    <xf numFmtId="176" fontId="22" fillId="0" borderId="1" xfId="19" applyFont="1" applyFill="1" applyBorder="1" applyAlignment="1" applyProtection="1">
      <alignment horizontal="left" wrapText="1" indent="1"/>
      <protection/>
    </xf>
    <xf numFmtId="0" fontId="17" fillId="2" borderId="1" xfId="20" applyFont="1" applyFill="1" applyBorder="1" applyAlignment="1" applyProtection="1" quotePrefix="1">
      <alignment horizontal="left" indent="2"/>
      <protection locked="0"/>
    </xf>
    <xf numFmtId="178" fontId="23" fillId="0" borderId="1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8" fontId="24" fillId="0" borderId="1" xfId="0" applyNumberFormat="1" applyFont="1" applyBorder="1" applyAlignment="1" applyProtection="1">
      <alignment horizontal="right" wrapText="1"/>
      <protection/>
    </xf>
    <xf numFmtId="178" fontId="25" fillId="0" borderId="1" xfId="0" applyNumberFormat="1" applyFont="1" applyBorder="1" applyAlignment="1" applyProtection="1">
      <alignment horizontal="right" wrapText="1"/>
      <protection/>
    </xf>
    <xf numFmtId="0" fontId="26" fillId="0" borderId="0" xfId="0" applyFont="1" applyAlignment="1">
      <alignment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41" fontId="23" fillId="0" borderId="1" xfId="0" applyNumberFormat="1" applyFont="1" applyBorder="1" applyAlignment="1" applyProtection="1">
      <alignment horizontal="right" wrapText="1"/>
      <protection/>
    </xf>
    <xf numFmtId="41" fontId="21" fillId="0" borderId="1" xfId="0" applyNumberFormat="1" applyFont="1" applyBorder="1" applyAlignment="1" applyProtection="1">
      <alignment horizontal="right" wrapText="1"/>
      <protection/>
    </xf>
    <xf numFmtId="176" fontId="20" fillId="0" borderId="1" xfId="19" applyFont="1" applyFill="1" applyBorder="1" applyAlignment="1" applyProtection="1">
      <alignment horizontal="left" wrapText="1"/>
      <protection/>
    </xf>
    <xf numFmtId="178" fontId="21" fillId="0" borderId="3" xfId="0" applyNumberFormat="1" applyFont="1" applyBorder="1" applyAlignment="1" applyProtection="1">
      <alignment horizontal="right" wrapText="1"/>
      <protection/>
    </xf>
    <xf numFmtId="0" fontId="27" fillId="0" borderId="0" xfId="0" applyFont="1" applyAlignment="1">
      <alignment/>
    </xf>
    <xf numFmtId="178" fontId="23" fillId="0" borderId="3" xfId="0" applyNumberFormat="1" applyFont="1" applyBorder="1" applyAlignment="1" applyProtection="1">
      <alignment horizontal="right" wrapText="1"/>
      <protection/>
    </xf>
    <xf numFmtId="0" fontId="22" fillId="2" borderId="1" xfId="20" applyFont="1" applyFill="1" applyBorder="1" applyAlignment="1" applyProtection="1" quotePrefix="1">
      <alignment horizontal="center"/>
      <protection locked="0"/>
    </xf>
    <xf numFmtId="178" fontId="28" fillId="0" borderId="0" xfId="0" applyNumberFormat="1" applyFont="1" applyBorder="1" applyAlignment="1" applyProtection="1">
      <alignment horizontal="right" wrapText="1"/>
      <protection/>
    </xf>
    <xf numFmtId="176" fontId="2" fillId="0" borderId="0" xfId="19">
      <alignment/>
      <protection/>
    </xf>
    <xf numFmtId="176" fontId="30" fillId="0" borderId="0" xfId="19" applyFont="1" applyBorder="1" applyAlignment="1">
      <alignment/>
      <protection/>
    </xf>
    <xf numFmtId="176" fontId="18" fillId="0" borderId="1" xfId="19" applyFont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176" fontId="13" fillId="0" borderId="0" xfId="19" applyFont="1" applyBorder="1" applyAlignment="1" applyProtection="1">
      <alignment horizontal="center" wrapText="1"/>
      <protection/>
    </xf>
    <xf numFmtId="176" fontId="18" fillId="0" borderId="3" xfId="19" applyFont="1" applyBorder="1" applyAlignment="1">
      <alignment horizontal="center" vertical="center"/>
      <protection/>
    </xf>
    <xf numFmtId="0" fontId="12" fillId="0" borderId="4" xfId="0" applyFont="1" applyBorder="1" applyAlignment="1">
      <alignment horizontal="center"/>
    </xf>
    <xf numFmtId="0" fontId="29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8003" xfId="19"/>
    <cellStyle name="一般_資本支出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8"/>
  <sheetViews>
    <sheetView showGridLines="0" tabSelected="1" zoomScale="75" zoomScaleNormal="75" workbookViewId="0" topLeftCell="A1">
      <selection activeCell="C85" sqref="C85"/>
    </sheetView>
  </sheetViews>
  <sheetFormatPr defaultColWidth="9.00390625" defaultRowHeight="16.5"/>
  <cols>
    <col min="1" max="1" width="46.625" style="0" customWidth="1"/>
    <col min="2" max="2" width="21.625" style="0" customWidth="1"/>
    <col min="3" max="3" width="20.875" style="0" customWidth="1"/>
    <col min="4" max="4" width="21.00390625" style="0" customWidth="1"/>
    <col min="5" max="5" width="19.375" style="0" customWidth="1"/>
    <col min="6" max="6" width="12.00390625" style="0" customWidth="1"/>
    <col min="7" max="7" width="14.50390625" style="0" customWidth="1"/>
  </cols>
  <sheetData>
    <row r="1" s="2" customFormat="1" ht="24.75" customHeight="1">
      <c r="A1" s="1" t="s">
        <v>43</v>
      </c>
    </row>
    <row r="2" spans="1:7" s="4" customFormat="1" ht="22.5" customHeight="1">
      <c r="A2" s="33" t="s">
        <v>44</v>
      </c>
      <c r="B2" s="33"/>
      <c r="C2" s="33"/>
      <c r="D2" s="33"/>
      <c r="E2" s="33"/>
      <c r="F2" s="3"/>
      <c r="G2" s="3"/>
    </row>
    <row r="3" spans="1:6" ht="18.75" customHeight="1">
      <c r="A3" s="5"/>
      <c r="B3" s="5"/>
      <c r="C3" s="6"/>
      <c r="D3" s="6"/>
      <c r="E3" s="7" t="s">
        <v>0</v>
      </c>
      <c r="F3" s="6"/>
    </row>
    <row r="4" spans="1:5" ht="16.5" customHeight="1">
      <c r="A4" s="31" t="s">
        <v>1</v>
      </c>
      <c r="B4" s="34" t="s">
        <v>2</v>
      </c>
      <c r="C4" s="34" t="s">
        <v>3</v>
      </c>
      <c r="D4" s="34" t="s">
        <v>4</v>
      </c>
      <c r="E4" s="34" t="s">
        <v>5</v>
      </c>
    </row>
    <row r="5" spans="1:5" ht="13.5" customHeight="1">
      <c r="A5" s="32"/>
      <c r="B5" s="35"/>
      <c r="C5" s="35"/>
      <c r="D5" s="35"/>
      <c r="E5" s="35"/>
    </row>
    <row r="6" spans="1:5" ht="16.5">
      <c r="A6" s="32"/>
      <c r="B6" s="8" t="s">
        <v>6</v>
      </c>
      <c r="C6" s="8" t="s">
        <v>7</v>
      </c>
      <c r="D6" s="8" t="s">
        <v>8</v>
      </c>
      <c r="E6" s="8" t="s">
        <v>9</v>
      </c>
    </row>
    <row r="7" spans="1:5" ht="18" customHeight="1">
      <c r="A7" s="9" t="s">
        <v>45</v>
      </c>
      <c r="B7" s="10">
        <f>B8+B11+B13+B17+B19+B23+B25+B28+B30+B33+B35+B37+B40+B42+B44</f>
        <v>27124</v>
      </c>
      <c r="C7" s="10">
        <f>C8+C11+C13+C17+C19+C23+C25+C28+C30+C33+C35+C37+C40+C42+C44</f>
        <v>16527</v>
      </c>
      <c r="D7" s="10">
        <f>D8+D11+D13+D17+D19+D23+D25+D28+D30+D33+D35+D37+D40+D42+D44</f>
        <v>-10597</v>
      </c>
      <c r="E7" s="10">
        <f aca="true" t="shared" si="0" ref="E7:E18">ABS(D7/B7*100)</f>
        <v>39.068721427518064</v>
      </c>
    </row>
    <row r="8" spans="1:5" ht="18" customHeight="1">
      <c r="A8" s="11" t="s">
        <v>10</v>
      </c>
      <c r="B8" s="10">
        <f>SUM(B9:B10)</f>
        <v>18272</v>
      </c>
      <c r="C8" s="10">
        <f>SUM(C9:C10)</f>
        <v>16844</v>
      </c>
      <c r="D8" s="10">
        <f>SUM(D9:D10)</f>
        <v>-1428</v>
      </c>
      <c r="E8" s="10">
        <f t="shared" si="0"/>
        <v>7.815236427320491</v>
      </c>
    </row>
    <row r="9" spans="1:5" ht="18" customHeight="1">
      <c r="A9" s="12" t="s">
        <v>11</v>
      </c>
      <c r="B9" s="13">
        <v>14</v>
      </c>
      <c r="C9" s="13">
        <v>3</v>
      </c>
      <c r="D9" s="13">
        <f>C9-B9</f>
        <v>-11</v>
      </c>
      <c r="E9" s="13">
        <f t="shared" si="0"/>
        <v>78.57142857142857</v>
      </c>
    </row>
    <row r="10" spans="1:5" ht="18" customHeight="1">
      <c r="A10" s="12" t="s">
        <v>12</v>
      </c>
      <c r="B10" s="13">
        <v>18258</v>
      </c>
      <c r="C10" s="13">
        <v>16841</v>
      </c>
      <c r="D10" s="13">
        <f>C10-B10</f>
        <v>-1417</v>
      </c>
      <c r="E10" s="13">
        <f t="shared" si="0"/>
        <v>7.7609814875670935</v>
      </c>
    </row>
    <row r="11" spans="1:5" ht="18" customHeight="1">
      <c r="A11" s="11" t="s">
        <v>13</v>
      </c>
      <c r="B11" s="10">
        <f>SUM(B12:B12)</f>
        <v>-1975</v>
      </c>
      <c r="C11" s="10">
        <f>SUM(C12:C12)</f>
        <v>-6821</v>
      </c>
      <c r="D11" s="10">
        <f>SUM(D12:D12)</f>
        <v>-4846</v>
      </c>
      <c r="E11" s="10">
        <f t="shared" si="0"/>
        <v>245.36708860759492</v>
      </c>
    </row>
    <row r="12" spans="1:5" ht="18" customHeight="1">
      <c r="A12" s="12" t="s">
        <v>14</v>
      </c>
      <c r="B12" s="13">
        <v>-1975</v>
      </c>
      <c r="C12" s="13">
        <v>-6821</v>
      </c>
      <c r="D12" s="13">
        <f>C12-B12</f>
        <v>-4846</v>
      </c>
      <c r="E12" s="13">
        <f t="shared" si="0"/>
        <v>245.36708860759492</v>
      </c>
    </row>
    <row r="13" spans="1:5" ht="18" customHeight="1">
      <c r="A13" s="11" t="s">
        <v>15</v>
      </c>
      <c r="B13" s="10">
        <f>SUM(B14:B16)</f>
        <v>-4445</v>
      </c>
      <c r="C13" s="10">
        <f>SUM(C14:C16)</f>
        <v>-8752</v>
      </c>
      <c r="D13" s="10">
        <f>SUM(D14:D16)</f>
        <v>-4307</v>
      </c>
      <c r="E13" s="10">
        <f t="shared" si="0"/>
        <v>96.89538807649043</v>
      </c>
    </row>
    <row r="14" spans="1:5" ht="18" customHeight="1">
      <c r="A14" s="12" t="s">
        <v>46</v>
      </c>
      <c r="B14" s="13">
        <v>951</v>
      </c>
      <c r="C14" s="13">
        <v>427</v>
      </c>
      <c r="D14" s="13">
        <f>C14-B14</f>
        <v>-524</v>
      </c>
      <c r="E14" s="13">
        <f t="shared" si="0"/>
        <v>55.099894847528915</v>
      </c>
    </row>
    <row r="15" spans="1:59" ht="18" customHeight="1">
      <c r="A15" s="12" t="s">
        <v>47</v>
      </c>
      <c r="B15" s="13">
        <v>770</v>
      </c>
      <c r="C15" s="13">
        <v>724</v>
      </c>
      <c r="D15" s="13">
        <f>C15-B15</f>
        <v>-46</v>
      </c>
      <c r="E15" s="13">
        <f t="shared" si="0"/>
        <v>5.974025974025974</v>
      </c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ht="18" customHeight="1">
      <c r="A16" s="12" t="s">
        <v>48</v>
      </c>
      <c r="B16" s="13">
        <v>-6166</v>
      </c>
      <c r="C16" s="13">
        <v>-9903</v>
      </c>
      <c r="D16" s="13">
        <f>C16-B16</f>
        <v>-3737</v>
      </c>
      <c r="E16" s="13">
        <f t="shared" si="0"/>
        <v>60.60655205968213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ht="18" customHeight="1">
      <c r="A17" s="11" t="s">
        <v>16</v>
      </c>
      <c r="B17" s="10">
        <f>SUM(B18)</f>
        <v>271</v>
      </c>
      <c r="C17" s="10">
        <f>SUM(C18)</f>
        <v>332</v>
      </c>
      <c r="D17" s="10">
        <f>SUM(D18)</f>
        <v>61</v>
      </c>
      <c r="E17" s="10">
        <f t="shared" si="0"/>
        <v>22.509225092250922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" ht="18" customHeight="1">
      <c r="A18" s="12" t="s">
        <v>49</v>
      </c>
      <c r="B18" s="13">
        <v>271</v>
      </c>
      <c r="C18" s="13">
        <v>332</v>
      </c>
      <c r="D18" s="13">
        <f>C18-B18</f>
        <v>61</v>
      </c>
      <c r="E18" s="13">
        <f t="shared" si="0"/>
        <v>22.509225092250922</v>
      </c>
    </row>
    <row r="19" spans="1:5" ht="18" customHeight="1">
      <c r="A19" s="11" t="s">
        <v>17</v>
      </c>
      <c r="B19" s="10">
        <f>SUM(B20:B22)</f>
        <v>425</v>
      </c>
      <c r="C19" s="10">
        <f>SUM(C20:C22)</f>
        <v>-5068</v>
      </c>
      <c r="D19" s="10">
        <f>SUM(D20:D22)</f>
        <v>-5493</v>
      </c>
      <c r="E19" s="16" t="s">
        <v>50</v>
      </c>
    </row>
    <row r="20" spans="1:5" ht="18" customHeight="1">
      <c r="A20" s="12" t="s">
        <v>51</v>
      </c>
      <c r="B20" s="13">
        <v>313</v>
      </c>
      <c r="C20" s="13">
        <v>-6468</v>
      </c>
      <c r="D20" s="13">
        <f>C20-B20</f>
        <v>-6781</v>
      </c>
      <c r="E20" s="17" t="s">
        <v>50</v>
      </c>
    </row>
    <row r="21" spans="1:5" ht="18" customHeight="1">
      <c r="A21" s="12" t="s">
        <v>52</v>
      </c>
      <c r="B21" s="13">
        <v>82</v>
      </c>
      <c r="C21" s="13">
        <v>1257</v>
      </c>
      <c r="D21" s="13">
        <f>C21-B21</f>
        <v>1175</v>
      </c>
      <c r="E21" s="13">
        <f>ABS(D21/B21*100)</f>
        <v>1432.9268292682927</v>
      </c>
    </row>
    <row r="22" spans="1:5" ht="18" customHeight="1">
      <c r="A22" s="12" t="s">
        <v>53</v>
      </c>
      <c r="B22" s="13">
        <v>30</v>
      </c>
      <c r="C22" s="13">
        <v>143</v>
      </c>
      <c r="D22" s="13">
        <f>C22-B22</f>
        <v>113</v>
      </c>
      <c r="E22" s="13">
        <f>ABS(D22/B22*100)</f>
        <v>376.6666666666667</v>
      </c>
    </row>
    <row r="23" spans="1:5" ht="18" customHeight="1">
      <c r="A23" s="11" t="s">
        <v>18</v>
      </c>
      <c r="B23" s="10">
        <f>SUM(B24)</f>
        <v>35</v>
      </c>
      <c r="C23" s="10">
        <f>SUM(C24)</f>
        <v>34</v>
      </c>
      <c r="D23" s="10">
        <f>SUM(D24)</f>
        <v>-1</v>
      </c>
      <c r="E23" s="10">
        <f>ABS(D23/B23*100)</f>
        <v>2.857142857142857</v>
      </c>
    </row>
    <row r="24" spans="1:5" s="18" customFormat="1" ht="18" customHeight="1">
      <c r="A24" s="12" t="s">
        <v>54</v>
      </c>
      <c r="B24" s="13">
        <v>35</v>
      </c>
      <c r="C24" s="13">
        <v>34</v>
      </c>
      <c r="D24" s="13">
        <f>C24-B24</f>
        <v>-1</v>
      </c>
      <c r="E24" s="13">
        <f>ABS(D24/B24*100)</f>
        <v>2.857142857142857</v>
      </c>
    </row>
    <row r="25" spans="1:5" ht="18" customHeight="1">
      <c r="A25" s="11" t="s">
        <v>55</v>
      </c>
      <c r="B25" s="10">
        <f>SUM(B26:B27)</f>
        <v>-1920</v>
      </c>
      <c r="C25" s="10">
        <f>SUM(C26:C27)</f>
        <v>554</v>
      </c>
      <c r="D25" s="10">
        <f>SUM(D26:D27)</f>
        <v>2474</v>
      </c>
      <c r="E25" s="16" t="s">
        <v>56</v>
      </c>
    </row>
    <row r="26" spans="1:5" ht="18" customHeight="1">
      <c r="A26" s="12" t="s">
        <v>57</v>
      </c>
      <c r="B26" s="13">
        <v>-2165</v>
      </c>
      <c r="C26" s="13">
        <v>-571</v>
      </c>
      <c r="D26" s="13">
        <f>C26-B26</f>
        <v>1594</v>
      </c>
      <c r="E26" s="13">
        <f>ABS(D26/B26*100)</f>
        <v>73.62586605080833</v>
      </c>
    </row>
    <row r="27" spans="1:5" s="14" customFormat="1" ht="18" customHeight="1">
      <c r="A27" s="12" t="s">
        <v>58</v>
      </c>
      <c r="B27" s="13">
        <v>245</v>
      </c>
      <c r="C27" s="13">
        <v>1125</v>
      </c>
      <c r="D27" s="13">
        <f>C27-B27</f>
        <v>880</v>
      </c>
      <c r="E27" s="13">
        <f>ABS(D27/B27*100)</f>
        <v>359.18367346938777</v>
      </c>
    </row>
    <row r="28" spans="1:5" s="14" customFormat="1" ht="18" customHeight="1">
      <c r="A28" s="11" t="s">
        <v>19</v>
      </c>
      <c r="B28" s="10">
        <f>SUM(B29)</f>
        <v>14444</v>
      </c>
      <c r="C28" s="10">
        <f>SUM(C29)</f>
        <v>18506</v>
      </c>
      <c r="D28" s="10">
        <f>SUM(D29)</f>
        <v>4062</v>
      </c>
      <c r="E28" s="10">
        <f>ABS(D28/B28*100)</f>
        <v>28.122403766269734</v>
      </c>
    </row>
    <row r="29" spans="1:5" s="18" customFormat="1" ht="18" customHeight="1">
      <c r="A29" s="12" t="s">
        <v>59</v>
      </c>
      <c r="B29" s="13">
        <v>14444</v>
      </c>
      <c r="C29" s="13">
        <v>18506</v>
      </c>
      <c r="D29" s="13">
        <f>C29-B29</f>
        <v>4062</v>
      </c>
      <c r="E29" s="13">
        <f>ABS(D29/B29*100)</f>
        <v>28.122403766269734</v>
      </c>
    </row>
    <row r="30" spans="1:5" ht="18" customHeight="1">
      <c r="A30" s="11" t="s">
        <v>20</v>
      </c>
      <c r="B30" s="10">
        <f>SUM(B31:B32)</f>
        <v>826</v>
      </c>
      <c r="C30" s="10">
        <f>SUM(C31:C32)</f>
        <v>-78</v>
      </c>
      <c r="D30" s="10">
        <f>SUM(D31:D32)</f>
        <v>-904</v>
      </c>
      <c r="E30" s="16" t="s">
        <v>50</v>
      </c>
    </row>
    <row r="31" spans="1:5" ht="18" customHeight="1">
      <c r="A31" s="12" t="s">
        <v>60</v>
      </c>
      <c r="B31" s="13">
        <v>438</v>
      </c>
      <c r="C31" s="13">
        <v>199</v>
      </c>
      <c r="D31" s="13">
        <f>C31-B31</f>
        <v>-239</v>
      </c>
      <c r="E31" s="13">
        <f>ABS(D31/B31*100)</f>
        <v>54.5662100456621</v>
      </c>
    </row>
    <row r="32" spans="1:5" ht="18" customHeight="1">
      <c r="A32" s="12" t="s">
        <v>61</v>
      </c>
      <c r="B32" s="13">
        <v>388</v>
      </c>
      <c r="C32" s="13">
        <v>-277</v>
      </c>
      <c r="D32" s="13">
        <f>C32-B32</f>
        <v>-665</v>
      </c>
      <c r="E32" s="17" t="s">
        <v>50</v>
      </c>
    </row>
    <row r="33" spans="1:5" ht="18" customHeight="1">
      <c r="A33" s="11" t="s">
        <v>21</v>
      </c>
      <c r="B33" s="10">
        <f>SUM(B34)</f>
        <v>1463</v>
      </c>
      <c r="C33" s="10">
        <f>SUM(C34)</f>
        <v>2516</v>
      </c>
      <c r="D33" s="10">
        <f>SUM(D34)</f>
        <v>1053</v>
      </c>
      <c r="E33" s="10">
        <f aca="true" t="shared" si="1" ref="E33:E43">ABS(D33/B33*100)</f>
        <v>71.9753930280246</v>
      </c>
    </row>
    <row r="34" spans="1:5" ht="18" customHeight="1">
      <c r="A34" s="12" t="s">
        <v>62</v>
      </c>
      <c r="B34" s="13">
        <v>1463</v>
      </c>
      <c r="C34" s="13">
        <v>2516</v>
      </c>
      <c r="D34" s="13">
        <f>C34-B34</f>
        <v>1053</v>
      </c>
      <c r="E34" s="13">
        <f t="shared" si="1"/>
        <v>71.9753930280246</v>
      </c>
    </row>
    <row r="35" spans="1:47" ht="18" customHeight="1">
      <c r="A35" s="11" t="s">
        <v>22</v>
      </c>
      <c r="B35" s="10">
        <f>SUM(B36)</f>
        <v>9</v>
      </c>
      <c r="C35" s="10">
        <f>SUM(C36)</f>
        <v>21</v>
      </c>
      <c r="D35" s="10">
        <f>SUM(D36)</f>
        <v>12</v>
      </c>
      <c r="E35" s="10">
        <f t="shared" si="1"/>
        <v>133.33333333333331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5" s="18" customFormat="1" ht="18" customHeight="1">
      <c r="A36" s="12" t="s">
        <v>63</v>
      </c>
      <c r="B36" s="13">
        <v>9</v>
      </c>
      <c r="C36" s="13">
        <v>21</v>
      </c>
      <c r="D36" s="13">
        <f>C36-B36</f>
        <v>12</v>
      </c>
      <c r="E36" s="13">
        <f t="shared" si="1"/>
        <v>133.33333333333331</v>
      </c>
    </row>
    <row r="37" spans="1:47" ht="18" customHeight="1">
      <c r="A37" s="11" t="s">
        <v>23</v>
      </c>
      <c r="B37" s="10">
        <f>SUM(B38:B39)</f>
        <v>672</v>
      </c>
      <c r="C37" s="10">
        <f>SUM(C38:C39)</f>
        <v>157</v>
      </c>
      <c r="D37" s="10">
        <f>SUM(D38:D39)</f>
        <v>-515</v>
      </c>
      <c r="E37" s="10">
        <f t="shared" si="1"/>
        <v>76.63690476190477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5" s="18" customFormat="1" ht="18" customHeight="1">
      <c r="A38" s="12" t="s">
        <v>64</v>
      </c>
      <c r="B38" s="13">
        <v>541</v>
      </c>
      <c r="C38" s="13">
        <v>15</v>
      </c>
      <c r="D38" s="13">
        <f>C38-B38</f>
        <v>-526</v>
      </c>
      <c r="E38" s="13">
        <f t="shared" si="1"/>
        <v>97.22735674676525</v>
      </c>
    </row>
    <row r="39" spans="1:47" ht="18" customHeight="1">
      <c r="A39" s="12" t="s">
        <v>65</v>
      </c>
      <c r="B39" s="13">
        <v>131</v>
      </c>
      <c r="C39" s="13">
        <v>142</v>
      </c>
      <c r="D39" s="13">
        <f>C39-B39</f>
        <v>11</v>
      </c>
      <c r="E39" s="13">
        <f t="shared" si="1"/>
        <v>8.396946564885496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18" customHeight="1">
      <c r="A40" s="11" t="s">
        <v>24</v>
      </c>
      <c r="B40" s="10">
        <f>SUM(B41)</f>
        <v>-983</v>
      </c>
      <c r="C40" s="10">
        <f>SUM(C41)</f>
        <v>-977</v>
      </c>
      <c r="D40" s="10">
        <f>C40-B40</f>
        <v>6</v>
      </c>
      <c r="E40" s="10">
        <f t="shared" si="1"/>
        <v>0.6103763987792472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18" customHeight="1">
      <c r="A41" s="12" t="s">
        <v>66</v>
      </c>
      <c r="B41" s="13">
        <v>-983</v>
      </c>
      <c r="C41" s="13">
        <v>-977</v>
      </c>
      <c r="D41" s="13">
        <f>C41-B41</f>
        <v>6</v>
      </c>
      <c r="E41" s="13">
        <f t="shared" si="1"/>
        <v>0.6103763987792472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18" customHeight="1">
      <c r="A42" s="11" t="s">
        <v>25</v>
      </c>
      <c r="B42" s="10">
        <f>SUM(B43)</f>
        <v>26</v>
      </c>
      <c r="C42" s="10">
        <f>SUM(C43)</f>
        <v>34</v>
      </c>
      <c r="D42" s="10">
        <f>SUM(D43)</f>
        <v>8</v>
      </c>
      <c r="E42" s="10">
        <f t="shared" si="1"/>
        <v>30.76923076923077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18" customHeight="1">
      <c r="A43" s="12" t="s">
        <v>67</v>
      </c>
      <c r="B43" s="13">
        <v>26</v>
      </c>
      <c r="C43" s="13">
        <v>34</v>
      </c>
      <c r="D43" s="13">
        <f aca="true" t="shared" si="2" ref="D43:D86">C43-B43</f>
        <v>8</v>
      </c>
      <c r="E43" s="13">
        <f t="shared" si="1"/>
        <v>30.76923076923077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ht="18" customHeight="1">
      <c r="A44" s="11" t="s">
        <v>26</v>
      </c>
      <c r="B44" s="10">
        <f>SUM(B45)</f>
        <v>4</v>
      </c>
      <c r="C44" s="10">
        <f>SUM(C45)</f>
        <v>-775</v>
      </c>
      <c r="D44" s="10">
        <f t="shared" si="2"/>
        <v>-779</v>
      </c>
      <c r="E44" s="16" t="s">
        <v>50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18" customHeight="1">
      <c r="A45" s="12" t="s">
        <v>68</v>
      </c>
      <c r="B45" s="13">
        <v>4</v>
      </c>
      <c r="C45" s="13">
        <v>-775</v>
      </c>
      <c r="D45" s="13">
        <f t="shared" si="2"/>
        <v>-779</v>
      </c>
      <c r="E45" s="17" t="s">
        <v>50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5" ht="18" customHeight="1">
      <c r="A46" s="19" t="s">
        <v>69</v>
      </c>
      <c r="B46" s="10">
        <f>SUM(B48)</f>
        <v>2605</v>
      </c>
      <c r="C46" s="10">
        <f>SUM(C48)</f>
        <v>226</v>
      </c>
      <c r="D46" s="10">
        <f t="shared" si="2"/>
        <v>-2379</v>
      </c>
      <c r="E46" s="10">
        <f>ABS(D46/B46*100)</f>
        <v>91.32437619961613</v>
      </c>
    </row>
    <row r="47" spans="1:5" ht="18" customHeight="1">
      <c r="A47" s="11" t="s">
        <v>16</v>
      </c>
      <c r="B47" s="10">
        <f>B48</f>
        <v>2605</v>
      </c>
      <c r="C47" s="10">
        <f>C48</f>
        <v>226</v>
      </c>
      <c r="D47" s="10">
        <f t="shared" si="2"/>
        <v>-2379</v>
      </c>
      <c r="E47" s="10">
        <f>ABS(D47/B47*100)</f>
        <v>91.32437619961613</v>
      </c>
    </row>
    <row r="48" spans="1:5" ht="18" customHeight="1">
      <c r="A48" s="12" t="s">
        <v>70</v>
      </c>
      <c r="B48" s="13">
        <v>2605</v>
      </c>
      <c r="C48" s="13">
        <v>226</v>
      </c>
      <c r="D48" s="13">
        <f t="shared" si="2"/>
        <v>-2379</v>
      </c>
      <c r="E48" s="13">
        <f>ABS(D48/B48*100)</f>
        <v>91.32437619961613</v>
      </c>
    </row>
    <row r="49" spans="1:5" ht="18" customHeight="1">
      <c r="A49" s="20" t="s">
        <v>27</v>
      </c>
      <c r="B49" s="10">
        <f>B50+B56+B59+B61+B64+B66+B68+B70+B72+B74+B76+B78+B80</f>
        <v>-14894</v>
      </c>
      <c r="C49" s="10">
        <f>C50+C56+C59+C61+C64+C66+C68+C70+C72+C74+C76+C78+C80</f>
        <v>29443</v>
      </c>
      <c r="D49" s="10">
        <f t="shared" si="2"/>
        <v>44337</v>
      </c>
      <c r="E49" s="16" t="s">
        <v>56</v>
      </c>
    </row>
    <row r="50" spans="1:5" ht="18" customHeight="1">
      <c r="A50" s="11" t="s">
        <v>10</v>
      </c>
      <c r="B50" s="10">
        <f>SUM(B51:B55)</f>
        <v>-25918</v>
      </c>
      <c r="C50" s="10">
        <f>SUM(C51:C55)</f>
        <v>6036</v>
      </c>
      <c r="D50" s="10">
        <f t="shared" si="2"/>
        <v>31954</v>
      </c>
      <c r="E50" s="16" t="s">
        <v>56</v>
      </c>
    </row>
    <row r="51" spans="1:5" ht="18" customHeight="1">
      <c r="A51" s="12" t="s">
        <v>28</v>
      </c>
      <c r="B51" s="13">
        <v>129</v>
      </c>
      <c r="C51" s="13">
        <v>289</v>
      </c>
      <c r="D51" s="13">
        <f t="shared" si="2"/>
        <v>160</v>
      </c>
      <c r="E51" s="13">
        <f>ABS(D51/B51*100)</f>
        <v>124.03100775193798</v>
      </c>
    </row>
    <row r="52" spans="1:5" ht="18" customHeight="1">
      <c r="A52" s="12" t="s">
        <v>29</v>
      </c>
      <c r="B52" s="13">
        <v>-609</v>
      </c>
      <c r="C52" s="13">
        <v>-1483</v>
      </c>
      <c r="D52" s="13">
        <f t="shared" si="2"/>
        <v>-874</v>
      </c>
      <c r="E52" s="13">
        <f>ABS(D52/B52*100)</f>
        <v>143.51395730706076</v>
      </c>
    </row>
    <row r="53" spans="1:5" ht="18" customHeight="1">
      <c r="A53" s="12" t="s">
        <v>30</v>
      </c>
      <c r="B53" s="13">
        <v>157</v>
      </c>
      <c r="C53" s="13">
        <v>222</v>
      </c>
      <c r="D53" s="13">
        <f t="shared" si="2"/>
        <v>65</v>
      </c>
      <c r="E53" s="13">
        <f>ABS(D53/B53*100)</f>
        <v>41.40127388535032</v>
      </c>
    </row>
    <row r="54" spans="1:5" ht="18" customHeight="1">
      <c r="A54" s="12" t="s">
        <v>31</v>
      </c>
      <c r="B54" s="13">
        <v>-5</v>
      </c>
      <c r="C54" s="21">
        <v>2</v>
      </c>
      <c r="D54" s="21">
        <f t="shared" si="2"/>
        <v>7</v>
      </c>
      <c r="E54" s="17" t="s">
        <v>56</v>
      </c>
    </row>
    <row r="55" spans="1:5" ht="18" customHeight="1">
      <c r="A55" s="12" t="s">
        <v>32</v>
      </c>
      <c r="B55" s="13">
        <v>-25590</v>
      </c>
      <c r="C55" s="13">
        <v>7006</v>
      </c>
      <c r="D55" s="13">
        <f t="shared" si="2"/>
        <v>32596</v>
      </c>
      <c r="E55" s="17" t="s">
        <v>56</v>
      </c>
    </row>
    <row r="56" spans="1:59" ht="18" customHeight="1">
      <c r="A56" s="11" t="s">
        <v>13</v>
      </c>
      <c r="B56" s="10">
        <f>SUM(B57:B58)</f>
        <v>-120</v>
      </c>
      <c r="C56" s="10">
        <f>SUM(C57:C58)</f>
        <v>481</v>
      </c>
      <c r="D56" s="10">
        <f t="shared" si="2"/>
        <v>601</v>
      </c>
      <c r="E56" s="16" t="s">
        <v>56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8" customHeight="1">
      <c r="A57" s="12" t="s">
        <v>33</v>
      </c>
      <c r="B57" s="13">
        <v>-121</v>
      </c>
      <c r="C57" s="13">
        <v>269</v>
      </c>
      <c r="D57" s="13">
        <f t="shared" si="2"/>
        <v>390</v>
      </c>
      <c r="E57" s="17" t="s">
        <v>56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ht="18" customHeight="1">
      <c r="A58" s="12" t="s">
        <v>71</v>
      </c>
      <c r="B58" s="13">
        <v>1</v>
      </c>
      <c r="C58" s="13">
        <v>212</v>
      </c>
      <c r="D58" s="13">
        <f t="shared" si="2"/>
        <v>211</v>
      </c>
      <c r="E58" s="13">
        <f aca="true" t="shared" si="3" ref="E58:E67">ABS(D58/B58*100)</f>
        <v>21100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" ht="18" customHeight="1">
      <c r="A59" s="11" t="s">
        <v>17</v>
      </c>
      <c r="B59" s="10">
        <f>SUM(B60)</f>
        <v>2</v>
      </c>
      <c r="C59" s="10">
        <f>SUM(C60)</f>
        <v>64</v>
      </c>
      <c r="D59" s="10">
        <f t="shared" si="2"/>
        <v>62</v>
      </c>
      <c r="E59" s="10">
        <f t="shared" si="3"/>
        <v>3100</v>
      </c>
    </row>
    <row r="60" spans="1:5" ht="18" customHeight="1">
      <c r="A60" s="12" t="s">
        <v>72</v>
      </c>
      <c r="B60" s="13">
        <v>2</v>
      </c>
      <c r="C60" s="13">
        <v>64</v>
      </c>
      <c r="D60" s="13">
        <f t="shared" si="2"/>
        <v>62</v>
      </c>
      <c r="E60" s="13">
        <f t="shared" si="3"/>
        <v>3100</v>
      </c>
    </row>
    <row r="61" spans="1:5" ht="18" customHeight="1">
      <c r="A61" s="11" t="s">
        <v>34</v>
      </c>
      <c r="B61" s="10">
        <f>SUM(B62:B63)</f>
        <v>9553</v>
      </c>
      <c r="C61" s="10">
        <f>SUM(C62:C63)</f>
        <v>12342</v>
      </c>
      <c r="D61" s="10">
        <f t="shared" si="2"/>
        <v>2789</v>
      </c>
      <c r="E61" s="10">
        <f t="shared" si="3"/>
        <v>29.19501727206113</v>
      </c>
    </row>
    <row r="62" spans="1:5" ht="18" customHeight="1">
      <c r="A62" s="12" t="s">
        <v>73</v>
      </c>
      <c r="B62" s="13">
        <v>1024</v>
      </c>
      <c r="C62" s="13">
        <v>3645</v>
      </c>
      <c r="D62" s="13">
        <f t="shared" si="2"/>
        <v>2621</v>
      </c>
      <c r="E62" s="13">
        <f t="shared" si="3"/>
        <v>255.95703125</v>
      </c>
    </row>
    <row r="63" spans="1:5" ht="18" customHeight="1">
      <c r="A63" s="12" t="s">
        <v>74</v>
      </c>
      <c r="B63" s="13">
        <v>8529</v>
      </c>
      <c r="C63" s="13">
        <v>8697</v>
      </c>
      <c r="D63" s="13">
        <f t="shared" si="2"/>
        <v>168</v>
      </c>
      <c r="E63" s="13">
        <f t="shared" si="3"/>
        <v>1.9697502638058388</v>
      </c>
    </row>
    <row r="64" spans="1:5" ht="18" customHeight="1">
      <c r="A64" s="11" t="s">
        <v>19</v>
      </c>
      <c r="B64" s="10">
        <f>SUM(B65)</f>
        <v>212</v>
      </c>
      <c r="C64" s="10">
        <f>SUM(C65)</f>
        <v>1690</v>
      </c>
      <c r="D64" s="10">
        <f t="shared" si="2"/>
        <v>1478</v>
      </c>
      <c r="E64" s="10">
        <f t="shared" si="3"/>
        <v>697.1698113207548</v>
      </c>
    </row>
    <row r="65" spans="1:5" ht="18" customHeight="1">
      <c r="A65" s="12" t="s">
        <v>75</v>
      </c>
      <c r="B65" s="13">
        <v>212</v>
      </c>
      <c r="C65" s="13">
        <v>1690</v>
      </c>
      <c r="D65" s="13">
        <f t="shared" si="2"/>
        <v>1478</v>
      </c>
      <c r="E65" s="13">
        <f t="shared" si="3"/>
        <v>697.1698113207548</v>
      </c>
    </row>
    <row r="66" spans="1:5" s="18" customFormat="1" ht="18" customHeight="1">
      <c r="A66" s="11" t="s">
        <v>22</v>
      </c>
      <c r="B66" s="10">
        <f>SUM(B67)</f>
        <v>646</v>
      </c>
      <c r="C66" s="10">
        <f>SUM(C67)</f>
        <v>11380</v>
      </c>
      <c r="D66" s="10">
        <f t="shared" si="2"/>
        <v>10734</v>
      </c>
      <c r="E66" s="10">
        <f t="shared" si="3"/>
        <v>1661.609907120743</v>
      </c>
    </row>
    <row r="67" spans="1:5" ht="18" customHeight="1">
      <c r="A67" s="12" t="s">
        <v>76</v>
      </c>
      <c r="B67" s="13">
        <v>646</v>
      </c>
      <c r="C67" s="13">
        <v>11380</v>
      </c>
      <c r="D67" s="13">
        <f t="shared" si="2"/>
        <v>10734</v>
      </c>
      <c r="E67" s="13">
        <f t="shared" si="3"/>
        <v>1661.609907120743</v>
      </c>
    </row>
    <row r="68" spans="1:5" ht="18" customHeight="1">
      <c r="A68" s="11" t="s">
        <v>77</v>
      </c>
      <c r="B68" s="10">
        <f>SUM(B69)</f>
        <v>606</v>
      </c>
      <c r="C68" s="10">
        <f>SUM(C69)</f>
        <v>-1006</v>
      </c>
      <c r="D68" s="10">
        <f t="shared" si="2"/>
        <v>-1612</v>
      </c>
      <c r="E68" s="16" t="s">
        <v>50</v>
      </c>
    </row>
    <row r="69" spans="1:5" s="14" customFormat="1" ht="18" customHeight="1">
      <c r="A69" s="12" t="s">
        <v>78</v>
      </c>
      <c r="B69" s="13">
        <v>606</v>
      </c>
      <c r="C69" s="13">
        <v>-1006</v>
      </c>
      <c r="D69" s="13">
        <f t="shared" si="2"/>
        <v>-1612</v>
      </c>
      <c r="E69" s="17" t="s">
        <v>50</v>
      </c>
    </row>
    <row r="70" spans="1:5" s="14" customFormat="1" ht="18" customHeight="1">
      <c r="A70" s="11" t="s">
        <v>23</v>
      </c>
      <c r="B70" s="10">
        <f>SUM(B71)</f>
        <v>-427</v>
      </c>
      <c r="C70" s="10">
        <f>SUM(C71)</f>
        <v>-4224</v>
      </c>
      <c r="D70" s="10">
        <f t="shared" si="2"/>
        <v>-3797</v>
      </c>
      <c r="E70" s="10">
        <f>ABS(D70/B70*100)</f>
        <v>889.2271662763467</v>
      </c>
    </row>
    <row r="71" spans="1:5" s="18" customFormat="1" ht="18" customHeight="1">
      <c r="A71" s="12" t="s">
        <v>79</v>
      </c>
      <c r="B71" s="13">
        <v>-427</v>
      </c>
      <c r="C71" s="13">
        <v>-4224</v>
      </c>
      <c r="D71" s="13">
        <f t="shared" si="2"/>
        <v>-3797</v>
      </c>
      <c r="E71" s="13">
        <f>ABS(D71/B71*100)</f>
        <v>889.2271662763467</v>
      </c>
    </row>
    <row r="72" spans="1:5" ht="18" customHeight="1">
      <c r="A72" s="11" t="s">
        <v>35</v>
      </c>
      <c r="B72" s="10">
        <f>SUM(B73)</f>
        <v>-272</v>
      </c>
      <c r="C72" s="10">
        <f>SUM(C73)</f>
        <v>728</v>
      </c>
      <c r="D72" s="10">
        <f t="shared" si="2"/>
        <v>1000</v>
      </c>
      <c r="E72" s="16" t="s">
        <v>56</v>
      </c>
    </row>
    <row r="73" spans="1:5" ht="18" customHeight="1">
      <c r="A73" s="12" t="s">
        <v>80</v>
      </c>
      <c r="B73" s="13">
        <v>-272</v>
      </c>
      <c r="C73" s="13">
        <v>728</v>
      </c>
      <c r="D73" s="13">
        <f t="shared" si="2"/>
        <v>1000</v>
      </c>
      <c r="E73" s="17" t="s">
        <v>56</v>
      </c>
    </row>
    <row r="74" spans="1:5" ht="18" customHeight="1">
      <c r="A74" s="11" t="s">
        <v>36</v>
      </c>
      <c r="B74" s="10">
        <f>SUM(B75)</f>
        <v>-18</v>
      </c>
      <c r="C74" s="22">
        <f>SUM(C75)</f>
        <v>4</v>
      </c>
      <c r="D74" s="10">
        <f t="shared" si="2"/>
        <v>22</v>
      </c>
      <c r="E74" s="16" t="s">
        <v>56</v>
      </c>
    </row>
    <row r="75" spans="1:5" ht="18" customHeight="1">
      <c r="A75" s="12" t="s">
        <v>81</v>
      </c>
      <c r="B75" s="13">
        <v>-18</v>
      </c>
      <c r="C75" s="21">
        <v>4</v>
      </c>
      <c r="D75" s="13">
        <f t="shared" si="2"/>
        <v>22</v>
      </c>
      <c r="E75" s="17" t="s">
        <v>56</v>
      </c>
    </row>
    <row r="76" spans="1:5" ht="18" customHeight="1">
      <c r="A76" s="11" t="s">
        <v>37</v>
      </c>
      <c r="B76" s="10">
        <f>SUM(B77)</f>
        <v>-35</v>
      </c>
      <c r="C76" s="10">
        <f>SUM(C77)</f>
        <v>-23</v>
      </c>
      <c r="D76" s="10">
        <f t="shared" si="2"/>
        <v>12</v>
      </c>
      <c r="E76" s="10">
        <f aca="true" t="shared" si="4" ref="E76:E86">ABS(D76/B76*100)</f>
        <v>34.285714285714285</v>
      </c>
    </row>
    <row r="77" spans="1:47" ht="18" customHeight="1">
      <c r="A77" s="12" t="s">
        <v>82</v>
      </c>
      <c r="B77" s="13">
        <v>-35</v>
      </c>
      <c r="C77" s="13">
        <v>-23</v>
      </c>
      <c r="D77" s="13">
        <f t="shared" si="2"/>
        <v>12</v>
      </c>
      <c r="E77" s="13">
        <f t="shared" si="4"/>
        <v>34.285714285714285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5" s="18" customFormat="1" ht="18" customHeight="1">
      <c r="A78" s="11" t="s">
        <v>38</v>
      </c>
      <c r="B78" s="10">
        <f>SUM(B79)</f>
        <v>6</v>
      </c>
      <c r="C78" s="10">
        <f>SUM(C79)</f>
        <v>7</v>
      </c>
      <c r="D78" s="10">
        <f t="shared" si="2"/>
        <v>1</v>
      </c>
      <c r="E78" s="10">
        <f t="shared" si="4"/>
        <v>16.666666666666664</v>
      </c>
    </row>
    <row r="79" spans="1:47" ht="18" customHeight="1">
      <c r="A79" s="12" t="s">
        <v>83</v>
      </c>
      <c r="B79" s="13">
        <v>6</v>
      </c>
      <c r="C79" s="13">
        <v>7</v>
      </c>
      <c r="D79" s="13">
        <f t="shared" si="2"/>
        <v>1</v>
      </c>
      <c r="E79" s="13">
        <f t="shared" si="4"/>
        <v>16.666666666666664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5" ht="18" customHeight="1">
      <c r="A80" s="11" t="s">
        <v>39</v>
      </c>
      <c r="B80" s="10">
        <f>SUM(B81:B82)</f>
        <v>871</v>
      </c>
      <c r="C80" s="10">
        <f>SUM(C81:C82)</f>
        <v>1964</v>
      </c>
      <c r="D80" s="10">
        <f t="shared" si="2"/>
        <v>1093</v>
      </c>
      <c r="E80" s="10">
        <f t="shared" si="4"/>
        <v>125.48794489092995</v>
      </c>
    </row>
    <row r="81" spans="1:5" ht="18" customHeight="1">
      <c r="A81" s="12" t="s">
        <v>84</v>
      </c>
      <c r="B81" s="13">
        <v>704</v>
      </c>
      <c r="C81" s="13">
        <v>821</v>
      </c>
      <c r="D81" s="13">
        <f t="shared" si="2"/>
        <v>117</v>
      </c>
      <c r="E81" s="13">
        <f t="shared" si="4"/>
        <v>16.619318181818183</v>
      </c>
    </row>
    <row r="82" spans="1:5" ht="18" customHeight="1">
      <c r="A82" s="12" t="s">
        <v>85</v>
      </c>
      <c r="B82" s="13">
        <v>167</v>
      </c>
      <c r="C82" s="13">
        <v>1143</v>
      </c>
      <c r="D82" s="13">
        <f t="shared" si="2"/>
        <v>976</v>
      </c>
      <c r="E82" s="13">
        <f t="shared" si="4"/>
        <v>584.4311377245509</v>
      </c>
    </row>
    <row r="83" spans="1:47" ht="18" customHeight="1">
      <c r="A83" s="23" t="s">
        <v>40</v>
      </c>
      <c r="B83" s="10">
        <f>SUM(B85)</f>
        <v>1518</v>
      </c>
      <c r="C83" s="10">
        <f>SUM(C85)</f>
        <v>4349</v>
      </c>
      <c r="D83" s="10">
        <f t="shared" si="2"/>
        <v>2831</v>
      </c>
      <c r="E83" s="10">
        <f t="shared" si="4"/>
        <v>186.49538866930172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5" s="25" customFormat="1" ht="18" customHeight="1">
      <c r="A84" s="11" t="s">
        <v>15</v>
      </c>
      <c r="B84" s="24">
        <f>B85</f>
        <v>1518</v>
      </c>
      <c r="C84" s="24">
        <f>C85</f>
        <v>4349</v>
      </c>
      <c r="D84" s="24">
        <f t="shared" si="2"/>
        <v>2831</v>
      </c>
      <c r="E84" s="24">
        <f t="shared" si="4"/>
        <v>186.49538866930172</v>
      </c>
    </row>
    <row r="85" spans="1:5" s="25" customFormat="1" ht="18" customHeight="1">
      <c r="A85" s="12" t="s">
        <v>41</v>
      </c>
      <c r="B85" s="13">
        <v>1518</v>
      </c>
      <c r="C85" s="13">
        <v>4349</v>
      </c>
      <c r="D85" s="26">
        <f t="shared" si="2"/>
        <v>2831</v>
      </c>
      <c r="E85" s="26">
        <f t="shared" si="4"/>
        <v>186.49538866930172</v>
      </c>
    </row>
    <row r="86" spans="1:5" s="28" customFormat="1" ht="18" customHeight="1">
      <c r="A86" s="27" t="s">
        <v>42</v>
      </c>
      <c r="B86" s="10">
        <f>B83+B49+B46+B7</f>
        <v>16353</v>
      </c>
      <c r="C86" s="10">
        <f>C83+C49+C46+C7</f>
        <v>50545</v>
      </c>
      <c r="D86" s="10">
        <f t="shared" si="2"/>
        <v>34192</v>
      </c>
      <c r="E86" s="10">
        <f t="shared" si="4"/>
        <v>209.0870176725983</v>
      </c>
    </row>
    <row r="87" spans="1:7" ht="16.5">
      <c r="A87" s="36"/>
      <c r="B87" s="37"/>
      <c r="C87" s="37"/>
      <c r="D87" s="37"/>
      <c r="E87" s="37"/>
      <c r="F87" s="37"/>
      <c r="G87" s="38"/>
    </row>
    <row r="88" spans="1:7" ht="16.5" customHeight="1">
      <c r="A88" s="30" t="s">
        <v>86</v>
      </c>
      <c r="B88" s="30"/>
      <c r="C88" s="30"/>
      <c r="D88" s="30"/>
      <c r="E88" s="30"/>
      <c r="F88" s="29"/>
      <c r="G88" s="29"/>
    </row>
  </sheetData>
  <mergeCells count="8">
    <mergeCell ref="A88:E88"/>
    <mergeCell ref="A4:A6"/>
    <mergeCell ref="A2:E2"/>
    <mergeCell ref="C4:C5"/>
    <mergeCell ref="D4:D5"/>
    <mergeCell ref="E4:E5"/>
    <mergeCell ref="B4:B5"/>
    <mergeCell ref="A87:G87"/>
  </mergeCells>
  <printOptions horizontalCentered="1"/>
  <pageMargins left="0.5905511811023623" right="0.5118110236220472" top="0.5905511811023623" bottom="0.8661417322834646" header="0.31496062992125984" footer="0.31496062992125984"/>
  <pageSetup horizontalDpi="600" verticalDpi="600" orientation="landscape" paperSize="9" r:id="rId1"/>
  <headerFooter alignWithMargins="0">
    <oddFooter>&amp;C&amp;"Times New Roman,標準"&amp;P+16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非營比較</dc:title>
  <dc:subject>非營比較</dc:subject>
  <dc:creator>行政院主計處</dc:creator>
  <cp:keywords/>
  <dc:description> </dc:description>
  <cp:lastModifiedBy>Administrator</cp:lastModifiedBy>
  <dcterms:created xsi:type="dcterms:W3CDTF">2006-07-07T06:43:47Z</dcterms:created>
  <dcterms:modified xsi:type="dcterms:W3CDTF">2008-11-14T05:50:05Z</dcterms:modified>
  <cp:category>I14</cp:category>
  <cp:version/>
  <cp:contentType/>
  <cp:contentStatus/>
</cp:coreProperties>
</file>