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15" windowHeight="5520" firstSheet="22" activeTab="23"/>
  </bookViews>
  <sheets>
    <sheet name="TOTAL(科目別)96new2" sheetId="1" r:id="rId1"/>
    <sheet name="國發" sheetId="2" r:id="rId2"/>
    <sheet name="營建" sheetId="3" r:id="rId3"/>
    <sheet name="生產作業" sheetId="4" r:id="rId4"/>
    <sheet name="官兵購宅" sheetId="5" r:id="rId5"/>
    <sheet name="眷改" sheetId="6" r:id="rId6"/>
    <sheet name="地方建設" sheetId="7" r:id="rId7"/>
    <sheet name="臺大醫院" sheetId="8" r:id="rId8"/>
    <sheet name="成大醫院" sheetId="9" r:id="rId9"/>
    <sheet name="社教機構" sheetId="10" r:id="rId10"/>
    <sheet name="中等學校" sheetId="11" r:id="rId11"/>
    <sheet name="監所作業" sheetId="12" r:id="rId12"/>
    <sheet name="經濟作業" sheetId="13" r:id="rId13"/>
    <sheet name="水資源" sheetId="14" r:id="rId14"/>
    <sheet name="交通作業" sheetId="15" r:id="rId15"/>
    <sheet name="安置" sheetId="16" r:id="rId16"/>
    <sheet name="榮民醫療" sheetId="17" r:id="rId17"/>
    <sheet name="科學園區" sheetId="18" r:id="rId18"/>
    <sheet name="農業作業" sheetId="19" r:id="rId19"/>
    <sheet name="醫療藥品" sheetId="20" r:id="rId20"/>
    <sheet name="管制藥品" sheetId="21" r:id="rId21"/>
    <sheet name="公務購宅" sheetId="22" r:id="rId22"/>
    <sheet name="故宮" sheetId="23" r:id="rId23"/>
    <sheet name="原住民" sheetId="24" r:id="rId24"/>
    <sheet name="校務基金(彙總)" sheetId="25" r:id="rId25"/>
    <sheet name="Sheet1" sheetId="26" r:id="rId26"/>
    <sheet name="Sheet2" sheetId="27" r:id="rId27"/>
    <sheet name="Sheet3" sheetId="28" r:id="rId28"/>
  </sheets>
  <externalReferences>
    <externalReference r:id="rId31"/>
    <externalReference r:id="rId32"/>
    <externalReference r:id="rId33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1">'公務購宅'!$A$1:$F$47</definedName>
    <definedName name="_xlnm.Print_Area" localSheetId="6">'地方建設'!$A$1:$F$47</definedName>
    <definedName name="_xlnm.Print_Area" localSheetId="4">'官兵購宅'!$A$1:$F$47</definedName>
    <definedName name="_xlnm.Print_Area" localSheetId="23">'原住民'!$A$1:$F$47</definedName>
    <definedName name="_xlnm.Print_Area" localSheetId="24">'校務基金(彙總)'!$A$1:$BL$100</definedName>
    <definedName name="_xlnm.Print_Area" localSheetId="1">'國發'!$A$1:$F$48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<sst xmlns="http://schemas.openxmlformats.org/spreadsheetml/2006/main" count="2677" uniqueCount="245">
  <si>
    <t>單位：新臺幣元</t>
  </si>
  <si>
    <t>科　　　　目</t>
  </si>
  <si>
    <t>金　　　　額</t>
  </si>
  <si>
    <t>％</t>
  </si>
  <si>
    <t>資產</t>
  </si>
  <si>
    <t>負債</t>
  </si>
  <si>
    <t>　流動資產</t>
  </si>
  <si>
    <t>　流動負債</t>
  </si>
  <si>
    <t>　　現金</t>
  </si>
  <si>
    <t>　　短期債務</t>
  </si>
  <si>
    <t>　　應付款項</t>
  </si>
  <si>
    <t>　　應收款項</t>
  </si>
  <si>
    <t>　　預收款項</t>
  </si>
  <si>
    <t>　　存貨</t>
  </si>
  <si>
    <t>　　預付款項</t>
  </si>
  <si>
    <t>　　短期貸墊款</t>
  </si>
  <si>
    <t>　長期負債</t>
  </si>
  <si>
    <t>　　長期債務</t>
  </si>
  <si>
    <t>　貸墊款及準備金</t>
  </si>
  <si>
    <t>　　長期投資</t>
  </si>
  <si>
    <t>　　長期應收款</t>
  </si>
  <si>
    <t>　其他負債</t>
  </si>
  <si>
    <t>　　長期貸款</t>
  </si>
  <si>
    <t>　　什項負債</t>
  </si>
  <si>
    <t>　　長期墊款</t>
  </si>
  <si>
    <t>　　準備金</t>
  </si>
  <si>
    <t>　固定資產</t>
  </si>
  <si>
    <t>　　土地</t>
  </si>
  <si>
    <t>　　土地改良物</t>
  </si>
  <si>
    <t>　　房屋及建築</t>
  </si>
  <si>
    <t>淨值</t>
  </si>
  <si>
    <t>　　機械及設備</t>
  </si>
  <si>
    <t>　基金</t>
  </si>
  <si>
    <t>　　交通及運輸設備</t>
  </si>
  <si>
    <t>　　基金</t>
  </si>
  <si>
    <t>　　什項設備</t>
  </si>
  <si>
    <t>　　租賃資產</t>
  </si>
  <si>
    <t>　公積</t>
  </si>
  <si>
    <t>　　租賃權益改良</t>
  </si>
  <si>
    <t>　　資本公積</t>
  </si>
  <si>
    <t>　　購建中固定資產</t>
  </si>
  <si>
    <t>　　特別公積</t>
  </si>
  <si>
    <t>　遞耗資產</t>
  </si>
  <si>
    <t>　　農作物</t>
  </si>
  <si>
    <t>　　經濟動物</t>
  </si>
  <si>
    <t>　　累積賸餘</t>
  </si>
  <si>
    <t>　　礦源</t>
  </si>
  <si>
    <t>　無形資產</t>
  </si>
  <si>
    <t>　　無形資產</t>
  </si>
  <si>
    <t>　遞延借項</t>
  </si>
  <si>
    <t>　　遞延費用</t>
  </si>
  <si>
    <t>　其他資產</t>
  </si>
  <si>
    <t>　　非業務資產</t>
  </si>
  <si>
    <t>　　什項資產</t>
  </si>
  <si>
    <t>　　待整理資產</t>
  </si>
  <si>
    <t>　　附設業務組織權益</t>
  </si>
  <si>
    <t>合　　　　　　計</t>
  </si>
  <si>
    <t>彙總表</t>
  </si>
  <si>
    <t>臺大</t>
  </si>
  <si>
    <t>政大</t>
  </si>
  <si>
    <t>清大</t>
  </si>
  <si>
    <t>中興大</t>
  </si>
  <si>
    <t>成大</t>
  </si>
  <si>
    <t>交大</t>
  </si>
  <si>
    <t>中央大</t>
  </si>
  <si>
    <t>中山大</t>
  </si>
  <si>
    <t>中正大</t>
  </si>
  <si>
    <t>海洋大</t>
  </si>
  <si>
    <t>陽明大</t>
  </si>
  <si>
    <t>東華大</t>
  </si>
  <si>
    <t>暨南大</t>
  </si>
  <si>
    <t>臺北大</t>
  </si>
  <si>
    <t>嘉義大</t>
  </si>
  <si>
    <t>高雄大</t>
  </si>
  <si>
    <t>臺東大</t>
  </si>
  <si>
    <t>宜蘭大</t>
  </si>
  <si>
    <t>聯合大</t>
  </si>
  <si>
    <t>臺南大</t>
  </si>
  <si>
    <t>臺灣師大</t>
  </si>
  <si>
    <t>彰師大</t>
  </si>
  <si>
    <t>高師大</t>
  </si>
  <si>
    <t>臺北教大</t>
  </si>
  <si>
    <t>新竹教大</t>
  </si>
  <si>
    <t>臺中教大</t>
  </si>
  <si>
    <t>屏東教大</t>
  </si>
  <si>
    <t>花蓮教大</t>
  </si>
  <si>
    <t>臺北藝大</t>
  </si>
  <si>
    <t>臺灣藝大</t>
  </si>
  <si>
    <t>臺南藝大</t>
  </si>
  <si>
    <t>空大</t>
  </si>
  <si>
    <t>臺灣科大</t>
  </si>
  <si>
    <t>臺北科大</t>
  </si>
  <si>
    <t>雲林科大</t>
  </si>
  <si>
    <t>虎尾科大</t>
  </si>
  <si>
    <t>高雄一科大</t>
  </si>
  <si>
    <t>應用科大</t>
  </si>
  <si>
    <t>高雄海洋科大</t>
  </si>
  <si>
    <t>屏東科大</t>
  </si>
  <si>
    <t>澎湖科大</t>
  </si>
  <si>
    <t>北護學院</t>
  </si>
  <si>
    <t>體育學院</t>
  </si>
  <si>
    <t>臺灣體育</t>
  </si>
  <si>
    <t>北商技術</t>
  </si>
  <si>
    <t>臺中技術</t>
  </si>
  <si>
    <t>高雄餐旅</t>
  </si>
  <si>
    <t>屏商技術</t>
  </si>
  <si>
    <t>金門技術</t>
  </si>
  <si>
    <t>臺中護專</t>
  </si>
  <si>
    <t>臺南護專</t>
  </si>
  <si>
    <t>臺東專科</t>
  </si>
  <si>
    <t>作業基金平衡綜計表</t>
  </si>
  <si>
    <r>
      <t>　　　　　　　　　　　　　　　　　中華民國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</si>
  <si>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　　流動金融資產</t>
  </si>
  <si>
    <t>　　流動金融負債</t>
  </si>
  <si>
    <t>　投資、長期應收款、</t>
  </si>
  <si>
    <t>　　非流動金融負債</t>
  </si>
  <si>
    <t>　遞延貸項</t>
  </si>
  <si>
    <t>　　遞延收入</t>
  </si>
  <si>
    <r>
      <t>　累積餘絀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</si>
  <si>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r>
      <t>　　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</si>
  <si>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　淨值其他項目</t>
  </si>
  <si>
    <t xml:space="preserve">        金融商品未實現餘絀</t>
  </si>
  <si>
    <t xml:space="preserve">        累積換算調整數</t>
  </si>
  <si>
    <t xml:space="preserve">        未實現重估增值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</si>
  <si>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111,429,344,776.51</t>
    </r>
    <r>
      <rPr>
        <sz val="10"/>
        <rFont val="新細明體"/>
        <family val="1"/>
      </rPr>
      <t>元。</t>
    </r>
  </si>
  <si>
    <r>
      <t>行政院國家發展</t>
    </r>
    <r>
      <rPr>
        <b/>
        <sz val="20"/>
        <rFont val="細明體"/>
        <family val="3"/>
      </rPr>
      <t>基金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</si>
  <si>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</si>
  <si>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435,237,430</t>
    </r>
    <r>
      <rPr>
        <sz val="10"/>
        <rFont val="新細明體"/>
        <family val="1"/>
      </rPr>
      <t>元。</t>
    </r>
  </si>
  <si>
    <r>
      <t>營建建設</t>
    </r>
    <r>
      <rPr>
        <b/>
        <sz val="20"/>
        <rFont val="細明體"/>
        <family val="3"/>
      </rPr>
      <t>基金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</si>
  <si>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135,000,467</t>
    </r>
    <r>
      <rPr>
        <sz val="10"/>
        <rFont val="新細明體"/>
        <family val="1"/>
      </rPr>
      <t>元。</t>
    </r>
  </si>
  <si>
    <r>
      <t>國軍生產及服務作業</t>
    </r>
    <r>
      <rPr>
        <b/>
        <sz val="20"/>
        <rFont val="細明體"/>
        <family val="3"/>
      </rPr>
      <t>基金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</si>
  <si>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78,320,507,252.51</t>
    </r>
    <r>
      <rPr>
        <sz val="10"/>
        <rFont val="新細明體"/>
        <family val="1"/>
      </rPr>
      <t>元。</t>
    </r>
  </si>
  <si>
    <r>
      <t>國軍官兵購置住宅貸款</t>
    </r>
    <r>
      <rPr>
        <b/>
        <sz val="20"/>
        <rFont val="細明體"/>
        <family val="3"/>
      </rPr>
      <t>基金</t>
    </r>
  </si>
  <si>
    <r>
      <t>國軍老舊眷村改建</t>
    </r>
    <r>
      <rPr>
        <b/>
        <sz val="20"/>
        <rFont val="細明體"/>
        <family val="3"/>
      </rPr>
      <t>基金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</si>
  <si>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4,527,570,769</t>
    </r>
    <r>
      <rPr>
        <sz val="10"/>
        <rFont val="新細明體"/>
        <family val="1"/>
      </rPr>
      <t>元。</t>
    </r>
  </si>
  <si>
    <r>
      <t>地方建設</t>
    </r>
    <r>
      <rPr>
        <b/>
        <sz val="20"/>
        <rFont val="細明體"/>
        <family val="3"/>
      </rPr>
      <t>基金</t>
    </r>
  </si>
  <si>
    <r>
      <t>國立臺灣大學附設醫院作業</t>
    </r>
    <r>
      <rPr>
        <b/>
        <sz val="20"/>
        <rFont val="細明體"/>
        <family val="3"/>
      </rPr>
      <t>基金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</si>
  <si>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105,436,590</t>
    </r>
    <r>
      <rPr>
        <sz val="10"/>
        <rFont val="新細明體"/>
        <family val="1"/>
      </rPr>
      <t>元。</t>
    </r>
  </si>
  <si>
    <r>
      <t>國立成功大學附設醫院作業</t>
    </r>
    <r>
      <rPr>
        <b/>
        <sz val="20"/>
        <rFont val="細明體"/>
        <family val="3"/>
      </rPr>
      <t>基金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</si>
  <si>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342,818,183</t>
    </r>
    <r>
      <rPr>
        <sz val="10"/>
        <rFont val="新細明體"/>
        <family val="1"/>
      </rPr>
      <t>元。</t>
    </r>
  </si>
  <si>
    <t>國立社教機構作業基金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</si>
  <si>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249,796,570</t>
    </r>
    <r>
      <rPr>
        <sz val="10"/>
        <rFont val="新細明體"/>
        <family val="1"/>
      </rPr>
      <t>元。</t>
    </r>
  </si>
  <si>
    <t>國立高級中等學校校務基金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</si>
  <si>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28,400</t>
    </r>
    <r>
      <rPr>
        <sz val="10"/>
        <rFont val="新細明體"/>
        <family val="1"/>
      </rPr>
      <t>元。</t>
    </r>
  </si>
  <si>
    <t>法務部監所作業基金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</si>
  <si>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23,291,400</t>
    </r>
    <r>
      <rPr>
        <sz val="10"/>
        <rFont val="新細明體"/>
        <family val="1"/>
      </rPr>
      <t>元。</t>
    </r>
  </si>
  <si>
    <r>
      <t>經濟作業</t>
    </r>
    <r>
      <rPr>
        <b/>
        <sz val="20"/>
        <rFont val="細明體"/>
        <family val="3"/>
      </rPr>
      <t>基金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</si>
  <si>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1,241,408,550</t>
    </r>
    <r>
      <rPr>
        <sz val="10"/>
        <rFont val="新細明體"/>
        <family val="1"/>
      </rPr>
      <t>元。</t>
    </r>
  </si>
  <si>
    <r>
      <t>水資源作業</t>
    </r>
    <r>
      <rPr>
        <b/>
        <sz val="20"/>
        <rFont val="細明體"/>
        <family val="3"/>
      </rPr>
      <t>基金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</si>
  <si>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113,517,561</t>
    </r>
    <r>
      <rPr>
        <sz val="10"/>
        <rFont val="新細明體"/>
        <family val="1"/>
      </rPr>
      <t>元。</t>
    </r>
  </si>
  <si>
    <r>
      <t>交通作業</t>
    </r>
    <r>
      <rPr>
        <b/>
        <sz val="20"/>
        <rFont val="細明體"/>
        <family val="3"/>
      </rPr>
      <t>基金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</si>
  <si>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21,428,725,609</t>
    </r>
    <r>
      <rPr>
        <sz val="10"/>
        <rFont val="新細明體"/>
        <family val="1"/>
      </rPr>
      <t>元。</t>
    </r>
  </si>
  <si>
    <t>國軍退除役官兵安置基金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</si>
  <si>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138,267,649</t>
    </r>
    <r>
      <rPr>
        <sz val="10"/>
        <rFont val="新細明體"/>
        <family val="1"/>
      </rPr>
      <t>元。</t>
    </r>
  </si>
  <si>
    <r>
      <t>榮民醫療作業</t>
    </r>
    <r>
      <rPr>
        <b/>
        <sz val="20"/>
        <rFont val="細明體"/>
        <family val="3"/>
      </rPr>
      <t>基金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</si>
  <si>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1,593,143,633</t>
    </r>
    <r>
      <rPr>
        <sz val="10"/>
        <rFont val="新細明體"/>
        <family val="1"/>
      </rPr>
      <t>元。</t>
    </r>
  </si>
  <si>
    <t>科學工業園區管理局作業基金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</si>
  <si>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347,323,537</t>
    </r>
    <r>
      <rPr>
        <sz val="10"/>
        <rFont val="新細明體"/>
        <family val="1"/>
      </rPr>
      <t>元。</t>
    </r>
  </si>
  <si>
    <t>農業作業基金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</si>
  <si>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920,000</t>
    </r>
    <r>
      <rPr>
        <sz val="10"/>
        <rFont val="新細明體"/>
        <family val="1"/>
      </rPr>
      <t>元。</t>
    </r>
  </si>
  <si>
    <t>醫療藥品基金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</si>
  <si>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251,475,903</t>
    </r>
    <r>
      <rPr>
        <sz val="10"/>
        <rFont val="新細明體"/>
        <family val="1"/>
      </rPr>
      <t>元。</t>
    </r>
  </si>
  <si>
    <r>
      <t>管制藥品管理局製藥工廠作業</t>
    </r>
    <r>
      <rPr>
        <b/>
        <sz val="20"/>
        <rFont val="細明體"/>
        <family val="3"/>
      </rPr>
      <t>基金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</si>
  <si>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215,250</t>
    </r>
    <r>
      <rPr>
        <sz val="10"/>
        <rFont val="新細明體"/>
        <family val="1"/>
      </rPr>
      <t>元。</t>
    </r>
  </si>
  <si>
    <r>
      <t>中央公務人員購置住宅貸款</t>
    </r>
    <r>
      <rPr>
        <b/>
        <sz val="20"/>
        <rFont val="細明體"/>
        <family val="3"/>
      </rPr>
      <t>基金</t>
    </r>
  </si>
  <si>
    <t>故宮文物藝術發展基金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</si>
  <si>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4,600,000</t>
    </r>
    <r>
      <rPr>
        <sz val="10"/>
        <rFont val="新細明體"/>
        <family val="1"/>
      </rPr>
      <t>元。</t>
    </r>
  </si>
  <si>
    <t>原住民族綜合發展基金</t>
  </si>
  <si>
    <r>
      <t xml:space="preserve">   </t>
    </r>
    <r>
      <rPr>
        <b/>
        <sz val="20"/>
        <rFont val="新細明體"/>
        <family val="1"/>
      </rPr>
      <t>國立大學校</t>
    </r>
  </si>
  <si>
    <t>院校務基金</t>
  </si>
  <si>
    <t>平衡</t>
  </si>
  <si>
    <r>
      <t>合</t>
    </r>
    <r>
      <rPr>
        <b/>
        <sz val="12"/>
        <rFont val="Times New Roman"/>
        <family val="1"/>
      </rPr>
      <t xml:space="preserve">                            </t>
    </r>
    <r>
      <rPr>
        <b/>
        <sz val="12"/>
        <rFont val="新細明體"/>
        <family val="1"/>
      </rPr>
      <t>計</t>
    </r>
  </si>
  <si>
    <r>
      <t>金　　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　額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</si>
  <si>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2,170,060,023</t>
    </r>
    <r>
      <rPr>
        <sz val="10"/>
        <rFont val="新細明體"/>
        <family val="1"/>
      </rPr>
      <t>元。</t>
    </r>
  </si>
  <si>
    <t>勤益科大</t>
  </si>
  <si>
    <t>戲曲學院</t>
  </si>
  <si>
    <t>　　流動金融資產</t>
  </si>
  <si>
    <t>　投資、長期應收款、</t>
  </si>
  <si>
    <t>　　流動金融負債</t>
  </si>
  <si>
    <t>　　非流動金融負債</t>
  </si>
  <si>
    <t>　遞延貸項</t>
  </si>
  <si>
    <t>　　遞延收入</t>
  </si>
  <si>
    <t>　累積餘絀 (─)</t>
  </si>
  <si>
    <t>　　累積短絀 (─)</t>
  </si>
  <si>
    <t>　淨值其他項目</t>
  </si>
  <si>
    <t xml:space="preserve">        金融商品未實現餘絀</t>
  </si>
  <si>
    <t xml:space="preserve">        累積換算調整數</t>
  </si>
  <si>
    <t xml:space="preserve">        未實現重估增值</t>
  </si>
  <si>
    <t>中華民國96</t>
  </si>
  <si>
    <t>年6月30日</t>
  </si>
  <si>
    <t xml:space="preserve">                           單位：新臺幣元</t>
  </si>
  <si>
    <t>國立臺灣大學</t>
  </si>
  <si>
    <t>國立政治大學</t>
  </si>
  <si>
    <t>國立清華大學</t>
  </si>
  <si>
    <t>國立中興大學</t>
  </si>
  <si>
    <t>國立成功大學</t>
  </si>
  <si>
    <t>國立交通大學</t>
  </si>
  <si>
    <t>國立中央大學</t>
  </si>
  <si>
    <t>國立中山大學</t>
  </si>
  <si>
    <t>國立中正大學</t>
  </si>
  <si>
    <t>國立臺灣海洋大學</t>
  </si>
  <si>
    <t>國立陽明大學</t>
  </si>
  <si>
    <t>國立東華大學</t>
  </si>
  <si>
    <t>國立暨南國際大學</t>
  </si>
  <si>
    <t>國立臺北大學</t>
  </si>
  <si>
    <t>國立嘉義大學</t>
  </si>
  <si>
    <t>國立高雄大學</t>
  </si>
  <si>
    <t>國立臺東大學</t>
  </si>
  <si>
    <t>國立宜蘭大學</t>
  </si>
  <si>
    <t>國立聯合大學</t>
  </si>
  <si>
    <t>國立臺南大學</t>
  </si>
  <si>
    <t>國立臺灣師範大學</t>
  </si>
  <si>
    <t>國立彰化師範大學</t>
  </si>
  <si>
    <t>國立高雄師範大學</t>
  </si>
  <si>
    <t>國立臺北教育大學</t>
  </si>
  <si>
    <t>國立新竹教育大學</t>
  </si>
  <si>
    <t>國立臺中教育大學</t>
  </si>
  <si>
    <t>國立屏東教育大學</t>
  </si>
  <si>
    <t>國立花蓮教育大學</t>
  </si>
  <si>
    <t>國立臺北藝術大學</t>
  </si>
  <si>
    <t>國立臺灣藝術大學</t>
  </si>
  <si>
    <t>國立臺南藝術大學</t>
  </si>
  <si>
    <t>國立空中大學</t>
  </si>
  <si>
    <t>國立臺灣科技大學</t>
  </si>
  <si>
    <t>國立臺北科技大學</t>
  </si>
  <si>
    <t>國立雲林科技大學</t>
  </si>
  <si>
    <t>國立虎尾科技大學</t>
  </si>
  <si>
    <t>國立高雄第一科技大學</t>
  </si>
  <si>
    <t>國立高雄應用科技大學</t>
  </si>
  <si>
    <t>國立高雄海洋科技大學</t>
  </si>
  <si>
    <t>國立屏東科技大學</t>
  </si>
  <si>
    <t>國立澎湖科技大學</t>
  </si>
  <si>
    <t>國立勤益技術學院     (國立勤益科技大學)</t>
  </si>
  <si>
    <t>國立臺北護理學院</t>
  </si>
  <si>
    <t>國立體育學院</t>
  </si>
  <si>
    <t>國立臺灣體育學院</t>
  </si>
  <si>
    <t>國立臺北商業技術學院</t>
  </si>
  <si>
    <t>國立臺中技術學院</t>
  </si>
  <si>
    <t>國立高雄餐旅學院</t>
  </si>
  <si>
    <t>國立屏東商業技術學院</t>
  </si>
  <si>
    <t>國立金門技術學院</t>
  </si>
  <si>
    <t>國立臺灣戲曲學院</t>
  </si>
  <si>
    <t>國立臺中護理專科學校</t>
  </si>
  <si>
    <t>國立臺南護理專科學校</t>
  </si>
  <si>
    <t>國立臺東專科學校</t>
  </si>
</sst>
</file>

<file path=xl/styles.xml><?xml version="1.0" encoding="utf-8"?>
<styleSheet xmlns="http://schemas.openxmlformats.org/spreadsheetml/2006/main">
  <numFmts count="7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_(* #,##0.00_);_(&quot;–&quot;* #,##0.00_);_(* &quot;…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&quot; +&quot;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#,##0_ "/>
    <numFmt numFmtId="186" formatCode="0;[Red]0"/>
    <numFmt numFmtId="187" formatCode="_(&quot; +&quot;* #,##0.00_);_(&quot;－&quot;* #,##0.00_);_(* &quot; &quot;_);_(@_)"/>
    <numFmt numFmtId="188" formatCode="_(* #,##0.00_);_(&quot;  &quot;* #,##0.00_);_(* &quot;&quot;_);_(@_)"/>
    <numFmt numFmtId="189" formatCode="_(* #,##0.00_);_(&quot;–&quot;* #,##0.00_);_(* &quot;  &quot;_);_(@_)"/>
    <numFmt numFmtId="190" formatCode="#,##0;\(\-\)#,##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(* #,##0.00_);_(* \(#,##0.00\);_(* &quot;…&quot;??_);_(@_)"/>
    <numFmt numFmtId="200" formatCode="_(* #,##0.00_);_(\-* #,##0.00_);_(* &quot;…&quot;_);_(@_)"/>
    <numFmt numFmtId="201" formatCode="m&quot;月&quot;d&quot;日&quot;"/>
    <numFmt numFmtId="202" formatCode="0."/>
    <numFmt numFmtId="203" formatCode="_(* #,##0.0_);_(* \(#,##0.0\);_(* &quot;-&quot;??_);_(@_)"/>
    <numFmt numFmtId="204" formatCode="_(* #,##0_);_(* \(#,##0\);_(* &quot;-&quot;??_);_(@_)"/>
    <numFmt numFmtId="205" formatCode="0_ ;[Red]\-0\ "/>
    <numFmt numFmtId="206" formatCode="#,##0_ ;[Red]\-#,##0\ "/>
    <numFmt numFmtId="207" formatCode="_(&quot; +&quot;* #,##0.00_);_(&quot; –&quot;* #,##0.00_);_(* &quot;…&quot;_);_(@_)"/>
    <numFmt numFmtId="208" formatCode="_(* #,##0.00_);_(&quot;－&quot;* #,##0.00_);_(* &quot;…&quot;_);_(@_)"/>
    <numFmt numFmtId="209" formatCode="_(&quot;*&quot;\ #,##0.00_);_(&quot;*&quot;\ \(#,##0.00\);_(&quot;$&quot;* &quot; &quot;_);_(@_)"/>
    <numFmt numFmtId="210" formatCode="_(&quot;*&quot;\ #,##0_);_(&quot;*&quot;\ \(#,##0\);_(&quot;$&quot;* &quot; &quot;_);_(@_)"/>
    <numFmt numFmtId="211" formatCode="#,##0.00_);[Red]\(#,##0.00\)"/>
    <numFmt numFmtId="212" formatCode="0.0000"/>
    <numFmt numFmtId="213" formatCode="#,##0.0000"/>
    <numFmt numFmtId="214" formatCode="0_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DBNum1][$-404]e&quot;年&quot;m&quot;月&quot;d&quot;日&quot;"/>
    <numFmt numFmtId="219" formatCode="#,###_ "/>
    <numFmt numFmtId="220" formatCode="#,##0.00_ ;[Red]\-#,##0.00\ "/>
    <numFmt numFmtId="221" formatCode="_(* #,##0.00_);_(&quot;–&quot;* #,##0.00_);_(* &quot;&quot;_);_(@_)"/>
    <numFmt numFmtId="222" formatCode="_(&quot; +&quot;* #,##0.00_);_(&quot; –&quot;* #,##0.00_);_(* &quot;&quot;_);_(@_)"/>
    <numFmt numFmtId="223" formatCode="_(* #,##0.00_);_(* #,##0.00_);_(* &quot;&quot;_);_(@_)"/>
    <numFmt numFmtId="224" formatCode="_-* #,##0.00_-;\-* #,##0.00_-;_-* &quot;…&quot;_-;_-@_-"/>
    <numFmt numFmtId="225" formatCode="_-\ #,##0_-;\-\ #,##0_-;_ &quot;&quot;_-"/>
    <numFmt numFmtId="226" formatCode="_-\ #,##0.00_-;\-\ #,##0.00_-;_ &quot;&quot;_-"/>
    <numFmt numFmtId="227" formatCode="_(* #,##0.0_);_(* \(#,##0.0\);_(* &quot;-&quot;_);_(@_)"/>
    <numFmt numFmtId="228" formatCode="_(* #,##0.00_);_(* \(#,##0.00\);_(* &quot;-&quot;_);_(@_)"/>
    <numFmt numFmtId="229" formatCode="_(* #,##0.000_);_(* \(#,##0.000\);_(* &quot;-&quot;_);_(@_)"/>
    <numFmt numFmtId="230" formatCode="_(* #,##0.0000_);_(* \(#,##0.0000\);_(* &quot;-&quot;_);_(@_)"/>
    <numFmt numFmtId="231" formatCode="0_)"/>
    <numFmt numFmtId="232" formatCode="0.00_ "/>
    <numFmt numFmtId="233" formatCode="_-\ #,##0_-;\-\ #,##0_-;_-\ &quot;-&quot;_-"/>
    <numFmt numFmtId="234" formatCode="_-\ #,##0\-;\-\ #,##0\-;_-\ &quot;-&quot;\-"/>
    <numFmt numFmtId="235" formatCode="\-\ #,##0_-;\-\ #,##0_-;\-\ &quot;-&quot;_-"/>
    <numFmt numFmtId="236" formatCode="_-\ #,##0.0_-;\-\ #,##0.0_-;_ &quot;&quot;_-"/>
    <numFmt numFmtId="237" formatCode="#,##0.0_ "/>
  </numFmts>
  <fonts count="26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b/>
      <sz val="20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9"/>
      <name val="細明體"/>
      <family val="3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color indexed="12"/>
      <name val="細明體"/>
      <family val="3"/>
    </font>
    <font>
      <b/>
      <sz val="20"/>
      <name val="Times New Roman"/>
      <family val="1"/>
    </font>
    <font>
      <b/>
      <sz val="16"/>
      <name val="新細明體"/>
      <family val="1"/>
    </font>
    <font>
      <b/>
      <sz val="11"/>
      <name val="新細明體"/>
      <family val="1"/>
    </font>
    <font>
      <sz val="12"/>
      <name val="細明體"/>
      <family val="3"/>
    </font>
    <font>
      <sz val="14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0" fontId="2" fillId="2" borderId="1" applyNumberFormat="0" applyFont="0" applyFill="0" applyBorder="0">
      <alignment horizontal="center" vertical="center"/>
      <protection/>
    </xf>
    <xf numFmtId="184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35">
    <xf numFmtId="0" fontId="0" fillId="0" borderId="0" xfId="0" applyAlignment="1">
      <alignment vertical="center"/>
    </xf>
    <xf numFmtId="0" fontId="0" fillId="0" borderId="0" xfId="19" applyAlignment="1" applyProtection="1">
      <alignment vertical="center"/>
      <protection/>
    </xf>
    <xf numFmtId="0" fontId="12" fillId="0" borderId="0" xfId="19" applyFont="1" applyAlignment="1" applyProtection="1">
      <alignment horizontal="center" vertical="center"/>
      <protection/>
    </xf>
    <xf numFmtId="0" fontId="12" fillId="0" borderId="0" xfId="19" applyFont="1" applyAlignment="1" applyProtection="1">
      <alignment horizontal="right" vertical="center"/>
      <protection/>
    </xf>
    <xf numFmtId="0" fontId="12" fillId="0" borderId="2" xfId="19" applyFont="1" applyBorder="1" applyAlignment="1" applyProtection="1">
      <alignment horizontal="center" vertical="center"/>
      <protection/>
    </xf>
    <xf numFmtId="0" fontId="12" fillId="0" borderId="3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>
      <alignment horizontal="center" vertical="center"/>
      <protection/>
    </xf>
    <xf numFmtId="0" fontId="15" fillId="0" borderId="4" xfId="19" applyFont="1" applyBorder="1" applyAlignment="1" applyProtection="1">
      <alignment horizontal="center" vertical="center"/>
      <protection/>
    </xf>
    <xf numFmtId="0" fontId="12" fillId="0" borderId="0" xfId="19" applyFont="1" applyAlignment="1" applyProtection="1">
      <alignment vertical="center"/>
      <protection/>
    </xf>
    <xf numFmtId="0" fontId="16" fillId="0" borderId="5" xfId="19" applyFont="1" applyBorder="1" applyAlignment="1" applyProtection="1">
      <alignment horizontal="left" vertical="center"/>
      <protection/>
    </xf>
    <xf numFmtId="176" fontId="17" fillId="0" borderId="6" xfId="19" applyNumberFormat="1" applyFont="1" applyBorder="1" applyAlignment="1" applyProtection="1">
      <alignment vertical="center"/>
      <protection/>
    </xf>
    <xf numFmtId="176" fontId="17" fillId="0" borderId="7" xfId="19" applyNumberFormat="1" applyFont="1" applyBorder="1" applyAlignment="1" applyProtection="1">
      <alignment vertical="center"/>
      <protection/>
    </xf>
    <xf numFmtId="0" fontId="16" fillId="0" borderId="7" xfId="19" applyFont="1" applyBorder="1" applyAlignment="1" applyProtection="1">
      <alignment vertical="center"/>
      <protection/>
    </xf>
    <xf numFmtId="176" fontId="17" fillId="0" borderId="8" xfId="19" applyNumberFormat="1" applyFont="1" applyBorder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6" fillId="0" borderId="6" xfId="19" applyFont="1" applyBorder="1" applyAlignment="1" applyProtection="1">
      <alignment vertical="center"/>
      <protection/>
    </xf>
    <xf numFmtId="176" fontId="17" fillId="0" borderId="9" xfId="19" applyNumberFormat="1" applyFont="1" applyBorder="1" applyAlignment="1" applyProtection="1">
      <alignment vertical="center"/>
      <protection/>
    </xf>
    <xf numFmtId="0" fontId="16" fillId="0" borderId="9" xfId="19" applyFont="1" applyBorder="1" applyAlignment="1" applyProtection="1">
      <alignment vertical="center"/>
      <protection/>
    </xf>
    <xf numFmtId="176" fontId="17" fillId="0" borderId="10" xfId="19" applyNumberFormat="1" applyFont="1" applyBorder="1" applyAlignment="1" applyProtection="1">
      <alignment vertical="center"/>
      <protection/>
    </xf>
    <xf numFmtId="0" fontId="18" fillId="0" borderId="6" xfId="19" applyFont="1" applyBorder="1" applyAlignment="1" applyProtection="1">
      <alignment vertical="center"/>
      <protection/>
    </xf>
    <xf numFmtId="176" fontId="19" fillId="0" borderId="6" xfId="19" applyNumberFormat="1" applyFont="1" applyBorder="1" applyAlignment="1" applyProtection="1">
      <alignment vertical="center"/>
      <protection locked="0"/>
    </xf>
    <xf numFmtId="176" fontId="19" fillId="0" borderId="9" xfId="19" applyNumberFormat="1" applyFont="1" applyBorder="1" applyAlignment="1" applyProtection="1">
      <alignment vertical="center"/>
      <protection/>
    </xf>
    <xf numFmtId="0" fontId="18" fillId="0" borderId="9" xfId="19" applyFont="1" applyBorder="1" applyAlignment="1" applyProtection="1">
      <alignment vertical="center"/>
      <protection/>
    </xf>
    <xf numFmtId="176" fontId="19" fillId="0" borderId="10" xfId="19" applyNumberFormat="1" applyFont="1" applyBorder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176" fontId="19" fillId="0" borderId="6" xfId="19" applyNumberFormat="1" applyFont="1" applyBorder="1" applyAlignment="1" applyProtection="1">
      <alignment vertical="center"/>
      <protection/>
    </xf>
    <xf numFmtId="0" fontId="18" fillId="0" borderId="10" xfId="19" applyFont="1" applyBorder="1" applyAlignment="1" applyProtection="1">
      <alignment vertical="center"/>
      <protection/>
    </xf>
    <xf numFmtId="176" fontId="17" fillId="0" borderId="6" xfId="19" applyNumberFormat="1" applyFont="1" applyFill="1" applyBorder="1" applyAlignment="1" applyProtection="1">
      <alignment vertical="center"/>
      <protection/>
    </xf>
    <xf numFmtId="176" fontId="17" fillId="0" borderId="10" xfId="19" applyNumberFormat="1" applyFont="1" applyFill="1" applyBorder="1" applyAlignment="1" applyProtection="1">
      <alignment vertical="center"/>
      <protection/>
    </xf>
    <xf numFmtId="0" fontId="16" fillId="0" borderId="11" xfId="19" applyFont="1" applyBorder="1" applyAlignment="1" applyProtection="1">
      <alignment horizontal="center" vertical="center"/>
      <protection/>
    </xf>
    <xf numFmtId="176" fontId="17" fillId="0" borderId="12" xfId="19" applyNumberFormat="1" applyFont="1" applyBorder="1" applyAlignment="1" applyProtection="1">
      <alignment vertical="center"/>
      <protection/>
    </xf>
    <xf numFmtId="0" fontId="16" fillId="0" borderId="12" xfId="19" applyFont="1" applyBorder="1" applyAlignment="1" applyProtection="1">
      <alignment horizontal="center" vertical="center"/>
      <protection/>
    </xf>
    <xf numFmtId="176" fontId="17" fillId="0" borderId="11" xfId="19" applyNumberFormat="1" applyFont="1" applyBorder="1" applyAlignment="1" applyProtection="1">
      <alignment vertical="center"/>
      <protection/>
    </xf>
    <xf numFmtId="176" fontId="17" fillId="0" borderId="13" xfId="19" applyNumberFormat="1" applyFont="1" applyBorder="1" applyAlignment="1" applyProtection="1">
      <alignment vertical="center"/>
      <protection/>
    </xf>
    <xf numFmtId="0" fontId="19" fillId="0" borderId="14" xfId="19" applyFont="1" applyBorder="1" applyAlignment="1" applyProtection="1">
      <alignment vertical="center"/>
      <protection/>
    </xf>
    <xf numFmtId="0" fontId="18" fillId="0" borderId="14" xfId="19" applyFont="1" applyBorder="1" applyAlignment="1" applyProtection="1">
      <alignment vertical="center"/>
      <protection/>
    </xf>
    <xf numFmtId="177" fontId="19" fillId="0" borderId="14" xfId="19" applyNumberFormat="1" applyFont="1" applyBorder="1" applyAlignment="1" applyProtection="1">
      <alignment vertical="center"/>
      <protection locked="0"/>
    </xf>
    <xf numFmtId="177" fontId="0" fillId="0" borderId="14" xfId="19" applyNumberFormat="1" applyBorder="1" applyAlignment="1" applyProtection="1">
      <alignment vertical="center"/>
      <protection locked="0"/>
    </xf>
    <xf numFmtId="0" fontId="16" fillId="0" borderId="0" xfId="19" applyFont="1" applyBorder="1" applyAlignment="1" applyProtection="1">
      <alignment vertical="center"/>
      <protection/>
    </xf>
    <xf numFmtId="0" fontId="18" fillId="0" borderId="0" xfId="19" applyFont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11" fillId="0" borderId="0" xfId="19" applyFont="1" applyAlignment="1" applyProtection="1">
      <alignment horizontal="center" vertical="center"/>
      <protection/>
    </xf>
    <xf numFmtId="0" fontId="0" fillId="0" borderId="0" xfId="19">
      <alignment/>
      <protection/>
    </xf>
    <xf numFmtId="176" fontId="19" fillId="0" borderId="6" xfId="19" applyNumberFormat="1" applyFont="1" applyFill="1" applyBorder="1" applyAlignment="1" applyProtection="1">
      <alignment vertical="center"/>
      <protection locked="0"/>
    </xf>
    <xf numFmtId="176" fontId="19" fillId="0" borderId="6" xfId="19" applyNumberFormat="1" applyFont="1" applyFill="1" applyBorder="1" applyAlignment="1" applyProtection="1">
      <alignment vertical="center"/>
      <protection/>
    </xf>
    <xf numFmtId="177" fontId="19" fillId="0" borderId="14" xfId="19" applyNumberFormat="1" applyFont="1" applyFill="1" applyBorder="1" applyAlignment="1" applyProtection="1">
      <alignment vertical="center"/>
      <protection locked="0"/>
    </xf>
    <xf numFmtId="177" fontId="0" fillId="0" borderId="14" xfId="19" applyNumberFormat="1" applyFill="1" applyBorder="1" applyAlignment="1" applyProtection="1">
      <alignment vertical="center"/>
      <protection locked="0"/>
    </xf>
    <xf numFmtId="0" fontId="21" fillId="0" borderId="0" xfId="19" applyFont="1" applyBorder="1" applyAlignment="1" applyProtection="1">
      <alignment vertical="center"/>
      <protection/>
    </xf>
    <xf numFmtId="0" fontId="21" fillId="0" borderId="0" xfId="19" applyFont="1" applyAlignment="1" applyProtection="1">
      <alignment vertical="center"/>
      <protection/>
    </xf>
    <xf numFmtId="0" fontId="21" fillId="0" borderId="0" xfId="19" applyFont="1" applyBorder="1" applyAlignment="1" applyProtection="1">
      <alignment horizontal="center" vertical="center"/>
      <protection/>
    </xf>
    <xf numFmtId="0" fontId="11" fillId="0" borderId="0" xfId="19" applyFont="1" applyBorder="1" applyAlignment="1" applyProtection="1">
      <alignment horizontal="left" vertical="center"/>
      <protection/>
    </xf>
    <xf numFmtId="0" fontId="11" fillId="0" borderId="0" xfId="19" applyFont="1" applyAlignment="1" applyProtection="1">
      <alignment horizontal="left" vertical="center"/>
      <protection/>
    </xf>
    <xf numFmtId="0" fontId="21" fillId="0" borderId="0" xfId="19" applyFont="1" applyAlignment="1" applyProtection="1">
      <alignment horizontal="center" vertical="center"/>
      <protection/>
    </xf>
    <xf numFmtId="0" fontId="11" fillId="0" borderId="0" xfId="19" applyFont="1" applyBorder="1" applyAlignment="1" applyProtection="1">
      <alignment horizontal="center" vertical="center"/>
      <protection/>
    </xf>
    <xf numFmtId="0" fontId="21" fillId="0" borderId="0" xfId="19" applyFont="1" applyBorder="1" applyAlignment="1" applyProtection="1">
      <alignment horizontal="right" vertical="center"/>
      <protection/>
    </xf>
    <xf numFmtId="177" fontId="21" fillId="0" borderId="0" xfId="19" applyNumberFormat="1" applyFont="1" applyAlignment="1" applyProtection="1">
      <alignment vertical="center"/>
      <protection/>
    </xf>
    <xf numFmtId="0" fontId="5" fillId="0" borderId="0" xfId="19" applyFont="1" applyBorder="1" applyAlignment="1" applyProtection="1">
      <alignment vertical="center"/>
      <protection/>
    </xf>
    <xf numFmtId="0" fontId="5" fillId="0" borderId="0" xfId="19" applyFont="1" applyAlignment="1" applyProtection="1">
      <alignment vertical="center"/>
      <protection/>
    </xf>
    <xf numFmtId="0" fontId="10" fillId="0" borderId="0" xfId="19" applyFont="1" applyBorder="1" applyAlignment="1" applyProtection="1">
      <alignment horizontal="right" vertical="top"/>
      <protection/>
    </xf>
    <xf numFmtId="0" fontId="10" fillId="0" borderId="0" xfId="19" applyFont="1" applyBorder="1" applyAlignment="1" applyProtection="1">
      <alignment horizontal="left" vertical="top"/>
      <protection/>
    </xf>
    <xf numFmtId="0" fontId="22" fillId="0" borderId="0" xfId="19" applyFont="1" applyAlignment="1" applyProtection="1">
      <alignment horizontal="left" vertical="center"/>
      <protection/>
    </xf>
    <xf numFmtId="0" fontId="10" fillId="0" borderId="0" xfId="19" applyFont="1" applyBorder="1" applyAlignment="1" applyProtection="1">
      <alignment horizontal="right" vertical="center"/>
      <protection/>
    </xf>
    <xf numFmtId="0" fontId="10" fillId="0" borderId="0" xfId="19" applyFont="1" applyBorder="1" applyAlignment="1" applyProtection="1">
      <alignment horizontal="left" vertical="center"/>
      <protection/>
    </xf>
    <xf numFmtId="0" fontId="22" fillId="0" borderId="0" xfId="19" applyFont="1" applyAlignment="1" applyProtection="1">
      <alignment horizontal="right" vertical="center"/>
      <protection/>
    </xf>
    <xf numFmtId="0" fontId="22" fillId="0" borderId="0" xfId="19" applyFont="1" applyBorder="1" applyAlignment="1" applyProtection="1">
      <alignment horizontal="left" vertical="center"/>
      <protection/>
    </xf>
    <xf numFmtId="0" fontId="22" fillId="0" borderId="0" xfId="19" applyFont="1" applyBorder="1" applyAlignment="1" applyProtection="1">
      <alignment horizontal="right" vertical="center"/>
      <protection/>
    </xf>
    <xf numFmtId="177" fontId="5" fillId="0" borderId="0" xfId="19" applyNumberFormat="1" applyFont="1" applyAlignment="1" applyProtection="1">
      <alignment vertical="center"/>
      <protection/>
    </xf>
    <xf numFmtId="4" fontId="5" fillId="0" borderId="0" xfId="19" applyNumberFormat="1" applyFont="1" applyAlignment="1" applyProtection="1">
      <alignment vertical="center"/>
      <protection/>
    </xf>
    <xf numFmtId="0" fontId="12" fillId="0" borderId="0" xfId="19" applyFont="1" applyBorder="1" applyAlignment="1" applyProtection="1">
      <alignment horizontal="right" vertical="center"/>
      <protection/>
    </xf>
    <xf numFmtId="0" fontId="12" fillId="0" borderId="0" xfId="19" applyFont="1" applyBorder="1" applyAlignment="1" applyProtection="1">
      <alignment vertical="center"/>
      <protection/>
    </xf>
    <xf numFmtId="4" fontId="15" fillId="0" borderId="0" xfId="19" applyNumberFormat="1" applyFont="1" applyBorder="1" applyAlignment="1" applyProtection="1">
      <alignment horizontal="right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5" fillId="0" borderId="0" xfId="19" applyFont="1" applyFill="1" applyAlignment="1" applyProtection="1">
      <alignment vertical="center"/>
      <protection/>
    </xf>
    <xf numFmtId="177" fontId="5" fillId="0" borderId="0" xfId="19" applyNumberFormat="1" applyFont="1" applyFill="1" applyAlignment="1" applyProtection="1">
      <alignment vertical="center"/>
      <protection locked="0"/>
    </xf>
    <xf numFmtId="0" fontId="12" fillId="0" borderId="1" xfId="19" applyFont="1" applyFill="1" applyBorder="1" applyAlignment="1" applyProtection="1">
      <alignment horizontal="center" vertical="center"/>
      <protection/>
    </xf>
    <xf numFmtId="0" fontId="15" fillId="0" borderId="15" xfId="19" applyFont="1" applyFill="1" applyBorder="1" applyAlignment="1" applyProtection="1">
      <alignment horizontal="center" vertical="center"/>
      <protection/>
    </xf>
    <xf numFmtId="177" fontId="5" fillId="0" borderId="0" xfId="19" applyNumberFormat="1" applyFont="1" applyFill="1" applyAlignment="1" applyProtection="1">
      <alignment vertical="center"/>
      <protection/>
    </xf>
    <xf numFmtId="176" fontId="17" fillId="0" borderId="0" xfId="19" applyNumberFormat="1" applyFont="1" applyBorder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177" fontId="19" fillId="0" borderId="0" xfId="19" applyNumberFormat="1" applyFont="1" applyAlignment="1" applyProtection="1">
      <alignment vertical="center"/>
      <protection/>
    </xf>
    <xf numFmtId="176" fontId="19" fillId="0" borderId="9" xfId="19" applyNumberFormat="1" applyFont="1" applyBorder="1" applyAlignment="1" applyProtection="1">
      <alignment vertical="center"/>
      <protection locked="0"/>
    </xf>
    <xf numFmtId="176" fontId="19" fillId="0" borderId="10" xfId="19" applyNumberFormat="1" applyFont="1" applyBorder="1" applyAlignment="1" applyProtection="1">
      <alignment vertical="center"/>
      <protection locked="0"/>
    </xf>
    <xf numFmtId="0" fontId="18" fillId="0" borderId="6" xfId="19" applyFont="1" applyBorder="1" applyAlignment="1" applyProtection="1">
      <alignment vertical="center"/>
      <protection locked="0"/>
    </xf>
    <xf numFmtId="176" fontId="19" fillId="0" borderId="0" xfId="19" applyNumberFormat="1" applyFont="1" applyAlignment="1" applyProtection="1">
      <alignment vertical="center"/>
      <protection locked="0"/>
    </xf>
    <xf numFmtId="177" fontId="19" fillId="0" borderId="0" xfId="19" applyNumberFormat="1" applyFont="1" applyAlignment="1" applyProtection="1">
      <alignment vertical="center"/>
      <protection locked="0"/>
    </xf>
    <xf numFmtId="0" fontId="19" fillId="0" borderId="0" xfId="19" applyFont="1" applyAlignment="1" applyProtection="1">
      <alignment vertical="center"/>
      <protection locked="0"/>
    </xf>
    <xf numFmtId="177" fontId="5" fillId="0" borderId="0" xfId="19" applyNumberFormat="1" applyFont="1" applyAlignment="1" applyProtection="1">
      <alignment vertical="center"/>
      <protection locked="0"/>
    </xf>
    <xf numFmtId="176" fontId="19" fillId="0" borderId="0" xfId="19" applyNumberFormat="1" applyFont="1" applyBorder="1" applyAlignment="1" applyProtection="1">
      <alignment vertical="center"/>
      <protection/>
    </xf>
    <xf numFmtId="0" fontId="19" fillId="0" borderId="6" xfId="19" applyFont="1" applyBorder="1" applyAlignment="1" applyProtection="1">
      <alignment vertical="center"/>
      <protection locked="0"/>
    </xf>
    <xf numFmtId="0" fontId="19" fillId="0" borderId="0" xfId="19" applyFont="1" applyBorder="1" applyAlignment="1" applyProtection="1">
      <alignment vertical="center"/>
      <protection locked="0"/>
    </xf>
    <xf numFmtId="0" fontId="19" fillId="0" borderId="0" xfId="19" applyFont="1" applyBorder="1" applyAlignment="1" applyProtection="1">
      <alignment vertical="center"/>
      <protection/>
    </xf>
    <xf numFmtId="0" fontId="5" fillId="0" borderId="0" xfId="19" applyFont="1" applyBorder="1" applyAlignment="1" applyProtection="1">
      <alignment vertical="center"/>
      <protection locked="0"/>
    </xf>
    <xf numFmtId="0" fontId="5" fillId="0" borderId="0" xfId="19" applyFont="1" applyAlignment="1" applyProtection="1">
      <alignment vertical="center"/>
      <protection locked="0"/>
    </xf>
    <xf numFmtId="0" fontId="24" fillId="0" borderId="0" xfId="19" applyFont="1" applyBorder="1" applyAlignment="1" applyProtection="1">
      <alignment vertical="center"/>
      <protection/>
    </xf>
    <xf numFmtId="0" fontId="13" fillId="0" borderId="0" xfId="19" applyFont="1" applyBorder="1" applyAlignment="1" applyProtection="1">
      <alignment horizontal="right" vertical="center"/>
      <protection/>
    </xf>
    <xf numFmtId="0" fontId="16" fillId="0" borderId="5" xfId="19" applyFont="1" applyBorder="1" applyAlignment="1" applyProtection="1">
      <alignment vertical="center"/>
      <protection/>
    </xf>
    <xf numFmtId="176" fontId="17" fillId="0" borderId="0" xfId="19" applyNumberFormat="1" applyFont="1" applyFill="1" applyBorder="1" applyAlignment="1" applyProtection="1">
      <alignment vertical="center"/>
      <protection/>
    </xf>
    <xf numFmtId="176" fontId="17" fillId="0" borderId="16" xfId="19" applyNumberFormat="1" applyFont="1" applyBorder="1" applyAlignment="1" applyProtection="1">
      <alignment vertical="center"/>
      <protection/>
    </xf>
    <xf numFmtId="0" fontId="25" fillId="0" borderId="0" xfId="20" applyFont="1">
      <alignment/>
      <protection/>
    </xf>
    <xf numFmtId="0" fontId="25" fillId="0" borderId="0" xfId="20" applyFont="1" applyBorder="1">
      <alignment/>
      <protection/>
    </xf>
    <xf numFmtId="0" fontId="25" fillId="0" borderId="0" xfId="19" applyFont="1" applyAlignment="1" applyProtection="1">
      <alignment vertical="center"/>
      <protection/>
    </xf>
    <xf numFmtId="0" fontId="25" fillId="0" borderId="0" xfId="19" applyFont="1" applyBorder="1" applyAlignment="1" applyProtection="1">
      <alignment vertical="center"/>
      <protection/>
    </xf>
    <xf numFmtId="0" fontId="25" fillId="0" borderId="0" xfId="19" applyFont="1" applyAlignment="1" applyProtection="1">
      <alignment vertical="center"/>
      <protection locked="0"/>
    </xf>
    <xf numFmtId="178" fontId="25" fillId="0" borderId="0" xfId="20" applyNumberFormat="1" applyFont="1">
      <alignment/>
      <protection/>
    </xf>
    <xf numFmtId="182" fontId="25" fillId="0" borderId="0" xfId="20" applyNumberFormat="1" applyFont="1">
      <alignment/>
      <protection/>
    </xf>
    <xf numFmtId="0" fontId="25" fillId="0" borderId="0" xfId="20" applyFont="1" applyFill="1">
      <alignment/>
      <protection/>
    </xf>
    <xf numFmtId="0" fontId="25" fillId="0" borderId="17" xfId="20" applyFont="1" applyBorder="1">
      <alignment/>
      <protection/>
    </xf>
    <xf numFmtId="43" fontId="5" fillId="0" borderId="0" xfId="19" applyNumberFormat="1" applyFont="1" applyBorder="1" applyAlignment="1" applyProtection="1">
      <alignment vertical="center"/>
      <protection locked="0"/>
    </xf>
    <xf numFmtId="43" fontId="5" fillId="0" borderId="0" xfId="19" applyNumberFormat="1" applyFont="1" applyAlignment="1" applyProtection="1">
      <alignment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0" fillId="0" borderId="0" xfId="19" applyFont="1" applyAlignment="1" applyProtection="1">
      <alignment horizontal="center" vertical="center"/>
      <protection locked="0"/>
    </xf>
    <xf numFmtId="0" fontId="20" fillId="0" borderId="0" xfId="19" applyFont="1" applyAlignment="1" applyProtection="1">
      <alignment horizontal="center" vertical="center"/>
      <protection locked="0"/>
    </xf>
    <xf numFmtId="0" fontId="11" fillId="0" borderId="0" xfId="19" applyFont="1" applyAlignment="1" applyProtection="1">
      <alignment horizontal="center" vertical="center"/>
      <protection locked="0"/>
    </xf>
    <xf numFmtId="0" fontId="11" fillId="0" borderId="0" xfId="19" applyFont="1" applyAlignment="1" applyProtection="1">
      <alignment horizontal="center" vertical="center"/>
      <protection/>
    </xf>
    <xf numFmtId="0" fontId="19" fillId="0" borderId="14" xfId="19" applyFont="1" applyBorder="1" applyAlignment="1" applyProtection="1">
      <alignment vertical="center"/>
      <protection/>
    </xf>
    <xf numFmtId="0" fontId="18" fillId="0" borderId="14" xfId="19" applyFont="1" applyBorder="1" applyAlignment="1" applyProtection="1">
      <alignment vertical="center"/>
      <protection/>
    </xf>
    <xf numFmtId="177" fontId="19" fillId="0" borderId="14" xfId="19" applyNumberFormat="1" applyFont="1" applyBorder="1" applyAlignment="1" applyProtection="1">
      <alignment vertical="center"/>
      <protection locked="0"/>
    </xf>
    <xf numFmtId="177" fontId="0" fillId="0" borderId="14" xfId="19" applyNumberFormat="1" applyBorder="1" applyAlignment="1" applyProtection="1">
      <alignment vertical="center"/>
      <protection locked="0"/>
    </xf>
    <xf numFmtId="0" fontId="12" fillId="0" borderId="18" xfId="19" applyFont="1" applyFill="1" applyBorder="1" applyAlignment="1" applyProtection="1">
      <alignment horizontal="center" vertical="center"/>
      <protection/>
    </xf>
    <xf numFmtId="0" fontId="12" fillId="0" borderId="19" xfId="19" applyFont="1" applyFill="1" applyBorder="1" applyAlignment="1" applyProtection="1">
      <alignment horizontal="center" vertical="center"/>
      <protection/>
    </xf>
    <xf numFmtId="0" fontId="12" fillId="0" borderId="20" xfId="19" applyFont="1" applyFill="1" applyBorder="1" applyAlignment="1" applyProtection="1">
      <alignment horizontal="center" vertical="center"/>
      <protection/>
    </xf>
    <xf numFmtId="0" fontId="12" fillId="0" borderId="21" xfId="19" applyFont="1" applyFill="1" applyBorder="1" applyAlignment="1" applyProtection="1">
      <alignment horizontal="center" vertical="center"/>
      <protection/>
    </xf>
    <xf numFmtId="0" fontId="12" fillId="0" borderId="22" xfId="19" applyFont="1" applyFill="1" applyBorder="1" applyAlignment="1" applyProtection="1">
      <alignment horizontal="center" vertical="center"/>
      <protection/>
    </xf>
    <xf numFmtId="0" fontId="12" fillId="0" borderId="23" xfId="19" applyFont="1" applyFill="1" applyBorder="1" applyAlignment="1" applyProtection="1">
      <alignment horizontal="center" vertical="center"/>
      <protection/>
    </xf>
    <xf numFmtId="0" fontId="23" fillId="0" borderId="22" xfId="19" applyFont="1" applyFill="1" applyBorder="1" applyAlignment="1" applyProtection="1">
      <alignment horizontal="center" vertical="center"/>
      <protection/>
    </xf>
    <xf numFmtId="0" fontId="23" fillId="0" borderId="23" xfId="19" applyFont="1" applyFill="1" applyBorder="1" applyAlignment="1" applyProtection="1">
      <alignment horizontal="center" vertical="center"/>
      <protection/>
    </xf>
    <xf numFmtId="0" fontId="12" fillId="0" borderId="22" xfId="19" applyFont="1" applyFill="1" applyBorder="1" applyAlignment="1" applyProtection="1">
      <alignment horizontal="center" vertical="center" wrapText="1"/>
      <protection/>
    </xf>
    <xf numFmtId="0" fontId="12" fillId="0" borderId="23" xfId="19" applyFont="1" applyFill="1" applyBorder="1" applyAlignment="1" applyProtection="1">
      <alignment horizontal="center" vertical="center" wrapText="1"/>
      <protection/>
    </xf>
    <xf numFmtId="0" fontId="23" fillId="0" borderId="18" xfId="19" applyFont="1" applyFill="1" applyBorder="1" applyAlignment="1" applyProtection="1">
      <alignment horizontal="center" vertical="center"/>
      <protection/>
    </xf>
    <xf numFmtId="0" fontId="23" fillId="0" borderId="19" xfId="19" applyFont="1" applyFill="1" applyBorder="1" applyAlignment="1" applyProtection="1">
      <alignment horizontal="center" vertical="center"/>
      <protection/>
    </xf>
    <xf numFmtId="0" fontId="12" fillId="0" borderId="4" xfId="19" applyFont="1" applyFill="1" applyBorder="1" applyAlignment="1" applyProtection="1">
      <alignment horizontal="center" vertical="center"/>
      <protection/>
    </xf>
    <xf numFmtId="0" fontId="12" fillId="0" borderId="24" xfId="19" applyFont="1" applyFill="1" applyBorder="1" applyAlignment="1" applyProtection="1">
      <alignment horizontal="center" vertical="center"/>
      <protection/>
    </xf>
    <xf numFmtId="0" fontId="23" fillId="0" borderId="20" xfId="19" applyFont="1" applyFill="1" applyBorder="1" applyAlignment="1" applyProtection="1">
      <alignment horizontal="center" vertical="center"/>
      <protection/>
    </xf>
    <xf numFmtId="0" fontId="23" fillId="0" borderId="21" xfId="19" applyFont="1" applyFill="1" applyBorder="1" applyAlignment="1" applyProtection="1">
      <alignment horizontal="center" vertical="center"/>
      <protection/>
    </xf>
    <xf numFmtId="185" fontId="19" fillId="0" borderId="14" xfId="19" applyNumberFormat="1" applyFont="1" applyBorder="1" applyAlignment="1" applyProtection="1">
      <alignment vertical="center"/>
      <protection locked="0"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6作業基金空白表(本處綜計用)--平衡表_印書960810" xfId="19"/>
    <cellStyle name="一般_校務基金(彙總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">
    <tabColor indexed="34"/>
  </sheetPr>
  <dimension ref="A1:F76"/>
  <sheetViews>
    <sheetView view="pageBreakPreview" zoomScaleSheetLayoutView="100" workbookViewId="0" topLeftCell="A1">
      <selection activeCell="B4" sqref="B4"/>
    </sheetView>
  </sheetViews>
  <sheetFormatPr defaultColWidth="9.00390625" defaultRowHeight="16.5"/>
  <cols>
    <col min="1" max="1" width="20.625" style="1" customWidth="1"/>
    <col min="2" max="2" width="18.125" style="1" customWidth="1"/>
    <col min="3" max="3" width="7.875" style="1" customWidth="1"/>
    <col min="4" max="4" width="20.625" style="1" customWidth="1"/>
    <col min="5" max="5" width="18.00390625" style="1" customWidth="1"/>
    <col min="6" max="6" width="8.50390625" style="1" customWidth="1"/>
    <col min="7" max="16384" width="9.00390625" style="1" customWidth="1"/>
  </cols>
  <sheetData>
    <row r="1" spans="1:6" ht="27.75" customHeight="1">
      <c r="A1" s="110" t="s">
        <v>110</v>
      </c>
      <c r="B1" s="110"/>
      <c r="C1" s="110"/>
      <c r="D1" s="110"/>
      <c r="E1" s="110"/>
      <c r="F1" s="110"/>
    </row>
    <row r="2" spans="1:6" ht="27" customHeight="1">
      <c r="A2" s="110"/>
      <c r="B2" s="110"/>
      <c r="C2" s="110"/>
      <c r="D2" s="110"/>
      <c r="E2" s="110"/>
      <c r="F2" s="110"/>
    </row>
    <row r="3" spans="1:5" ht="19.5" customHeight="1">
      <c r="A3" s="109"/>
      <c r="B3" s="109"/>
      <c r="C3" s="109"/>
      <c r="D3" s="109"/>
      <c r="E3" s="109"/>
    </row>
    <row r="4" spans="1:6" ht="18" customHeight="1" thickBot="1">
      <c r="A4" s="2"/>
      <c r="B4" s="2" t="s">
        <v>111</v>
      </c>
      <c r="C4" s="2"/>
      <c r="D4" s="2"/>
      <c r="F4" s="3" t="s">
        <v>0</v>
      </c>
    </row>
    <row r="5" spans="1:6" s="8" customFormat="1" ht="33.75" customHeight="1">
      <c r="A5" s="4" t="s">
        <v>1</v>
      </c>
      <c r="B5" s="5" t="s">
        <v>2</v>
      </c>
      <c r="C5" s="6" t="s">
        <v>3</v>
      </c>
      <c r="D5" s="5" t="s">
        <v>1</v>
      </c>
      <c r="E5" s="5" t="s">
        <v>2</v>
      </c>
      <c r="F5" s="7" t="s">
        <v>3</v>
      </c>
    </row>
    <row r="6" spans="1:6" s="14" customFormat="1" ht="15.75" customHeight="1">
      <c r="A6" s="9" t="s">
        <v>4</v>
      </c>
      <c r="B6" s="10">
        <v>2690651246467.72</v>
      </c>
      <c r="C6" s="11">
        <v>100</v>
      </c>
      <c r="D6" s="12" t="s">
        <v>5</v>
      </c>
      <c r="E6" s="10">
        <v>1060431885337.15</v>
      </c>
      <c r="F6" s="13">
        <v>39.41</v>
      </c>
    </row>
    <row r="7" spans="1:6" s="14" customFormat="1" ht="15.75" customHeight="1">
      <c r="A7" s="15" t="s">
        <v>6</v>
      </c>
      <c r="B7" s="10">
        <v>401441261160.32</v>
      </c>
      <c r="C7" s="16">
        <v>14.92</v>
      </c>
      <c r="D7" s="17" t="s">
        <v>7</v>
      </c>
      <c r="E7" s="10">
        <v>220434078798.07</v>
      </c>
      <c r="F7" s="18">
        <v>8.19</v>
      </c>
    </row>
    <row r="8" spans="1:6" s="24" customFormat="1" ht="15.75" customHeight="1">
      <c r="A8" s="19" t="s">
        <v>8</v>
      </c>
      <c r="B8" s="20">
        <v>251812330830.78</v>
      </c>
      <c r="C8" s="21">
        <v>9.36</v>
      </c>
      <c r="D8" s="22" t="s">
        <v>9</v>
      </c>
      <c r="E8" s="20">
        <v>147022059184.52</v>
      </c>
      <c r="F8" s="23">
        <v>5.46</v>
      </c>
    </row>
    <row r="9" spans="1:6" s="24" customFormat="1" ht="15.75" customHeight="1">
      <c r="A9" s="19" t="s">
        <v>112</v>
      </c>
      <c r="B9" s="20">
        <v>1936922365</v>
      </c>
      <c r="C9" s="21">
        <v>0.07</v>
      </c>
      <c r="D9" s="22" t="s">
        <v>10</v>
      </c>
      <c r="E9" s="20">
        <v>62158337283.81</v>
      </c>
      <c r="F9" s="23">
        <v>2.31</v>
      </c>
    </row>
    <row r="10" spans="1:6" s="24" customFormat="1" ht="15.75" customHeight="1">
      <c r="A10" s="19" t="s">
        <v>11</v>
      </c>
      <c r="B10" s="20">
        <v>69373261029.35</v>
      </c>
      <c r="C10" s="21">
        <v>2.58</v>
      </c>
      <c r="D10" s="22" t="s">
        <v>12</v>
      </c>
      <c r="E10" s="20">
        <v>11253682329.74</v>
      </c>
      <c r="F10" s="23">
        <v>0.42</v>
      </c>
    </row>
    <row r="11" spans="1:6" s="24" customFormat="1" ht="15.75" customHeight="1">
      <c r="A11" s="19" t="s">
        <v>13</v>
      </c>
      <c r="B11" s="20">
        <v>58639213731.46</v>
      </c>
      <c r="C11" s="21">
        <v>2.18</v>
      </c>
      <c r="D11" s="19" t="s">
        <v>113</v>
      </c>
      <c r="E11" s="20">
        <v>0</v>
      </c>
      <c r="F11" s="23">
        <v>0</v>
      </c>
    </row>
    <row r="12" spans="1:6" s="24" customFormat="1" ht="15.75" customHeight="1">
      <c r="A12" s="19" t="s">
        <v>14</v>
      </c>
      <c r="B12" s="20">
        <v>11335403567.73</v>
      </c>
      <c r="C12" s="21">
        <v>0.42</v>
      </c>
      <c r="D12" s="17"/>
      <c r="E12" s="10"/>
      <c r="F12" s="18"/>
    </row>
    <row r="13" spans="1:6" s="24" customFormat="1" ht="15.75" customHeight="1">
      <c r="A13" s="19" t="s">
        <v>15</v>
      </c>
      <c r="B13" s="20">
        <v>8344129636</v>
      </c>
      <c r="C13" s="21">
        <v>0.31</v>
      </c>
      <c r="D13" s="17" t="s">
        <v>16</v>
      </c>
      <c r="E13" s="10">
        <v>404576116012</v>
      </c>
      <c r="F13" s="18">
        <v>15.04</v>
      </c>
    </row>
    <row r="14" spans="1:6" s="24" customFormat="1" ht="15.75" customHeight="1">
      <c r="A14" s="15" t="s">
        <v>114</v>
      </c>
      <c r="B14" s="10">
        <v>612354448799.32</v>
      </c>
      <c r="C14" s="16">
        <v>22.76</v>
      </c>
      <c r="D14" s="22" t="s">
        <v>17</v>
      </c>
      <c r="E14" s="20">
        <v>404576116012</v>
      </c>
      <c r="F14" s="23">
        <v>15.04</v>
      </c>
    </row>
    <row r="15" spans="1:6" s="24" customFormat="1" ht="15.75" customHeight="1">
      <c r="A15" s="15" t="s">
        <v>18</v>
      </c>
      <c r="C15" s="16"/>
      <c r="D15" s="19" t="s">
        <v>115</v>
      </c>
      <c r="E15" s="20">
        <v>0</v>
      </c>
      <c r="F15" s="23">
        <v>0</v>
      </c>
    </row>
    <row r="16" spans="1:6" s="24" customFormat="1" ht="15.75" customHeight="1">
      <c r="A16" s="19" t="s">
        <v>19</v>
      </c>
      <c r="B16" s="20">
        <v>285028035044</v>
      </c>
      <c r="C16" s="21">
        <v>10.59</v>
      </c>
      <c r="D16" s="22"/>
      <c r="E16" s="25"/>
      <c r="F16" s="23"/>
    </row>
    <row r="17" spans="1:6" s="24" customFormat="1" ht="15.75" customHeight="1">
      <c r="A17" s="19" t="s">
        <v>20</v>
      </c>
      <c r="B17" s="20">
        <v>2161634</v>
      </c>
      <c r="C17" s="21">
        <v>0</v>
      </c>
      <c r="D17" s="17" t="s">
        <v>21</v>
      </c>
      <c r="E17" s="10">
        <v>435094759013.08</v>
      </c>
      <c r="F17" s="18">
        <v>16.17</v>
      </c>
    </row>
    <row r="18" spans="1:6" s="24" customFormat="1" ht="15.75" customHeight="1">
      <c r="A18" s="19" t="s">
        <v>22</v>
      </c>
      <c r="B18" s="20">
        <v>185061122980.75</v>
      </c>
      <c r="C18" s="21">
        <v>6.88</v>
      </c>
      <c r="D18" s="22" t="s">
        <v>23</v>
      </c>
      <c r="E18" s="20">
        <v>435094759013.08</v>
      </c>
      <c r="F18" s="23">
        <v>16.17</v>
      </c>
    </row>
    <row r="19" spans="1:6" s="24" customFormat="1" ht="15.75" customHeight="1">
      <c r="A19" s="19" t="s">
        <v>24</v>
      </c>
      <c r="B19" s="20">
        <v>131933718474.88</v>
      </c>
      <c r="C19" s="21">
        <v>4.9</v>
      </c>
      <c r="D19" s="22"/>
      <c r="E19" s="25"/>
      <c r="F19" s="26"/>
    </row>
    <row r="20" spans="1:6" s="24" customFormat="1" ht="15.75" customHeight="1">
      <c r="A20" s="19" t="s">
        <v>25</v>
      </c>
      <c r="B20" s="20">
        <v>10329410665.69</v>
      </c>
      <c r="C20" s="21">
        <v>0.38</v>
      </c>
      <c r="D20" s="15" t="s">
        <v>116</v>
      </c>
      <c r="E20" s="10">
        <v>326931514</v>
      </c>
      <c r="F20" s="18">
        <v>0.01</v>
      </c>
    </row>
    <row r="21" spans="1:6" s="24" customFormat="1" ht="15.75" customHeight="1">
      <c r="A21" s="15" t="s">
        <v>26</v>
      </c>
      <c r="B21" s="10">
        <v>1308021172037.42</v>
      </c>
      <c r="C21" s="16">
        <v>48.61</v>
      </c>
      <c r="D21" s="19" t="s">
        <v>117</v>
      </c>
      <c r="E21" s="20">
        <v>326931514</v>
      </c>
      <c r="F21" s="23">
        <v>0.01</v>
      </c>
    </row>
    <row r="22" spans="1:6" s="24" customFormat="1" ht="15.75" customHeight="1">
      <c r="A22" s="19" t="s">
        <v>27</v>
      </c>
      <c r="B22" s="20">
        <v>452728350227.5</v>
      </c>
      <c r="C22" s="21">
        <v>16.83</v>
      </c>
      <c r="D22" s="17"/>
      <c r="E22" s="25"/>
      <c r="F22" s="23"/>
    </row>
    <row r="23" spans="1:6" s="24" customFormat="1" ht="15.75" customHeight="1">
      <c r="A23" s="19" t="s">
        <v>28</v>
      </c>
      <c r="B23" s="20">
        <v>260310310561.39</v>
      </c>
      <c r="C23" s="21">
        <v>9.67</v>
      </c>
      <c r="D23" s="22"/>
      <c r="E23" s="25"/>
      <c r="F23" s="23"/>
    </row>
    <row r="24" spans="1:6" s="24" customFormat="1" ht="15.75" customHeight="1">
      <c r="A24" s="19" t="s">
        <v>29</v>
      </c>
      <c r="B24" s="20">
        <v>137855636735.07</v>
      </c>
      <c r="C24" s="21">
        <v>5.12</v>
      </c>
      <c r="D24" s="17" t="s">
        <v>30</v>
      </c>
      <c r="E24" s="10">
        <v>1630219361130.57</v>
      </c>
      <c r="F24" s="18">
        <v>60.59</v>
      </c>
    </row>
    <row r="25" spans="1:6" s="24" customFormat="1" ht="15.75" customHeight="1">
      <c r="A25" s="19" t="s">
        <v>31</v>
      </c>
      <c r="B25" s="20">
        <v>51398497280.99</v>
      </c>
      <c r="C25" s="21">
        <v>1.91</v>
      </c>
      <c r="D25" s="17" t="s">
        <v>32</v>
      </c>
      <c r="E25" s="27">
        <v>1186186499863.83</v>
      </c>
      <c r="F25" s="28">
        <v>44.09</v>
      </c>
    </row>
    <row r="26" spans="1:6" s="24" customFormat="1" ht="15.75" customHeight="1">
      <c r="A26" s="19" t="s">
        <v>33</v>
      </c>
      <c r="B26" s="20">
        <v>49350499256.85</v>
      </c>
      <c r="C26" s="21">
        <v>1.83</v>
      </c>
      <c r="D26" s="22" t="s">
        <v>34</v>
      </c>
      <c r="E26" s="20">
        <v>1186186499863.83</v>
      </c>
      <c r="F26" s="23">
        <v>44.09</v>
      </c>
    </row>
    <row r="27" spans="1:6" s="24" customFormat="1" ht="15.75" customHeight="1">
      <c r="A27" s="19" t="s">
        <v>35</v>
      </c>
      <c r="B27" s="20">
        <v>24358228416.62</v>
      </c>
      <c r="C27" s="21">
        <v>0.91</v>
      </c>
      <c r="D27" s="22"/>
      <c r="E27" s="25"/>
      <c r="F27" s="23"/>
    </row>
    <row r="28" spans="1:6" s="24" customFormat="1" ht="15.75" customHeight="1">
      <c r="A28" s="19" t="s">
        <v>36</v>
      </c>
      <c r="B28" s="20">
        <v>312085</v>
      </c>
      <c r="C28" s="21">
        <v>0</v>
      </c>
      <c r="D28" s="17" t="s">
        <v>37</v>
      </c>
      <c r="E28" s="10">
        <v>170359733271.06</v>
      </c>
      <c r="F28" s="18">
        <v>6.33</v>
      </c>
    </row>
    <row r="29" spans="1:6" s="24" customFormat="1" ht="15.75" customHeight="1">
      <c r="A29" s="19" t="s">
        <v>38</v>
      </c>
      <c r="B29" s="20">
        <v>21325822</v>
      </c>
      <c r="C29" s="21">
        <v>0</v>
      </c>
      <c r="D29" s="22" t="s">
        <v>39</v>
      </c>
      <c r="E29" s="20">
        <v>118878866293.51</v>
      </c>
      <c r="F29" s="23">
        <v>4.42</v>
      </c>
    </row>
    <row r="30" spans="1:6" s="24" customFormat="1" ht="15.75" customHeight="1">
      <c r="A30" s="19" t="s">
        <v>40</v>
      </c>
      <c r="B30" s="20">
        <v>331998011652</v>
      </c>
      <c r="C30" s="21">
        <v>12.34</v>
      </c>
      <c r="D30" s="22" t="s">
        <v>41</v>
      </c>
      <c r="E30" s="20">
        <v>51480866977.55</v>
      </c>
      <c r="F30" s="23">
        <v>1.91</v>
      </c>
    </row>
    <row r="31" spans="1:6" s="24" customFormat="1" ht="15.75" customHeight="1">
      <c r="A31" s="15" t="s">
        <v>42</v>
      </c>
      <c r="B31" s="10">
        <v>51912375</v>
      </c>
      <c r="C31" s="16">
        <v>0</v>
      </c>
      <c r="D31" s="22"/>
      <c r="E31" s="25"/>
      <c r="F31" s="23"/>
    </row>
    <row r="32" spans="1:6" s="24" customFormat="1" ht="15.75" customHeight="1">
      <c r="A32" s="19" t="s">
        <v>43</v>
      </c>
      <c r="B32" s="20">
        <v>40178586</v>
      </c>
      <c r="C32" s="21">
        <v>0</v>
      </c>
      <c r="D32" s="17" t="s">
        <v>118</v>
      </c>
      <c r="E32" s="10">
        <v>802063783.55</v>
      </c>
      <c r="F32" s="18">
        <v>0.03</v>
      </c>
    </row>
    <row r="33" spans="1:6" s="24" customFormat="1" ht="15.75" customHeight="1">
      <c r="A33" s="19" t="s">
        <v>44</v>
      </c>
      <c r="B33" s="20">
        <v>4217881</v>
      </c>
      <c r="C33" s="21">
        <v>0</v>
      </c>
      <c r="D33" s="22" t="s">
        <v>45</v>
      </c>
      <c r="E33" s="20">
        <v>55704161733.56</v>
      </c>
      <c r="F33" s="23">
        <v>2.07</v>
      </c>
    </row>
    <row r="34" spans="1:6" s="24" customFormat="1" ht="15.75" customHeight="1">
      <c r="A34" s="19" t="s">
        <v>46</v>
      </c>
      <c r="B34" s="20">
        <v>7515908</v>
      </c>
      <c r="C34" s="21">
        <v>0</v>
      </c>
      <c r="D34" s="22" t="s">
        <v>119</v>
      </c>
      <c r="E34" s="20">
        <v>-54902097950.01</v>
      </c>
      <c r="F34" s="23">
        <v>-2.04</v>
      </c>
    </row>
    <row r="35" spans="1:6" s="24" customFormat="1" ht="15.75" customHeight="1">
      <c r="A35" s="15" t="s">
        <v>47</v>
      </c>
      <c r="B35" s="10">
        <v>1473639144</v>
      </c>
      <c r="C35" s="16">
        <v>0.05</v>
      </c>
      <c r="D35" s="22"/>
      <c r="E35" s="25"/>
      <c r="F35" s="23"/>
    </row>
    <row r="36" spans="1:6" s="24" customFormat="1" ht="15.75" customHeight="1">
      <c r="A36" s="19" t="s">
        <v>48</v>
      </c>
      <c r="B36" s="20">
        <v>1473639144</v>
      </c>
      <c r="C36" s="21">
        <v>0.05</v>
      </c>
      <c r="D36" s="17" t="s">
        <v>120</v>
      </c>
      <c r="E36" s="10">
        <v>272871064212.13</v>
      </c>
      <c r="F36" s="18">
        <v>10.14</v>
      </c>
    </row>
    <row r="37" spans="1:6" s="24" customFormat="1" ht="15.75" customHeight="1">
      <c r="A37" s="15" t="s">
        <v>49</v>
      </c>
      <c r="B37" s="10">
        <v>1266440353</v>
      </c>
      <c r="C37" s="16">
        <v>0.05</v>
      </c>
      <c r="D37" s="22" t="s">
        <v>121</v>
      </c>
      <c r="E37" s="20">
        <v>123569336191</v>
      </c>
      <c r="F37" s="23">
        <v>4.59</v>
      </c>
    </row>
    <row r="38" spans="1:6" s="24" customFormat="1" ht="15.75" customHeight="1">
      <c r="A38" s="19" t="s">
        <v>50</v>
      </c>
      <c r="B38" s="20">
        <v>1266440353</v>
      </c>
      <c r="C38" s="21">
        <v>0.05</v>
      </c>
      <c r="D38" s="22" t="s">
        <v>122</v>
      </c>
      <c r="E38" s="20">
        <v>0</v>
      </c>
      <c r="F38" s="23">
        <v>0</v>
      </c>
    </row>
    <row r="39" spans="1:6" s="24" customFormat="1" ht="15.75" customHeight="1">
      <c r="A39" s="15" t="s">
        <v>51</v>
      </c>
      <c r="B39" s="10">
        <v>366042372598.66</v>
      </c>
      <c r="C39" s="16">
        <v>13.6</v>
      </c>
      <c r="D39" s="22" t="s">
        <v>123</v>
      </c>
      <c r="E39" s="20">
        <v>149301728021.13</v>
      </c>
      <c r="F39" s="23">
        <v>5.55</v>
      </c>
    </row>
    <row r="40" spans="1:6" s="24" customFormat="1" ht="15.75" customHeight="1">
      <c r="A40" s="19" t="s">
        <v>52</v>
      </c>
      <c r="B40" s="20">
        <v>9000353417.18</v>
      </c>
      <c r="C40" s="21">
        <v>0.33</v>
      </c>
      <c r="D40" s="22"/>
      <c r="E40" s="25"/>
      <c r="F40" s="23"/>
    </row>
    <row r="41" spans="1:6" s="24" customFormat="1" ht="15.75" customHeight="1">
      <c r="A41" s="19" t="s">
        <v>53</v>
      </c>
      <c r="B41" s="20">
        <v>357038644685.48</v>
      </c>
      <c r="C41" s="21">
        <v>13.27</v>
      </c>
      <c r="D41" s="22"/>
      <c r="E41" s="25"/>
      <c r="F41" s="26"/>
    </row>
    <row r="42" spans="1:6" s="24" customFormat="1" ht="15.75" customHeight="1">
      <c r="A42" s="19" t="s">
        <v>54</v>
      </c>
      <c r="B42" s="20">
        <v>3374496</v>
      </c>
      <c r="C42" s="21">
        <v>0</v>
      </c>
      <c r="D42" s="22"/>
      <c r="E42" s="25"/>
      <c r="F42" s="26"/>
    </row>
    <row r="43" spans="1:6" s="24" customFormat="1" ht="15.75" customHeight="1">
      <c r="A43" s="19" t="s">
        <v>55</v>
      </c>
      <c r="B43" s="20">
        <v>0</v>
      </c>
      <c r="C43" s="21">
        <v>0</v>
      </c>
      <c r="D43" s="22"/>
      <c r="E43" s="25"/>
      <c r="F43" s="26"/>
    </row>
    <row r="44" spans="1:6" s="24" customFormat="1" ht="15.75" customHeight="1">
      <c r="A44" s="19"/>
      <c r="B44" s="25"/>
      <c r="C44" s="21"/>
      <c r="D44" s="22"/>
      <c r="E44" s="25"/>
      <c r="F44" s="26"/>
    </row>
    <row r="45" spans="1:6" s="24" customFormat="1" ht="15.75" customHeight="1">
      <c r="A45" s="19"/>
      <c r="B45" s="25"/>
      <c r="C45" s="21"/>
      <c r="D45" s="22"/>
      <c r="E45" s="25"/>
      <c r="F45" s="26"/>
    </row>
    <row r="46" spans="1:6" s="24" customFormat="1" ht="15.75" customHeight="1">
      <c r="A46" s="19"/>
      <c r="B46" s="10"/>
      <c r="C46" s="16"/>
      <c r="D46" s="22"/>
      <c r="E46" s="25"/>
      <c r="F46" s="26"/>
    </row>
    <row r="47" spans="1:6" s="24" customFormat="1" ht="15.75" customHeight="1" thickBot="1">
      <c r="A47" s="29" t="s">
        <v>56</v>
      </c>
      <c r="B47" s="30">
        <v>2690651246467.72</v>
      </c>
      <c r="C47" s="30">
        <v>100</v>
      </c>
      <c r="D47" s="31" t="s">
        <v>56</v>
      </c>
      <c r="E47" s="32">
        <v>2690651246467.72</v>
      </c>
      <c r="F47" s="33">
        <v>100</v>
      </c>
    </row>
    <row r="48" spans="1:4" s="24" customFormat="1" ht="16.5" customHeight="1">
      <c r="A48" s="34" t="s">
        <v>124</v>
      </c>
      <c r="B48" s="35"/>
      <c r="C48" s="36"/>
      <c r="D48" s="37"/>
    </row>
    <row r="49" s="24" customFormat="1" ht="14.25"/>
    <row r="50" s="24" customFormat="1" ht="14.25"/>
    <row r="51" s="24" customFormat="1" ht="14.25"/>
    <row r="52" s="24" customFormat="1" ht="14.25"/>
    <row r="53" s="24" customFormat="1" ht="14.25">
      <c r="D53" s="38"/>
    </row>
    <row r="54" s="24" customFormat="1" ht="14.25">
      <c r="D54" s="38"/>
    </row>
    <row r="55" s="24" customFormat="1" ht="14.25">
      <c r="D55" s="39"/>
    </row>
    <row r="56" s="24" customFormat="1" ht="14.25">
      <c r="D56" s="39"/>
    </row>
    <row r="57" s="24" customFormat="1" ht="14.25">
      <c r="D57" s="38"/>
    </row>
    <row r="58" s="24" customFormat="1" ht="14.25">
      <c r="D58" s="39"/>
    </row>
    <row r="59" s="24" customFormat="1" ht="14.25">
      <c r="D59" s="39"/>
    </row>
    <row r="60" s="24" customFormat="1" ht="14.25">
      <c r="D60" s="39"/>
    </row>
    <row r="61" s="24" customFormat="1" ht="14.25">
      <c r="D61" s="38"/>
    </row>
    <row r="62" ht="16.5">
      <c r="D62" s="39"/>
    </row>
    <row r="63" ht="16.5">
      <c r="D63" s="39"/>
    </row>
    <row r="64" ht="16.5">
      <c r="D64" s="39"/>
    </row>
    <row r="65" ht="16.5">
      <c r="D65" s="38"/>
    </row>
    <row r="66" ht="16.5">
      <c r="D66" s="39"/>
    </row>
    <row r="67" ht="16.5">
      <c r="D67" s="39"/>
    </row>
    <row r="68" ht="16.5">
      <c r="D68" s="40"/>
    </row>
    <row r="69" ht="16.5">
      <c r="D69" s="40"/>
    </row>
    <row r="70" ht="16.5">
      <c r="D70" s="40"/>
    </row>
    <row r="71" ht="16.5">
      <c r="D71" s="40"/>
    </row>
    <row r="72" ht="16.5">
      <c r="D72" s="40"/>
    </row>
    <row r="73" ht="16.5">
      <c r="D73" s="40"/>
    </row>
    <row r="74" ht="16.5">
      <c r="D74" s="40"/>
    </row>
    <row r="75" ht="16.5">
      <c r="D75" s="40"/>
    </row>
    <row r="76" ht="16.5">
      <c r="D76" s="40"/>
    </row>
  </sheetData>
  <mergeCells count="2">
    <mergeCell ref="A3:E3"/>
    <mergeCell ref="A1:F2"/>
  </mergeCells>
  <printOptions/>
  <pageMargins left="0.6299212598425197" right="0.6299212598425197" top="0.5905511811023623" bottom="0.5905511811023623" header="0.5118110236220472" footer="0.5118110236220472"/>
  <pageSetup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8"/>
  <dimension ref="A1:F76"/>
  <sheetViews>
    <sheetView workbookViewId="0" topLeftCell="A32">
      <selection activeCell="A53" sqref="A53"/>
    </sheetView>
  </sheetViews>
  <sheetFormatPr defaultColWidth="9.00390625" defaultRowHeight="16.5"/>
  <cols>
    <col min="1" max="1" width="20.625" style="1" customWidth="1"/>
    <col min="2" max="2" width="18.125" style="1" customWidth="1"/>
    <col min="3" max="3" width="7.875" style="1" customWidth="1"/>
    <col min="4" max="4" width="20.625" style="1" customWidth="1"/>
    <col min="5" max="5" width="17.375" style="1" customWidth="1"/>
    <col min="6" max="6" width="8.50390625" style="1" customWidth="1"/>
    <col min="7" max="16384" width="9.00390625" style="1" customWidth="1"/>
  </cols>
  <sheetData>
    <row r="1" spans="1:6" ht="27.75" customHeight="1">
      <c r="A1" s="110" t="s">
        <v>140</v>
      </c>
      <c r="B1" s="112"/>
      <c r="C1" s="112"/>
      <c r="D1" s="112"/>
      <c r="E1" s="112"/>
      <c r="F1" s="112"/>
    </row>
    <row r="2" spans="1:6" ht="27" customHeight="1">
      <c r="A2" s="113" t="s">
        <v>126</v>
      </c>
      <c r="B2" s="113"/>
      <c r="C2" s="113"/>
      <c r="D2" s="113"/>
      <c r="E2" s="113"/>
      <c r="F2" s="113"/>
    </row>
    <row r="3" spans="1:5" ht="10.5" customHeight="1">
      <c r="A3" s="109"/>
      <c r="B3" s="109"/>
      <c r="C3" s="109"/>
      <c r="D3" s="109"/>
      <c r="E3" s="109"/>
    </row>
    <row r="4" spans="1:6" ht="18" customHeight="1" thickBot="1">
      <c r="A4" s="2"/>
      <c r="B4" s="2" t="s">
        <v>111</v>
      </c>
      <c r="C4" s="2"/>
      <c r="D4" s="2"/>
      <c r="F4" s="3" t="s">
        <v>0</v>
      </c>
    </row>
    <row r="5" spans="1:6" s="8" customFormat="1" ht="33.75" customHeight="1">
      <c r="A5" s="4" t="s">
        <v>1</v>
      </c>
      <c r="B5" s="5" t="s">
        <v>2</v>
      </c>
      <c r="C5" s="6" t="s">
        <v>3</v>
      </c>
      <c r="D5" s="5" t="s">
        <v>1</v>
      </c>
      <c r="E5" s="5" t="s">
        <v>2</v>
      </c>
      <c r="F5" s="7" t="s">
        <v>3</v>
      </c>
    </row>
    <row r="6" spans="1:6" s="14" customFormat="1" ht="15.75" customHeight="1">
      <c r="A6" s="9" t="s">
        <v>4</v>
      </c>
      <c r="B6" s="10">
        <f>SUM(B7,B14,B21,B31,B35,B37,B39)</f>
        <v>7805394413</v>
      </c>
      <c r="C6" s="11">
        <f aca="true" t="shared" si="0" ref="C6:C14">IF(B$6&gt;0,(B6/B$6)*100,0)</f>
        <v>100</v>
      </c>
      <c r="D6" s="12" t="s">
        <v>5</v>
      </c>
      <c r="E6" s="10">
        <f>SUM(E7,E13,E17,E20)</f>
        <v>6453345522</v>
      </c>
      <c r="F6" s="13">
        <f aca="true" t="shared" si="1" ref="F6:F11">IF(E$47&gt;0,(E6/E$47)*100,0)</f>
        <v>82.68</v>
      </c>
    </row>
    <row r="7" spans="1:6" s="14" customFormat="1" ht="15.75" customHeight="1">
      <c r="A7" s="15" t="s">
        <v>6</v>
      </c>
      <c r="B7" s="10">
        <f>SUM(B8:B13)</f>
        <v>533644521</v>
      </c>
      <c r="C7" s="16">
        <f t="shared" si="0"/>
        <v>6.84</v>
      </c>
      <c r="D7" s="17" t="s">
        <v>7</v>
      </c>
      <c r="E7" s="10">
        <f>SUM(E8:E11)</f>
        <v>145190046</v>
      </c>
      <c r="F7" s="18">
        <f t="shared" si="1"/>
        <v>1.86</v>
      </c>
    </row>
    <row r="8" spans="1:6" s="24" customFormat="1" ht="15.75" customHeight="1">
      <c r="A8" s="19" t="s">
        <v>8</v>
      </c>
      <c r="B8" s="20">
        <v>519855502</v>
      </c>
      <c r="C8" s="21">
        <f t="shared" si="0"/>
        <v>6.66</v>
      </c>
      <c r="D8" s="22" t="s">
        <v>9</v>
      </c>
      <c r="E8" s="20"/>
      <c r="F8" s="23">
        <f t="shared" si="1"/>
        <v>0</v>
      </c>
    </row>
    <row r="9" spans="1:6" s="24" customFormat="1" ht="15.75" customHeight="1">
      <c r="A9" s="19" t="s">
        <v>112</v>
      </c>
      <c r="B9" s="20"/>
      <c r="C9" s="21">
        <f t="shared" si="0"/>
        <v>0</v>
      </c>
      <c r="D9" s="22" t="s">
        <v>10</v>
      </c>
      <c r="E9" s="20">
        <v>77165668</v>
      </c>
      <c r="F9" s="23">
        <f t="shared" si="1"/>
        <v>0.99</v>
      </c>
    </row>
    <row r="10" spans="1:6" s="24" customFormat="1" ht="15.75" customHeight="1">
      <c r="A10" s="19" t="s">
        <v>11</v>
      </c>
      <c r="B10" s="20"/>
      <c r="C10" s="21">
        <f t="shared" si="0"/>
        <v>0</v>
      </c>
      <c r="D10" s="22" t="s">
        <v>12</v>
      </c>
      <c r="E10" s="20">
        <v>68024378</v>
      </c>
      <c r="F10" s="23">
        <f t="shared" si="1"/>
        <v>0.87</v>
      </c>
    </row>
    <row r="11" spans="1:6" s="24" customFormat="1" ht="15.75" customHeight="1">
      <c r="A11" s="19" t="s">
        <v>13</v>
      </c>
      <c r="B11" s="20"/>
      <c r="C11" s="21">
        <f t="shared" si="0"/>
        <v>0</v>
      </c>
      <c r="D11" s="19" t="s">
        <v>113</v>
      </c>
      <c r="E11" s="20"/>
      <c r="F11" s="23">
        <f t="shared" si="1"/>
        <v>0</v>
      </c>
    </row>
    <row r="12" spans="1:6" s="24" customFormat="1" ht="15.75" customHeight="1">
      <c r="A12" s="19" t="s">
        <v>14</v>
      </c>
      <c r="B12" s="20">
        <v>13789019</v>
      </c>
      <c r="C12" s="21">
        <f t="shared" si="0"/>
        <v>0.18</v>
      </c>
      <c r="D12" s="17"/>
      <c r="E12" s="10"/>
      <c r="F12" s="18"/>
    </row>
    <row r="13" spans="1:6" s="24" customFormat="1" ht="15.75" customHeight="1">
      <c r="A13" s="19" t="s">
        <v>15</v>
      </c>
      <c r="B13" s="20"/>
      <c r="C13" s="21">
        <f t="shared" si="0"/>
        <v>0</v>
      </c>
      <c r="D13" s="17" t="s">
        <v>16</v>
      </c>
      <c r="E13" s="10">
        <f>SUM(E14:E15)</f>
        <v>0</v>
      </c>
      <c r="F13" s="18">
        <f>IF(E$47&gt;0,(E13/E$47)*100,0)</f>
        <v>0</v>
      </c>
    </row>
    <row r="14" spans="1:6" s="24" customFormat="1" ht="15.75" customHeight="1">
      <c r="A14" s="15" t="s">
        <v>114</v>
      </c>
      <c r="B14" s="10">
        <f>SUM(B16:B20)</f>
        <v>75445660</v>
      </c>
      <c r="C14" s="16">
        <f t="shared" si="0"/>
        <v>0.97</v>
      </c>
      <c r="D14" s="22" t="s">
        <v>17</v>
      </c>
      <c r="E14" s="20"/>
      <c r="F14" s="23">
        <f>IF(E$47&gt;0,(E14/E$47)*100,0)</f>
        <v>0</v>
      </c>
    </row>
    <row r="15" spans="1:6" s="24" customFormat="1" ht="15.75" customHeight="1">
      <c r="A15" s="15" t="s">
        <v>18</v>
      </c>
      <c r="C15" s="16"/>
      <c r="D15" s="19" t="s">
        <v>115</v>
      </c>
      <c r="E15" s="20"/>
      <c r="F15" s="23">
        <f>IF(E$47&gt;0,(E15/E$47)*100,0)</f>
        <v>0</v>
      </c>
    </row>
    <row r="16" spans="1:6" s="24" customFormat="1" ht="15.75" customHeight="1">
      <c r="A16" s="19" t="s">
        <v>19</v>
      </c>
      <c r="B16" s="20"/>
      <c r="C16" s="21">
        <f aca="true" t="shared" si="2" ref="C16:C43">IF(B$6&gt;0,(B16/B$6)*100,0)</f>
        <v>0</v>
      </c>
      <c r="D16" s="22"/>
      <c r="E16" s="25"/>
      <c r="F16" s="23"/>
    </row>
    <row r="17" spans="1:6" s="24" customFormat="1" ht="15.75" customHeight="1">
      <c r="A17" s="19" t="s">
        <v>20</v>
      </c>
      <c r="B17" s="20"/>
      <c r="C17" s="21">
        <f t="shared" si="2"/>
        <v>0</v>
      </c>
      <c r="D17" s="17" t="s">
        <v>21</v>
      </c>
      <c r="E17" s="10">
        <f>SUM(E18)</f>
        <v>6308155476</v>
      </c>
      <c r="F17" s="18">
        <f>IF(E$47&gt;0,(E17/E$47)*100,0)</f>
        <v>80.82</v>
      </c>
    </row>
    <row r="18" spans="1:6" s="24" customFormat="1" ht="15.75" customHeight="1">
      <c r="A18" s="19" t="s">
        <v>22</v>
      </c>
      <c r="B18" s="20"/>
      <c r="C18" s="21">
        <f t="shared" si="2"/>
        <v>0</v>
      </c>
      <c r="D18" s="22" t="s">
        <v>23</v>
      </c>
      <c r="E18" s="20">
        <v>6308155476</v>
      </c>
      <c r="F18" s="23">
        <f>IF(E$47&gt;0,(E18/E$47)*100,0)</f>
        <v>80.82</v>
      </c>
    </row>
    <row r="19" spans="1:6" s="24" customFormat="1" ht="15.75" customHeight="1">
      <c r="A19" s="19" t="s">
        <v>24</v>
      </c>
      <c r="B19" s="20"/>
      <c r="C19" s="21">
        <f t="shared" si="2"/>
        <v>0</v>
      </c>
      <c r="D19" s="22"/>
      <c r="E19" s="25"/>
      <c r="F19" s="26"/>
    </row>
    <row r="20" spans="1:6" s="24" customFormat="1" ht="15.75" customHeight="1">
      <c r="A20" s="19" t="s">
        <v>25</v>
      </c>
      <c r="B20" s="20">
        <v>75445660</v>
      </c>
      <c r="C20" s="21">
        <f t="shared" si="2"/>
        <v>0.97</v>
      </c>
      <c r="D20" s="15" t="s">
        <v>116</v>
      </c>
      <c r="E20" s="10">
        <f>SUM(E21)</f>
        <v>0</v>
      </c>
      <c r="F20" s="18">
        <f>IF(E$47&gt;0,(E20/E$47)*100,0)</f>
        <v>0</v>
      </c>
    </row>
    <row r="21" spans="1:6" s="24" customFormat="1" ht="15.75" customHeight="1">
      <c r="A21" s="15" t="s">
        <v>26</v>
      </c>
      <c r="B21" s="10">
        <f>SUM(B22:B30)</f>
        <v>1101137917</v>
      </c>
      <c r="C21" s="16">
        <f t="shared" si="2"/>
        <v>14.11</v>
      </c>
      <c r="D21" s="19" t="s">
        <v>117</v>
      </c>
      <c r="E21" s="20"/>
      <c r="F21" s="23">
        <f>IF(E$47&gt;0,(E21/E$47)*100,0)</f>
        <v>0</v>
      </c>
    </row>
    <row r="22" spans="1:6" s="24" customFormat="1" ht="15.75" customHeight="1">
      <c r="A22" s="19" t="s">
        <v>27</v>
      </c>
      <c r="B22" s="20"/>
      <c r="C22" s="21">
        <f t="shared" si="2"/>
        <v>0</v>
      </c>
      <c r="D22" s="17"/>
      <c r="E22" s="25"/>
      <c r="F22" s="23"/>
    </row>
    <row r="23" spans="1:6" s="24" customFormat="1" ht="15.75" customHeight="1">
      <c r="A23" s="19" t="s">
        <v>28</v>
      </c>
      <c r="B23" s="20">
        <v>98092</v>
      </c>
      <c r="C23" s="21">
        <f t="shared" si="2"/>
        <v>0</v>
      </c>
      <c r="D23" s="22"/>
      <c r="E23" s="25"/>
      <c r="F23" s="23"/>
    </row>
    <row r="24" spans="1:6" s="24" customFormat="1" ht="15.75" customHeight="1">
      <c r="A24" s="19" t="s">
        <v>29</v>
      </c>
      <c r="B24" s="20"/>
      <c r="C24" s="21">
        <f t="shared" si="2"/>
        <v>0</v>
      </c>
      <c r="D24" s="17" t="s">
        <v>30</v>
      </c>
      <c r="E24" s="10">
        <f>E25+E28+E32+E36</f>
        <v>1352048891</v>
      </c>
      <c r="F24" s="18">
        <f>IF(E$47&gt;0,(E24/E$47)*100,0)</f>
        <v>17.32</v>
      </c>
    </row>
    <row r="25" spans="1:6" s="24" customFormat="1" ht="15.75" customHeight="1">
      <c r="A25" s="19" t="s">
        <v>31</v>
      </c>
      <c r="B25" s="20">
        <v>321647419</v>
      </c>
      <c r="C25" s="21">
        <f t="shared" si="2"/>
        <v>4.12</v>
      </c>
      <c r="D25" s="17" t="s">
        <v>32</v>
      </c>
      <c r="E25" s="27">
        <f>SUM(E26)</f>
        <v>1249766507</v>
      </c>
      <c r="F25" s="28">
        <f>IF(E$47&gt;0,(E25/E$47)*100,0)</f>
        <v>16.01</v>
      </c>
    </row>
    <row r="26" spans="1:6" s="24" customFormat="1" ht="15.75" customHeight="1">
      <c r="A26" s="19" t="s">
        <v>33</v>
      </c>
      <c r="B26" s="20">
        <v>48175495</v>
      </c>
      <c r="C26" s="21">
        <f t="shared" si="2"/>
        <v>0.62</v>
      </c>
      <c r="D26" s="22" t="s">
        <v>34</v>
      </c>
      <c r="E26" s="20">
        <v>1249766507</v>
      </c>
      <c r="F26" s="23">
        <f>IF(E$47&gt;0,(E26/E$47)*100,0)</f>
        <v>16.01</v>
      </c>
    </row>
    <row r="27" spans="1:6" s="24" customFormat="1" ht="15.75" customHeight="1">
      <c r="A27" s="19" t="s">
        <v>35</v>
      </c>
      <c r="B27" s="20">
        <v>725426936</v>
      </c>
      <c r="C27" s="21">
        <f t="shared" si="2"/>
        <v>9.29</v>
      </c>
      <c r="D27" s="22"/>
      <c r="E27" s="25"/>
      <c r="F27" s="23"/>
    </row>
    <row r="28" spans="1:6" s="24" customFormat="1" ht="15.75" customHeight="1">
      <c r="A28" s="19" t="s">
        <v>36</v>
      </c>
      <c r="B28" s="20"/>
      <c r="C28" s="21">
        <f t="shared" si="2"/>
        <v>0</v>
      </c>
      <c r="D28" s="17" t="s">
        <v>37</v>
      </c>
      <c r="E28" s="10">
        <f>SUM(E29:E30)</f>
        <v>10906190</v>
      </c>
      <c r="F28" s="18">
        <f>IF(E$47&gt;0,(E28/E$47)*100,0)</f>
        <v>0.14</v>
      </c>
    </row>
    <row r="29" spans="1:6" s="24" customFormat="1" ht="15.75" customHeight="1">
      <c r="A29" s="19" t="s">
        <v>38</v>
      </c>
      <c r="B29" s="20"/>
      <c r="C29" s="21">
        <f t="shared" si="2"/>
        <v>0</v>
      </c>
      <c r="D29" s="22" t="s">
        <v>39</v>
      </c>
      <c r="E29" s="20">
        <v>10906190</v>
      </c>
      <c r="F29" s="23">
        <f>IF(E$47&gt;0,(E29/E$47)*100,0)</f>
        <v>0.14</v>
      </c>
    </row>
    <row r="30" spans="1:6" s="24" customFormat="1" ht="15.75" customHeight="1">
      <c r="A30" s="19" t="s">
        <v>40</v>
      </c>
      <c r="B30" s="20">
        <v>5789975</v>
      </c>
      <c r="C30" s="21">
        <f t="shared" si="2"/>
        <v>0.07</v>
      </c>
      <c r="D30" s="22" t="s">
        <v>41</v>
      </c>
      <c r="E30" s="20"/>
      <c r="F30" s="23">
        <f>IF(E$47&gt;0,(E30/E$47)*100,0)</f>
        <v>0</v>
      </c>
    </row>
    <row r="31" spans="1:6" s="24" customFormat="1" ht="15.75" customHeight="1">
      <c r="A31" s="15" t="s">
        <v>42</v>
      </c>
      <c r="B31" s="10">
        <f>SUM(B32:B34)</f>
        <v>0</v>
      </c>
      <c r="C31" s="16">
        <f t="shared" si="2"/>
        <v>0</v>
      </c>
      <c r="D31" s="22"/>
      <c r="E31" s="25"/>
      <c r="F31" s="23"/>
    </row>
    <row r="32" spans="1:6" s="24" customFormat="1" ht="15.75" customHeight="1">
      <c r="A32" s="19" t="s">
        <v>43</v>
      </c>
      <c r="B32" s="20"/>
      <c r="C32" s="21">
        <f t="shared" si="2"/>
        <v>0</v>
      </c>
      <c r="D32" s="17" t="s">
        <v>118</v>
      </c>
      <c r="E32" s="10">
        <f>SUM(E33:E34)</f>
        <v>91376194</v>
      </c>
      <c r="F32" s="18">
        <f>IF(E$47&gt;0,(E32/E$47)*100,0)</f>
        <v>1.17</v>
      </c>
    </row>
    <row r="33" spans="1:6" s="24" customFormat="1" ht="15.75" customHeight="1">
      <c r="A33" s="19" t="s">
        <v>44</v>
      </c>
      <c r="B33" s="20"/>
      <c r="C33" s="21">
        <f t="shared" si="2"/>
        <v>0</v>
      </c>
      <c r="D33" s="22" t="s">
        <v>45</v>
      </c>
      <c r="E33" s="20">
        <v>91376194</v>
      </c>
      <c r="F33" s="23">
        <f>IF(E$47&gt;0,(E33/E$47)*100,0)</f>
        <v>1.17</v>
      </c>
    </row>
    <row r="34" spans="1:6" s="24" customFormat="1" ht="15.75" customHeight="1">
      <c r="A34" s="19" t="s">
        <v>46</v>
      </c>
      <c r="B34" s="20"/>
      <c r="C34" s="21">
        <f t="shared" si="2"/>
        <v>0</v>
      </c>
      <c r="D34" s="22" t="s">
        <v>119</v>
      </c>
      <c r="E34" s="20"/>
      <c r="F34" s="23">
        <f>IF(E$47&gt;0,(E34/E$47)*100,0)</f>
        <v>0</v>
      </c>
    </row>
    <row r="35" spans="1:6" s="24" customFormat="1" ht="15.75" customHeight="1">
      <c r="A35" s="15" t="s">
        <v>47</v>
      </c>
      <c r="B35" s="10">
        <f>SUM(B36)</f>
        <v>106494</v>
      </c>
      <c r="C35" s="16">
        <f t="shared" si="2"/>
        <v>0</v>
      </c>
      <c r="D35" s="22"/>
      <c r="E35" s="25"/>
      <c r="F35" s="23"/>
    </row>
    <row r="36" spans="1:6" s="24" customFormat="1" ht="15.75" customHeight="1">
      <c r="A36" s="19" t="s">
        <v>48</v>
      </c>
      <c r="B36" s="20">
        <v>106494</v>
      </c>
      <c r="C36" s="21">
        <f t="shared" si="2"/>
        <v>0</v>
      </c>
      <c r="D36" s="17" t="s">
        <v>120</v>
      </c>
      <c r="E36" s="10">
        <f>SUM(E37:E39)</f>
        <v>0</v>
      </c>
      <c r="F36" s="18">
        <f>IF(E$47&gt;0,(E36/E$47)*100,0)</f>
        <v>0</v>
      </c>
    </row>
    <row r="37" spans="1:6" s="24" customFormat="1" ht="15.75" customHeight="1">
      <c r="A37" s="15" t="s">
        <v>49</v>
      </c>
      <c r="B37" s="10">
        <f>SUM(B38)</f>
        <v>0</v>
      </c>
      <c r="C37" s="16">
        <f t="shared" si="2"/>
        <v>0</v>
      </c>
      <c r="D37" s="22" t="s">
        <v>121</v>
      </c>
      <c r="E37" s="20"/>
      <c r="F37" s="23">
        <f>IF(E$47&gt;0,(E37/E$47)*100,0)</f>
        <v>0</v>
      </c>
    </row>
    <row r="38" spans="1:6" s="24" customFormat="1" ht="15.75" customHeight="1">
      <c r="A38" s="19" t="s">
        <v>50</v>
      </c>
      <c r="B38" s="20"/>
      <c r="C38" s="21">
        <f t="shared" si="2"/>
        <v>0</v>
      </c>
      <c r="D38" s="22" t="s">
        <v>122</v>
      </c>
      <c r="E38" s="20"/>
      <c r="F38" s="23">
        <f>IF(E$47&gt;0,(E38/E$47)*100,0)</f>
        <v>0</v>
      </c>
    </row>
    <row r="39" spans="1:6" s="24" customFormat="1" ht="15.75" customHeight="1">
      <c r="A39" s="15" t="s">
        <v>51</v>
      </c>
      <c r="B39" s="10">
        <f>SUM(B40:B43)</f>
        <v>6095059821</v>
      </c>
      <c r="C39" s="16">
        <f t="shared" si="2"/>
        <v>78.09</v>
      </c>
      <c r="D39" s="22" t="s">
        <v>123</v>
      </c>
      <c r="E39" s="20"/>
      <c r="F39" s="23">
        <f>IF(E$47&gt;0,(E39/E$47)*100,0)</f>
        <v>0</v>
      </c>
    </row>
    <row r="40" spans="1:6" s="24" customFormat="1" ht="15.75" customHeight="1">
      <c r="A40" s="19" t="s">
        <v>52</v>
      </c>
      <c r="B40" s="20"/>
      <c r="C40" s="21">
        <f t="shared" si="2"/>
        <v>0</v>
      </c>
      <c r="D40" s="22"/>
      <c r="E40" s="25"/>
      <c r="F40" s="23"/>
    </row>
    <row r="41" spans="1:6" s="24" customFormat="1" ht="15.75" customHeight="1">
      <c r="A41" s="19" t="s">
        <v>53</v>
      </c>
      <c r="B41" s="20">
        <v>6095059821</v>
      </c>
      <c r="C41" s="21">
        <f t="shared" si="2"/>
        <v>78.09</v>
      </c>
      <c r="D41" s="22"/>
      <c r="E41" s="25"/>
      <c r="F41" s="26"/>
    </row>
    <row r="42" spans="1:6" s="24" customFormat="1" ht="15.75" customHeight="1">
      <c r="A42" s="19" t="s">
        <v>54</v>
      </c>
      <c r="B42" s="20"/>
      <c r="C42" s="21">
        <f t="shared" si="2"/>
        <v>0</v>
      </c>
      <c r="D42" s="22"/>
      <c r="E42" s="25"/>
      <c r="F42" s="26"/>
    </row>
    <row r="43" spans="1:6" s="24" customFormat="1" ht="15.75" customHeight="1">
      <c r="A43" s="19" t="s">
        <v>55</v>
      </c>
      <c r="B43" s="20"/>
      <c r="C43" s="21">
        <f t="shared" si="2"/>
        <v>0</v>
      </c>
      <c r="D43" s="22"/>
      <c r="E43" s="25"/>
      <c r="F43" s="26"/>
    </row>
    <row r="44" spans="1:6" s="24" customFormat="1" ht="15.75" customHeight="1">
      <c r="A44" s="19"/>
      <c r="B44" s="25"/>
      <c r="C44" s="21"/>
      <c r="D44" s="22"/>
      <c r="E44" s="25"/>
      <c r="F44" s="26"/>
    </row>
    <row r="45" spans="1:6" s="24" customFormat="1" ht="15.75" customHeight="1">
      <c r="A45" s="19"/>
      <c r="B45" s="25"/>
      <c r="C45" s="21"/>
      <c r="D45" s="22"/>
      <c r="E45" s="25"/>
      <c r="F45" s="26"/>
    </row>
    <row r="46" spans="1:6" s="24" customFormat="1" ht="15.75" customHeight="1">
      <c r="A46" s="19"/>
      <c r="B46" s="10"/>
      <c r="C46" s="16"/>
      <c r="D46" s="22"/>
      <c r="E46" s="25"/>
      <c r="F46" s="26"/>
    </row>
    <row r="47" spans="1:6" s="24" customFormat="1" ht="15.75" customHeight="1" thickBot="1">
      <c r="A47" s="29" t="s">
        <v>56</v>
      </c>
      <c r="B47" s="30">
        <f>B6</f>
        <v>7805394413</v>
      </c>
      <c r="C47" s="30">
        <f>IF(B$6&gt;0,(B47/B$6)*100,0)</f>
        <v>100</v>
      </c>
      <c r="D47" s="31" t="s">
        <v>56</v>
      </c>
      <c r="E47" s="32">
        <f>E6+E24</f>
        <v>7805394413</v>
      </c>
      <c r="F47" s="33">
        <f>IF(E$47&gt;0,(E47/E$47)*100,0)</f>
        <v>100</v>
      </c>
    </row>
    <row r="48" spans="1:4" s="24" customFormat="1" ht="17.25" customHeight="1">
      <c r="A48" s="34" t="s">
        <v>141</v>
      </c>
      <c r="B48" s="35"/>
      <c r="C48" s="36"/>
      <c r="D48" s="37"/>
    </row>
    <row r="49" s="24" customFormat="1" ht="14.25"/>
    <row r="50" s="24" customFormat="1" ht="14.25"/>
    <row r="51" s="24" customFormat="1" ht="14.25"/>
    <row r="52" s="24" customFormat="1" ht="14.25"/>
    <row r="53" s="24" customFormat="1" ht="14.25">
      <c r="D53" s="38"/>
    </row>
    <row r="54" s="24" customFormat="1" ht="14.25">
      <c r="D54" s="38"/>
    </row>
    <row r="55" s="24" customFormat="1" ht="14.25">
      <c r="D55" s="39"/>
    </row>
    <row r="56" s="24" customFormat="1" ht="14.25">
      <c r="D56" s="39"/>
    </row>
    <row r="57" s="24" customFormat="1" ht="14.25">
      <c r="D57" s="38"/>
    </row>
    <row r="58" s="24" customFormat="1" ht="14.25">
      <c r="D58" s="39"/>
    </row>
    <row r="59" s="24" customFormat="1" ht="14.25">
      <c r="D59" s="39"/>
    </row>
    <row r="60" s="24" customFormat="1" ht="14.25">
      <c r="D60" s="39"/>
    </row>
    <row r="61" s="24" customFormat="1" ht="14.25">
      <c r="D61" s="38"/>
    </row>
    <row r="62" ht="16.5">
      <c r="D62" s="39"/>
    </row>
    <row r="63" ht="16.5">
      <c r="D63" s="39"/>
    </row>
    <row r="64" ht="16.5">
      <c r="D64" s="39"/>
    </row>
    <row r="65" ht="16.5">
      <c r="D65" s="38"/>
    </row>
    <row r="66" ht="16.5">
      <c r="D66" s="39"/>
    </row>
    <row r="67" ht="16.5">
      <c r="D67" s="39"/>
    </row>
    <row r="68" ht="16.5">
      <c r="D68" s="40"/>
    </row>
    <row r="69" ht="16.5">
      <c r="D69" s="40"/>
    </row>
    <row r="70" ht="16.5">
      <c r="D70" s="40"/>
    </row>
    <row r="71" ht="16.5">
      <c r="D71" s="40"/>
    </row>
    <row r="72" ht="16.5">
      <c r="D72" s="40"/>
    </row>
    <row r="73" ht="16.5">
      <c r="D73" s="40"/>
    </row>
    <row r="74" ht="16.5">
      <c r="D74" s="40"/>
    </row>
    <row r="75" ht="16.5">
      <c r="D75" s="40"/>
    </row>
    <row r="76" ht="16.5">
      <c r="D76" s="40"/>
    </row>
  </sheetData>
  <mergeCells count="3">
    <mergeCell ref="A1:F1"/>
    <mergeCell ref="A2:F2"/>
    <mergeCell ref="A3:E3"/>
  </mergeCells>
  <printOptions/>
  <pageMargins left="0.6299212598425197" right="0.6299212598425197" top="0.7086614173228347" bottom="0.5905511811023623" header="0.5118110236220472" footer="0.5118110236220472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7"/>
  <dimension ref="A1:F76"/>
  <sheetViews>
    <sheetView workbookViewId="0" topLeftCell="A35">
      <selection activeCell="C39" sqref="C39"/>
    </sheetView>
  </sheetViews>
  <sheetFormatPr defaultColWidth="9.00390625" defaultRowHeight="16.5"/>
  <cols>
    <col min="1" max="1" width="20.625" style="1" customWidth="1"/>
    <col min="2" max="2" width="18.125" style="1" customWidth="1"/>
    <col min="3" max="3" width="7.875" style="1" customWidth="1"/>
    <col min="4" max="4" width="20.625" style="1" customWidth="1"/>
    <col min="5" max="5" width="17.375" style="1" customWidth="1"/>
    <col min="6" max="6" width="8.50390625" style="1" customWidth="1"/>
    <col min="7" max="16384" width="9.00390625" style="1" customWidth="1"/>
  </cols>
  <sheetData>
    <row r="1" spans="1:6" ht="27.75" customHeight="1">
      <c r="A1" s="111" t="s">
        <v>142</v>
      </c>
      <c r="B1" s="112"/>
      <c r="C1" s="112"/>
      <c r="D1" s="112"/>
      <c r="E1" s="112"/>
      <c r="F1" s="112"/>
    </row>
    <row r="2" spans="1:6" ht="27" customHeight="1">
      <c r="A2" s="113" t="s">
        <v>126</v>
      </c>
      <c r="B2" s="113"/>
      <c r="C2" s="113"/>
      <c r="D2" s="113"/>
      <c r="E2" s="113"/>
      <c r="F2" s="113"/>
    </row>
    <row r="3" spans="1:5" ht="10.5" customHeight="1">
      <c r="A3" s="109"/>
      <c r="B3" s="109"/>
      <c r="C3" s="109"/>
      <c r="D3" s="109"/>
      <c r="E3" s="109"/>
    </row>
    <row r="4" spans="1:6" ht="18" customHeight="1" thickBot="1">
      <c r="A4" s="2"/>
      <c r="B4" s="2" t="s">
        <v>111</v>
      </c>
      <c r="C4" s="2"/>
      <c r="D4" s="2"/>
      <c r="F4" s="3" t="s">
        <v>0</v>
      </c>
    </row>
    <row r="5" spans="1:6" s="8" customFormat="1" ht="33.75" customHeight="1">
      <c r="A5" s="4" t="s">
        <v>1</v>
      </c>
      <c r="B5" s="5" t="s">
        <v>2</v>
      </c>
      <c r="C5" s="6" t="s">
        <v>3</v>
      </c>
      <c r="D5" s="5" t="s">
        <v>1</v>
      </c>
      <c r="E5" s="5" t="s">
        <v>2</v>
      </c>
      <c r="F5" s="7" t="s">
        <v>3</v>
      </c>
    </row>
    <row r="6" spans="1:6" s="14" customFormat="1" ht="15.75" customHeight="1">
      <c r="A6" s="9" t="s">
        <v>4</v>
      </c>
      <c r="B6" s="10">
        <f>SUM(B7,B14,B21,B31,B35,B37,B39)</f>
        <v>17144966306</v>
      </c>
      <c r="C6" s="11">
        <f aca="true" t="shared" si="0" ref="C6:C14">IF(B$6&gt;0,(B6/B$6)*100,0)</f>
        <v>100</v>
      </c>
      <c r="D6" s="12" t="s">
        <v>5</v>
      </c>
      <c r="E6" s="10">
        <f>SUM(E7,E13,E17,E20)</f>
        <v>16049986977</v>
      </c>
      <c r="F6" s="13">
        <f aca="true" t="shared" si="1" ref="F6:F11">IF(E$47&gt;0,(E6/E$47)*100,0)</f>
        <v>93.61</v>
      </c>
    </row>
    <row r="7" spans="1:6" s="14" customFormat="1" ht="15.75" customHeight="1">
      <c r="A7" s="15" t="s">
        <v>6</v>
      </c>
      <c r="B7" s="10">
        <f>SUM(B8:B13)</f>
        <v>283872236</v>
      </c>
      <c r="C7" s="16">
        <f t="shared" si="0"/>
        <v>1.66</v>
      </c>
      <c r="D7" s="17" t="s">
        <v>7</v>
      </c>
      <c r="E7" s="10">
        <f>SUM(E8:E11)</f>
        <v>181033817</v>
      </c>
      <c r="F7" s="18">
        <f t="shared" si="1"/>
        <v>1.06</v>
      </c>
    </row>
    <row r="8" spans="1:6" s="24" customFormat="1" ht="15.75" customHeight="1">
      <c r="A8" s="19" t="s">
        <v>8</v>
      </c>
      <c r="B8" s="20">
        <v>276499686</v>
      </c>
      <c r="C8" s="21">
        <f t="shared" si="0"/>
        <v>1.61</v>
      </c>
      <c r="D8" s="22" t="s">
        <v>9</v>
      </c>
      <c r="E8" s="20"/>
      <c r="F8" s="23">
        <f t="shared" si="1"/>
        <v>0</v>
      </c>
    </row>
    <row r="9" spans="1:6" s="24" customFormat="1" ht="15.75" customHeight="1">
      <c r="A9" s="19" t="s">
        <v>112</v>
      </c>
      <c r="B9" s="20"/>
      <c r="C9" s="21">
        <f t="shared" si="0"/>
        <v>0</v>
      </c>
      <c r="D9" s="22" t="s">
        <v>10</v>
      </c>
      <c r="E9" s="20">
        <v>178612475</v>
      </c>
      <c r="F9" s="23">
        <f t="shared" si="1"/>
        <v>1.04</v>
      </c>
    </row>
    <row r="10" spans="1:6" s="24" customFormat="1" ht="15.75" customHeight="1">
      <c r="A10" s="19" t="s">
        <v>11</v>
      </c>
      <c r="B10" s="20"/>
      <c r="C10" s="21">
        <f t="shared" si="0"/>
        <v>0</v>
      </c>
      <c r="D10" s="22" t="s">
        <v>12</v>
      </c>
      <c r="E10" s="20">
        <v>2421342</v>
      </c>
      <c r="F10" s="23">
        <f t="shared" si="1"/>
        <v>0.01</v>
      </c>
    </row>
    <row r="11" spans="1:6" s="24" customFormat="1" ht="15.75" customHeight="1">
      <c r="A11" s="19" t="s">
        <v>13</v>
      </c>
      <c r="B11" s="20"/>
      <c r="C11" s="21">
        <f t="shared" si="0"/>
        <v>0</v>
      </c>
      <c r="D11" s="19" t="s">
        <v>113</v>
      </c>
      <c r="E11" s="20"/>
      <c r="F11" s="23">
        <f t="shared" si="1"/>
        <v>0</v>
      </c>
    </row>
    <row r="12" spans="1:6" s="24" customFormat="1" ht="15.75" customHeight="1">
      <c r="A12" s="19" t="s">
        <v>14</v>
      </c>
      <c r="B12" s="20">
        <v>7372550</v>
      </c>
      <c r="C12" s="21">
        <f t="shared" si="0"/>
        <v>0.04</v>
      </c>
      <c r="D12" s="17"/>
      <c r="E12" s="10"/>
      <c r="F12" s="18"/>
    </row>
    <row r="13" spans="1:6" s="24" customFormat="1" ht="15.75" customHeight="1">
      <c r="A13" s="19" t="s">
        <v>15</v>
      </c>
      <c r="B13" s="20"/>
      <c r="C13" s="21">
        <f t="shared" si="0"/>
        <v>0</v>
      </c>
      <c r="D13" s="17" t="s">
        <v>16</v>
      </c>
      <c r="E13" s="10">
        <f>SUM(E14:E15)</f>
        <v>0</v>
      </c>
      <c r="F13" s="18">
        <f>IF(E$47&gt;0,(E13/E$47)*100,0)</f>
        <v>0</v>
      </c>
    </row>
    <row r="14" spans="1:6" s="24" customFormat="1" ht="15.75" customHeight="1">
      <c r="A14" s="15" t="s">
        <v>114</v>
      </c>
      <c r="B14" s="10">
        <f>SUM(B16:B20)</f>
        <v>13371387</v>
      </c>
      <c r="C14" s="16">
        <f t="shared" si="0"/>
        <v>0.08</v>
      </c>
      <c r="D14" s="22" t="s">
        <v>17</v>
      </c>
      <c r="E14" s="20"/>
      <c r="F14" s="23">
        <f>IF(E$47&gt;0,(E14/E$47)*100,0)</f>
        <v>0</v>
      </c>
    </row>
    <row r="15" spans="1:6" s="24" customFormat="1" ht="15.75" customHeight="1">
      <c r="A15" s="15" t="s">
        <v>18</v>
      </c>
      <c r="C15" s="16"/>
      <c r="D15" s="19" t="s">
        <v>115</v>
      </c>
      <c r="E15" s="20"/>
      <c r="F15" s="23">
        <f>IF(E$47&gt;0,(E15/E$47)*100,0)</f>
        <v>0</v>
      </c>
    </row>
    <row r="16" spans="1:6" s="24" customFormat="1" ht="15.75" customHeight="1">
      <c r="A16" s="19" t="s">
        <v>19</v>
      </c>
      <c r="B16" s="20"/>
      <c r="C16" s="21">
        <f aca="true" t="shared" si="2" ref="C16:C43">IF(B$6&gt;0,(B16/B$6)*100,0)</f>
        <v>0</v>
      </c>
      <c r="D16" s="22"/>
      <c r="E16" s="25"/>
      <c r="F16" s="23"/>
    </row>
    <row r="17" spans="1:6" s="24" customFormat="1" ht="15.75" customHeight="1">
      <c r="A17" s="19" t="s">
        <v>20</v>
      </c>
      <c r="B17" s="20"/>
      <c r="C17" s="21">
        <f t="shared" si="2"/>
        <v>0</v>
      </c>
      <c r="D17" s="17" t="s">
        <v>21</v>
      </c>
      <c r="E17" s="10">
        <f>SUM(E18)</f>
        <v>15868953160</v>
      </c>
      <c r="F17" s="18">
        <f>IF(E$47&gt;0,(E17/E$47)*100,0)</f>
        <v>92.56</v>
      </c>
    </row>
    <row r="18" spans="1:6" s="24" customFormat="1" ht="15.75" customHeight="1">
      <c r="A18" s="19" t="s">
        <v>22</v>
      </c>
      <c r="B18" s="20"/>
      <c r="C18" s="21">
        <f t="shared" si="2"/>
        <v>0</v>
      </c>
      <c r="D18" s="22" t="s">
        <v>23</v>
      </c>
      <c r="E18" s="20">
        <v>15868953160</v>
      </c>
      <c r="F18" s="23">
        <f>IF(E$47&gt;0,(E18/E$47)*100,0)</f>
        <v>92.56</v>
      </c>
    </row>
    <row r="19" spans="1:6" s="24" customFormat="1" ht="15.75" customHeight="1">
      <c r="A19" s="19" t="s">
        <v>24</v>
      </c>
      <c r="B19" s="20"/>
      <c r="C19" s="21">
        <f t="shared" si="2"/>
        <v>0</v>
      </c>
      <c r="D19" s="22"/>
      <c r="E19" s="25"/>
      <c r="F19" s="26"/>
    </row>
    <row r="20" spans="1:6" s="24" customFormat="1" ht="15.75" customHeight="1">
      <c r="A20" s="19" t="s">
        <v>25</v>
      </c>
      <c r="B20" s="20">
        <v>13371387</v>
      </c>
      <c r="C20" s="21">
        <f t="shared" si="2"/>
        <v>0.08</v>
      </c>
      <c r="D20" s="15" t="s">
        <v>116</v>
      </c>
      <c r="E20" s="10">
        <f>SUM(E21)</f>
        <v>0</v>
      </c>
      <c r="F20" s="18">
        <f>IF(E$47&gt;0,(E20/E$47)*100,0)</f>
        <v>0</v>
      </c>
    </row>
    <row r="21" spans="1:6" s="24" customFormat="1" ht="15.75" customHeight="1">
      <c r="A21" s="15" t="s">
        <v>26</v>
      </c>
      <c r="B21" s="10">
        <f>SUM(B22:B30)</f>
        <v>1010392199</v>
      </c>
      <c r="C21" s="16">
        <f t="shared" si="2"/>
        <v>5.89</v>
      </c>
      <c r="D21" s="19" t="s">
        <v>117</v>
      </c>
      <c r="E21" s="20"/>
      <c r="F21" s="23">
        <f>IF(E$47&gt;0,(E21/E$47)*100,0)</f>
        <v>0</v>
      </c>
    </row>
    <row r="22" spans="1:6" s="24" customFormat="1" ht="15.75" customHeight="1">
      <c r="A22" s="19" t="s">
        <v>27</v>
      </c>
      <c r="B22" s="20"/>
      <c r="C22" s="21">
        <f t="shared" si="2"/>
        <v>0</v>
      </c>
      <c r="D22" s="17"/>
      <c r="E22" s="25"/>
      <c r="F22" s="23"/>
    </row>
    <row r="23" spans="1:6" s="24" customFormat="1" ht="15.75" customHeight="1">
      <c r="A23" s="19" t="s">
        <v>28</v>
      </c>
      <c r="B23" s="20"/>
      <c r="C23" s="21">
        <f t="shared" si="2"/>
        <v>0</v>
      </c>
      <c r="D23" s="22"/>
      <c r="E23" s="25"/>
      <c r="F23" s="23"/>
    </row>
    <row r="24" spans="1:6" s="24" customFormat="1" ht="15.75" customHeight="1">
      <c r="A24" s="19" t="s">
        <v>29</v>
      </c>
      <c r="B24" s="20">
        <v>117306</v>
      </c>
      <c r="C24" s="21">
        <f t="shared" si="2"/>
        <v>0</v>
      </c>
      <c r="D24" s="17" t="s">
        <v>30</v>
      </c>
      <c r="E24" s="10">
        <f>E25+E28+E32+E36</f>
        <v>1094979329</v>
      </c>
      <c r="F24" s="18">
        <f>IF(E$47&gt;0,(E24/E$47)*100,0)</f>
        <v>6.39</v>
      </c>
    </row>
    <row r="25" spans="1:6" s="24" customFormat="1" ht="15.75" customHeight="1">
      <c r="A25" s="19" t="s">
        <v>31</v>
      </c>
      <c r="B25" s="20">
        <v>632033404</v>
      </c>
      <c r="C25" s="21">
        <f t="shared" si="2"/>
        <v>3.69</v>
      </c>
      <c r="D25" s="17" t="s">
        <v>32</v>
      </c>
      <c r="E25" s="27">
        <f>SUM(E26)</f>
        <v>1018225337</v>
      </c>
      <c r="F25" s="28">
        <f>IF(E$47&gt;0,(E25/E$47)*100,0)</f>
        <v>5.94</v>
      </c>
    </row>
    <row r="26" spans="1:6" s="24" customFormat="1" ht="15.75" customHeight="1">
      <c r="A26" s="19" t="s">
        <v>33</v>
      </c>
      <c r="B26" s="20">
        <v>70135720</v>
      </c>
      <c r="C26" s="21">
        <f t="shared" si="2"/>
        <v>0.41</v>
      </c>
      <c r="D26" s="22" t="s">
        <v>34</v>
      </c>
      <c r="E26" s="20">
        <v>1018225337</v>
      </c>
      <c r="F26" s="23">
        <f>IF(E$47&gt;0,(E26/E$47)*100,0)</f>
        <v>5.94</v>
      </c>
    </row>
    <row r="27" spans="1:6" s="24" customFormat="1" ht="15.75" customHeight="1">
      <c r="A27" s="19" t="s">
        <v>35</v>
      </c>
      <c r="B27" s="20">
        <v>290534737</v>
      </c>
      <c r="C27" s="21">
        <f t="shared" si="2"/>
        <v>1.69</v>
      </c>
      <c r="D27" s="22"/>
      <c r="E27" s="25"/>
      <c r="F27" s="23"/>
    </row>
    <row r="28" spans="1:6" s="24" customFormat="1" ht="15.75" customHeight="1">
      <c r="A28" s="19" t="s">
        <v>36</v>
      </c>
      <c r="B28" s="20"/>
      <c r="C28" s="21">
        <f t="shared" si="2"/>
        <v>0</v>
      </c>
      <c r="D28" s="17" t="s">
        <v>37</v>
      </c>
      <c r="E28" s="10">
        <f>SUM(E29:E30)</f>
        <v>19597057</v>
      </c>
      <c r="F28" s="18">
        <f>IF(E$47&gt;0,(E28/E$47)*100,0)</f>
        <v>0.11</v>
      </c>
    </row>
    <row r="29" spans="1:6" s="24" customFormat="1" ht="15.75" customHeight="1">
      <c r="A29" s="19" t="s">
        <v>38</v>
      </c>
      <c r="B29" s="20"/>
      <c r="C29" s="21">
        <f t="shared" si="2"/>
        <v>0</v>
      </c>
      <c r="D29" s="22" t="s">
        <v>39</v>
      </c>
      <c r="E29" s="20">
        <v>19597057</v>
      </c>
      <c r="F29" s="23">
        <f>IF(E$47&gt;0,(E29/E$47)*100,0)</f>
        <v>0.11</v>
      </c>
    </row>
    <row r="30" spans="1:6" s="24" customFormat="1" ht="15.75" customHeight="1">
      <c r="A30" s="19" t="s">
        <v>40</v>
      </c>
      <c r="B30" s="20">
        <v>17571032</v>
      </c>
      <c r="C30" s="21">
        <f t="shared" si="2"/>
        <v>0.1</v>
      </c>
      <c r="D30" s="22" t="s">
        <v>41</v>
      </c>
      <c r="E30" s="20"/>
      <c r="F30" s="23">
        <f>IF(E$47&gt;0,(E30/E$47)*100,0)</f>
        <v>0</v>
      </c>
    </row>
    <row r="31" spans="1:6" s="24" customFormat="1" ht="15.75" customHeight="1">
      <c r="A31" s="15" t="s">
        <v>42</v>
      </c>
      <c r="B31" s="10">
        <f>SUM(B32:B34)</f>
        <v>0</v>
      </c>
      <c r="C31" s="16">
        <f t="shared" si="2"/>
        <v>0</v>
      </c>
      <c r="D31" s="22"/>
      <c r="E31" s="25"/>
      <c r="F31" s="23"/>
    </row>
    <row r="32" spans="1:6" s="24" customFormat="1" ht="15.75" customHeight="1">
      <c r="A32" s="19" t="s">
        <v>43</v>
      </c>
      <c r="B32" s="20"/>
      <c r="C32" s="21">
        <f t="shared" si="2"/>
        <v>0</v>
      </c>
      <c r="D32" s="17" t="s">
        <v>118</v>
      </c>
      <c r="E32" s="10">
        <f>SUM(E33:E34)</f>
        <v>57156935</v>
      </c>
      <c r="F32" s="18">
        <f>IF(E$47&gt;0,(E32/E$47)*100,0)</f>
        <v>0.33</v>
      </c>
    </row>
    <row r="33" spans="1:6" s="24" customFormat="1" ht="15.75" customHeight="1">
      <c r="A33" s="19" t="s">
        <v>44</v>
      </c>
      <c r="B33" s="20"/>
      <c r="C33" s="21">
        <f t="shared" si="2"/>
        <v>0</v>
      </c>
      <c r="D33" s="22" t="s">
        <v>45</v>
      </c>
      <c r="E33" s="20">
        <v>57156935</v>
      </c>
      <c r="F33" s="23">
        <f>IF(E$47&gt;0,(E33/E$47)*100,0)</f>
        <v>0.33</v>
      </c>
    </row>
    <row r="34" spans="1:6" s="24" customFormat="1" ht="15.75" customHeight="1">
      <c r="A34" s="19" t="s">
        <v>46</v>
      </c>
      <c r="B34" s="20"/>
      <c r="C34" s="21">
        <f t="shared" si="2"/>
        <v>0</v>
      </c>
      <c r="D34" s="22" t="s">
        <v>119</v>
      </c>
      <c r="E34" s="20"/>
      <c r="F34" s="23">
        <f>IF(E$47&gt;0,(E34/E$47)*100,0)</f>
        <v>0</v>
      </c>
    </row>
    <row r="35" spans="1:6" s="24" customFormat="1" ht="15.75" customHeight="1">
      <c r="A35" s="15" t="s">
        <v>47</v>
      </c>
      <c r="B35" s="10">
        <f>SUM(B36)</f>
        <v>784553</v>
      </c>
      <c r="C35" s="16">
        <f t="shared" si="2"/>
        <v>0</v>
      </c>
      <c r="D35" s="22"/>
      <c r="E35" s="25"/>
      <c r="F35" s="23"/>
    </row>
    <row r="36" spans="1:6" s="24" customFormat="1" ht="15.75" customHeight="1">
      <c r="A36" s="19" t="s">
        <v>48</v>
      </c>
      <c r="B36" s="20">
        <v>784553</v>
      </c>
      <c r="C36" s="21">
        <f t="shared" si="2"/>
        <v>0</v>
      </c>
      <c r="D36" s="17" t="s">
        <v>120</v>
      </c>
      <c r="E36" s="10">
        <f>SUM(E37:E39)</f>
        <v>0</v>
      </c>
      <c r="F36" s="18">
        <f>IF(E$47&gt;0,(E36/E$47)*100,0)</f>
        <v>0</v>
      </c>
    </row>
    <row r="37" spans="1:6" s="24" customFormat="1" ht="15.75" customHeight="1">
      <c r="A37" s="15" t="s">
        <v>49</v>
      </c>
      <c r="B37" s="10">
        <f>SUM(B38)</f>
        <v>0</v>
      </c>
      <c r="C37" s="16">
        <f t="shared" si="2"/>
        <v>0</v>
      </c>
      <c r="D37" s="22" t="s">
        <v>121</v>
      </c>
      <c r="E37" s="20"/>
      <c r="F37" s="23">
        <f>IF(E$47&gt;0,(E37/E$47)*100,0)</f>
        <v>0</v>
      </c>
    </row>
    <row r="38" spans="1:6" s="24" customFormat="1" ht="15.75" customHeight="1">
      <c r="A38" s="19" t="s">
        <v>50</v>
      </c>
      <c r="B38" s="20"/>
      <c r="C38" s="21">
        <f t="shared" si="2"/>
        <v>0</v>
      </c>
      <c r="D38" s="22" t="s">
        <v>122</v>
      </c>
      <c r="E38" s="20"/>
      <c r="F38" s="23">
        <f>IF(E$47&gt;0,(E38/E$47)*100,0)</f>
        <v>0</v>
      </c>
    </row>
    <row r="39" spans="1:6" s="24" customFormat="1" ht="15.75" customHeight="1">
      <c r="A39" s="15" t="s">
        <v>51</v>
      </c>
      <c r="B39" s="10">
        <f>SUM(B40:B43)</f>
        <v>15836545931</v>
      </c>
      <c r="C39" s="16">
        <f t="shared" si="2"/>
        <v>92.37</v>
      </c>
      <c r="D39" s="22" t="s">
        <v>123</v>
      </c>
      <c r="E39" s="20"/>
      <c r="F39" s="23">
        <f>IF(E$47&gt;0,(E39/E$47)*100,0)</f>
        <v>0</v>
      </c>
    </row>
    <row r="40" spans="1:6" s="24" customFormat="1" ht="15.75" customHeight="1">
      <c r="A40" s="19" t="s">
        <v>52</v>
      </c>
      <c r="B40" s="20"/>
      <c r="C40" s="21">
        <f t="shared" si="2"/>
        <v>0</v>
      </c>
      <c r="D40" s="22"/>
      <c r="E40" s="25"/>
      <c r="F40" s="23"/>
    </row>
    <row r="41" spans="1:6" s="24" customFormat="1" ht="15.75" customHeight="1">
      <c r="A41" s="19" t="s">
        <v>53</v>
      </c>
      <c r="B41" s="20">
        <v>15836545931</v>
      </c>
      <c r="C41" s="21">
        <f t="shared" si="2"/>
        <v>92.37</v>
      </c>
      <c r="D41" s="22"/>
      <c r="E41" s="25"/>
      <c r="F41" s="26"/>
    </row>
    <row r="42" spans="1:6" s="24" customFormat="1" ht="15.75" customHeight="1">
      <c r="A42" s="19" t="s">
        <v>54</v>
      </c>
      <c r="B42" s="20"/>
      <c r="C42" s="21">
        <f t="shared" si="2"/>
        <v>0</v>
      </c>
      <c r="D42" s="22"/>
      <c r="E42" s="25"/>
      <c r="F42" s="26"/>
    </row>
    <row r="43" spans="1:6" s="24" customFormat="1" ht="15.75" customHeight="1">
      <c r="A43" s="19" t="s">
        <v>55</v>
      </c>
      <c r="B43" s="20"/>
      <c r="C43" s="21">
        <f t="shared" si="2"/>
        <v>0</v>
      </c>
      <c r="D43" s="22"/>
      <c r="E43" s="25"/>
      <c r="F43" s="26"/>
    </row>
    <row r="44" spans="1:6" s="24" customFormat="1" ht="15.75" customHeight="1">
      <c r="A44" s="19"/>
      <c r="B44" s="25"/>
      <c r="C44" s="21"/>
      <c r="D44" s="22"/>
      <c r="E44" s="25"/>
      <c r="F44" s="26"/>
    </row>
    <row r="45" spans="1:6" s="24" customFormat="1" ht="15.75" customHeight="1">
      <c r="A45" s="19"/>
      <c r="B45" s="25"/>
      <c r="C45" s="21"/>
      <c r="D45" s="22"/>
      <c r="E45" s="25"/>
      <c r="F45" s="26"/>
    </row>
    <row r="46" spans="1:6" s="24" customFormat="1" ht="15.75" customHeight="1">
      <c r="A46" s="19"/>
      <c r="B46" s="10"/>
      <c r="C46" s="16"/>
      <c r="D46" s="22"/>
      <c r="E46" s="25"/>
      <c r="F46" s="26"/>
    </row>
    <row r="47" spans="1:6" s="24" customFormat="1" ht="15.75" customHeight="1" thickBot="1">
      <c r="A47" s="29" t="s">
        <v>56</v>
      </c>
      <c r="B47" s="30">
        <f>B6</f>
        <v>17144966306</v>
      </c>
      <c r="C47" s="30">
        <f>IF(B$6&gt;0,(B47/B$6)*100,0)</f>
        <v>100</v>
      </c>
      <c r="D47" s="31" t="s">
        <v>56</v>
      </c>
      <c r="E47" s="32">
        <f>E6+E24</f>
        <v>17144966306</v>
      </c>
      <c r="F47" s="33">
        <f>IF(E$47&gt;0,(E47/E$47)*100,0)</f>
        <v>100</v>
      </c>
    </row>
    <row r="48" spans="1:4" s="24" customFormat="1" ht="17.25" customHeight="1">
      <c r="A48" s="34" t="s">
        <v>143</v>
      </c>
      <c r="B48" s="35"/>
      <c r="C48" s="36"/>
      <c r="D48" s="37"/>
    </row>
    <row r="49" s="24" customFormat="1" ht="14.25"/>
    <row r="50" s="24" customFormat="1" ht="14.25"/>
    <row r="51" s="24" customFormat="1" ht="14.25"/>
    <row r="52" s="24" customFormat="1" ht="14.25"/>
    <row r="53" s="24" customFormat="1" ht="14.25">
      <c r="D53" s="38"/>
    </row>
    <row r="54" s="24" customFormat="1" ht="14.25">
      <c r="D54" s="38"/>
    </row>
    <row r="55" s="24" customFormat="1" ht="14.25">
      <c r="D55" s="39"/>
    </row>
    <row r="56" s="24" customFormat="1" ht="14.25">
      <c r="D56" s="39"/>
    </row>
    <row r="57" s="24" customFormat="1" ht="14.25">
      <c r="D57" s="38"/>
    </row>
    <row r="58" s="24" customFormat="1" ht="14.25">
      <c r="D58" s="39"/>
    </row>
    <row r="59" s="24" customFormat="1" ht="14.25">
      <c r="D59" s="39"/>
    </row>
    <row r="60" s="24" customFormat="1" ht="14.25">
      <c r="D60" s="39"/>
    </row>
    <row r="61" s="24" customFormat="1" ht="14.25">
      <c r="D61" s="38"/>
    </row>
    <row r="62" ht="16.5">
      <c r="D62" s="39"/>
    </row>
    <row r="63" ht="16.5">
      <c r="D63" s="39"/>
    </row>
    <row r="64" ht="16.5">
      <c r="D64" s="39"/>
    </row>
    <row r="65" ht="16.5">
      <c r="D65" s="38"/>
    </row>
    <row r="66" ht="16.5">
      <c r="D66" s="39"/>
    </row>
    <row r="67" ht="16.5">
      <c r="D67" s="39"/>
    </row>
    <row r="68" ht="16.5">
      <c r="D68" s="40"/>
    </row>
    <row r="69" ht="16.5">
      <c r="D69" s="40"/>
    </row>
    <row r="70" ht="16.5">
      <c r="D70" s="40"/>
    </row>
    <row r="71" ht="16.5">
      <c r="D71" s="40"/>
    </row>
    <row r="72" ht="16.5">
      <c r="D72" s="40"/>
    </row>
    <row r="73" ht="16.5">
      <c r="D73" s="40"/>
    </row>
    <row r="74" ht="16.5">
      <c r="D74" s="40"/>
    </row>
    <row r="75" ht="16.5">
      <c r="D75" s="40"/>
    </row>
    <row r="76" ht="16.5">
      <c r="D76" s="40"/>
    </row>
  </sheetData>
  <mergeCells count="3">
    <mergeCell ref="A1:F1"/>
    <mergeCell ref="A2:F2"/>
    <mergeCell ref="A3:E3"/>
  </mergeCells>
  <printOptions/>
  <pageMargins left="0.6299212598425197" right="0.6299212598425197" top="0.7086614173228347" bottom="0.5905511811023623" header="0.5118110236220472" footer="0.511811023622047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F76"/>
  <sheetViews>
    <sheetView workbookViewId="0" topLeftCell="A1">
      <pane xSplit="1" ySplit="5" topLeftCell="B39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B41" sqref="B41"/>
    </sheetView>
  </sheetViews>
  <sheetFormatPr defaultColWidth="9.00390625" defaultRowHeight="16.5"/>
  <cols>
    <col min="1" max="1" width="20.625" style="1" customWidth="1"/>
    <col min="2" max="2" width="18.125" style="1" customWidth="1"/>
    <col min="3" max="3" width="7.875" style="1" customWidth="1"/>
    <col min="4" max="4" width="20.625" style="1" customWidth="1"/>
    <col min="5" max="5" width="17.375" style="1" customWidth="1"/>
    <col min="6" max="6" width="8.50390625" style="1" customWidth="1"/>
    <col min="7" max="16384" width="9.00390625" style="1" customWidth="1"/>
  </cols>
  <sheetData>
    <row r="1" spans="1:6" ht="27.75" customHeight="1">
      <c r="A1" s="111" t="s">
        <v>144</v>
      </c>
      <c r="B1" s="112"/>
      <c r="C1" s="112"/>
      <c r="D1" s="112"/>
      <c r="E1" s="112"/>
      <c r="F1" s="112"/>
    </row>
    <row r="2" spans="1:6" ht="27" customHeight="1">
      <c r="A2" s="113" t="s">
        <v>126</v>
      </c>
      <c r="B2" s="113"/>
      <c r="C2" s="113"/>
      <c r="D2" s="113"/>
      <c r="E2" s="113"/>
      <c r="F2" s="113"/>
    </row>
    <row r="3" spans="1:5" ht="10.5" customHeight="1">
      <c r="A3" s="109"/>
      <c r="B3" s="109"/>
      <c r="C3" s="109"/>
      <c r="D3" s="109"/>
      <c r="E3" s="109"/>
    </row>
    <row r="4" spans="1:6" ht="18" customHeight="1" thickBot="1">
      <c r="A4" s="2"/>
      <c r="B4" s="2" t="s">
        <v>111</v>
      </c>
      <c r="C4" s="2"/>
      <c r="D4" s="2"/>
      <c r="F4" s="3" t="s">
        <v>0</v>
      </c>
    </row>
    <row r="5" spans="1:6" s="8" customFormat="1" ht="33.75" customHeight="1">
      <c r="A5" s="4" t="s">
        <v>1</v>
      </c>
      <c r="B5" s="5" t="s">
        <v>2</v>
      </c>
      <c r="C5" s="6" t="s">
        <v>3</v>
      </c>
      <c r="D5" s="5" t="s">
        <v>1</v>
      </c>
      <c r="E5" s="5" t="s">
        <v>2</v>
      </c>
      <c r="F5" s="7" t="s">
        <v>3</v>
      </c>
    </row>
    <row r="6" spans="1:6" s="14" customFormat="1" ht="15.75" customHeight="1">
      <c r="A6" s="9" t="s">
        <v>4</v>
      </c>
      <c r="B6" s="10">
        <f>SUM(B7,B14,B21,B31,B35,B37,B39)</f>
        <v>4195520343.55</v>
      </c>
      <c r="C6" s="11">
        <f aca="true" t="shared" si="0" ref="C6:C14">IF(B$6&gt;0,(B6/B$6)*100,0)</f>
        <v>100</v>
      </c>
      <c r="D6" s="12" t="s">
        <v>5</v>
      </c>
      <c r="E6" s="10">
        <f>SUM(E7,E13,E17,E20)</f>
        <v>338367511</v>
      </c>
      <c r="F6" s="13">
        <f aca="true" t="shared" si="1" ref="F6:F11">IF(E$47&gt;0,(E6/E$47)*100,0)</f>
        <v>8.06</v>
      </c>
    </row>
    <row r="7" spans="1:6" s="14" customFormat="1" ht="15.75" customHeight="1">
      <c r="A7" s="15" t="s">
        <v>6</v>
      </c>
      <c r="B7" s="10">
        <f>SUM(B8:B13)</f>
        <v>3708484888.55</v>
      </c>
      <c r="C7" s="16">
        <f t="shared" si="0"/>
        <v>88.39</v>
      </c>
      <c r="D7" s="17" t="s">
        <v>7</v>
      </c>
      <c r="E7" s="10">
        <f>SUM(E8:E11)</f>
        <v>29612807</v>
      </c>
      <c r="F7" s="18">
        <f t="shared" si="1"/>
        <v>0.71</v>
      </c>
    </row>
    <row r="8" spans="1:6" s="24" customFormat="1" ht="15.75" customHeight="1">
      <c r="A8" s="19" t="s">
        <v>8</v>
      </c>
      <c r="B8" s="20">
        <v>3628483138.4</v>
      </c>
      <c r="C8" s="21">
        <f t="shared" si="0"/>
        <v>86.48</v>
      </c>
      <c r="D8" s="22" t="s">
        <v>9</v>
      </c>
      <c r="E8" s="20"/>
      <c r="F8" s="23">
        <f t="shared" si="1"/>
        <v>0</v>
      </c>
    </row>
    <row r="9" spans="1:6" s="24" customFormat="1" ht="15.75" customHeight="1">
      <c r="A9" s="19" t="s">
        <v>112</v>
      </c>
      <c r="B9" s="20"/>
      <c r="C9" s="21">
        <f t="shared" si="0"/>
        <v>0</v>
      </c>
      <c r="D9" s="22" t="s">
        <v>10</v>
      </c>
      <c r="E9" s="20">
        <v>29429320</v>
      </c>
      <c r="F9" s="23">
        <f t="shared" si="1"/>
        <v>0.7</v>
      </c>
    </row>
    <row r="10" spans="1:6" s="24" customFormat="1" ht="15.75" customHeight="1">
      <c r="A10" s="19" t="s">
        <v>11</v>
      </c>
      <c r="B10" s="20">
        <v>49226347</v>
      </c>
      <c r="C10" s="21">
        <f t="shared" si="0"/>
        <v>1.17</v>
      </c>
      <c r="D10" s="22" t="s">
        <v>12</v>
      </c>
      <c r="E10" s="20">
        <v>183487</v>
      </c>
      <c r="F10" s="23">
        <f t="shared" si="1"/>
        <v>0</v>
      </c>
    </row>
    <row r="11" spans="1:6" s="24" customFormat="1" ht="15.75" customHeight="1">
      <c r="A11" s="19" t="s">
        <v>13</v>
      </c>
      <c r="B11" s="20">
        <v>23994618.15</v>
      </c>
      <c r="C11" s="21">
        <f t="shared" si="0"/>
        <v>0.57</v>
      </c>
      <c r="D11" s="19" t="s">
        <v>113</v>
      </c>
      <c r="E11" s="20"/>
      <c r="F11" s="23">
        <f t="shared" si="1"/>
        <v>0</v>
      </c>
    </row>
    <row r="12" spans="1:6" s="24" customFormat="1" ht="15.75" customHeight="1">
      <c r="A12" s="19" t="s">
        <v>14</v>
      </c>
      <c r="B12" s="20">
        <v>1446756</v>
      </c>
      <c r="C12" s="21">
        <f t="shared" si="0"/>
        <v>0.03</v>
      </c>
      <c r="D12" s="17"/>
      <c r="E12" s="10"/>
      <c r="F12" s="18"/>
    </row>
    <row r="13" spans="1:6" s="24" customFormat="1" ht="15.75" customHeight="1">
      <c r="A13" s="19" t="s">
        <v>15</v>
      </c>
      <c r="B13" s="20">
        <v>5334029</v>
      </c>
      <c r="C13" s="21">
        <f t="shared" si="0"/>
        <v>0.13</v>
      </c>
      <c r="D13" s="17" t="s">
        <v>16</v>
      </c>
      <c r="E13" s="10">
        <f>SUM(E14:E15)</f>
        <v>0</v>
      </c>
      <c r="F13" s="18">
        <f>IF(E$47&gt;0,(E13/E$47)*100,0)</f>
        <v>0</v>
      </c>
    </row>
    <row r="14" spans="1:6" s="24" customFormat="1" ht="15.75" customHeight="1">
      <c r="A14" s="15" t="s">
        <v>114</v>
      </c>
      <c r="B14" s="10">
        <f>SUM(B16:B20)</f>
        <v>3235542</v>
      </c>
      <c r="C14" s="16">
        <f t="shared" si="0"/>
        <v>0.08</v>
      </c>
      <c r="D14" s="22" t="s">
        <v>17</v>
      </c>
      <c r="E14" s="20"/>
      <c r="F14" s="23">
        <f>IF(E$47&gt;0,(E14/E$47)*100,0)</f>
        <v>0</v>
      </c>
    </row>
    <row r="15" spans="1:6" s="24" customFormat="1" ht="15.75" customHeight="1">
      <c r="A15" s="15" t="s">
        <v>18</v>
      </c>
      <c r="C15" s="16"/>
      <c r="D15" s="19" t="s">
        <v>115</v>
      </c>
      <c r="E15" s="20"/>
      <c r="F15" s="23">
        <f>IF(E$47&gt;0,(E15/E$47)*100,0)</f>
        <v>0</v>
      </c>
    </row>
    <row r="16" spans="1:6" s="24" customFormat="1" ht="15.75" customHeight="1">
      <c r="A16" s="19" t="s">
        <v>19</v>
      </c>
      <c r="B16" s="20"/>
      <c r="C16" s="21">
        <f aca="true" t="shared" si="2" ref="C16:C43">IF(B$6&gt;0,(B16/B$6)*100,0)</f>
        <v>0</v>
      </c>
      <c r="D16" s="22"/>
      <c r="E16" s="25"/>
      <c r="F16" s="23"/>
    </row>
    <row r="17" spans="1:6" s="24" customFormat="1" ht="15.75" customHeight="1">
      <c r="A17" s="19" t="s">
        <v>20</v>
      </c>
      <c r="B17" s="20"/>
      <c r="C17" s="21">
        <f t="shared" si="2"/>
        <v>0</v>
      </c>
      <c r="D17" s="17" t="s">
        <v>21</v>
      </c>
      <c r="E17" s="10">
        <f>SUM(E18)</f>
        <v>308754704</v>
      </c>
      <c r="F17" s="18">
        <f>IF(E$47&gt;0,(E17/E$47)*100,0)</f>
        <v>7.36</v>
      </c>
    </row>
    <row r="18" spans="1:6" s="24" customFormat="1" ht="15.75" customHeight="1">
      <c r="A18" s="19" t="s">
        <v>22</v>
      </c>
      <c r="B18" s="20"/>
      <c r="C18" s="21">
        <f t="shared" si="2"/>
        <v>0</v>
      </c>
      <c r="D18" s="22" t="s">
        <v>23</v>
      </c>
      <c r="E18" s="20">
        <v>308754704</v>
      </c>
      <c r="F18" s="23">
        <f>IF(E$47&gt;0,(E18/E$47)*100,0)</f>
        <v>7.36</v>
      </c>
    </row>
    <row r="19" spans="1:6" s="24" customFormat="1" ht="15.75" customHeight="1">
      <c r="A19" s="19" t="s">
        <v>24</v>
      </c>
      <c r="B19" s="20"/>
      <c r="C19" s="21">
        <f t="shared" si="2"/>
        <v>0</v>
      </c>
      <c r="D19" s="22"/>
      <c r="E19" s="25"/>
      <c r="F19" s="26"/>
    </row>
    <row r="20" spans="1:6" s="24" customFormat="1" ht="15.75" customHeight="1">
      <c r="A20" s="19" t="s">
        <v>25</v>
      </c>
      <c r="B20" s="20">
        <v>3235542</v>
      </c>
      <c r="C20" s="21">
        <f t="shared" si="2"/>
        <v>0.08</v>
      </c>
      <c r="D20" s="15" t="s">
        <v>116</v>
      </c>
      <c r="E20" s="10">
        <f>SUM(E21)</f>
        <v>0</v>
      </c>
      <c r="F20" s="18">
        <f>IF(E$47&gt;0,(E20/E$47)*100,0)</f>
        <v>0</v>
      </c>
    </row>
    <row r="21" spans="1:6" s="24" customFormat="1" ht="15.75" customHeight="1">
      <c r="A21" s="15" t="s">
        <v>26</v>
      </c>
      <c r="B21" s="10">
        <f>SUM(B22:B30)</f>
        <v>123783888</v>
      </c>
      <c r="C21" s="16">
        <f t="shared" si="2"/>
        <v>2.95</v>
      </c>
      <c r="D21" s="19" t="s">
        <v>117</v>
      </c>
      <c r="E21" s="20"/>
      <c r="F21" s="23">
        <f>IF(E$47&gt;0,(E21/E$47)*100,0)</f>
        <v>0</v>
      </c>
    </row>
    <row r="22" spans="1:6" s="24" customFormat="1" ht="15.75" customHeight="1">
      <c r="A22" s="19" t="s">
        <v>27</v>
      </c>
      <c r="B22" s="20">
        <v>47533717</v>
      </c>
      <c r="C22" s="21">
        <f t="shared" si="2"/>
        <v>1.13</v>
      </c>
      <c r="D22" s="17"/>
      <c r="E22" s="25"/>
      <c r="F22" s="23"/>
    </row>
    <row r="23" spans="1:6" s="24" customFormat="1" ht="15.75" customHeight="1">
      <c r="A23" s="19" t="s">
        <v>28</v>
      </c>
      <c r="B23" s="20">
        <v>216726</v>
      </c>
      <c r="C23" s="21">
        <f t="shared" si="2"/>
        <v>0.01</v>
      </c>
      <c r="D23" s="22"/>
      <c r="E23" s="25"/>
      <c r="F23" s="23"/>
    </row>
    <row r="24" spans="1:6" s="24" customFormat="1" ht="15.75" customHeight="1">
      <c r="A24" s="19" t="s">
        <v>29</v>
      </c>
      <c r="B24" s="20">
        <v>32053634</v>
      </c>
      <c r="C24" s="21">
        <f t="shared" si="2"/>
        <v>0.76</v>
      </c>
      <c r="D24" s="17" t="s">
        <v>30</v>
      </c>
      <c r="E24" s="10">
        <f>E25+E28+E32+E36</f>
        <v>3857152832.55</v>
      </c>
      <c r="F24" s="18">
        <f>IF(E$47&gt;0,(E24/E$47)*100,0)</f>
        <v>91.94</v>
      </c>
    </row>
    <row r="25" spans="1:6" s="24" customFormat="1" ht="15.75" customHeight="1">
      <c r="A25" s="19" t="s">
        <v>31</v>
      </c>
      <c r="B25" s="20">
        <v>33868545</v>
      </c>
      <c r="C25" s="21">
        <f t="shared" si="2"/>
        <v>0.81</v>
      </c>
      <c r="D25" s="17" t="s">
        <v>32</v>
      </c>
      <c r="E25" s="27">
        <f>SUM(E26)</f>
        <v>3728697962.58</v>
      </c>
      <c r="F25" s="28">
        <f>IF(E$47&gt;0,(E25/E$47)*100,0)</f>
        <v>88.87</v>
      </c>
    </row>
    <row r="26" spans="1:6" s="24" customFormat="1" ht="15.75" customHeight="1">
      <c r="A26" s="19" t="s">
        <v>33</v>
      </c>
      <c r="B26" s="20">
        <v>3391272</v>
      </c>
      <c r="C26" s="21">
        <f t="shared" si="2"/>
        <v>0.08</v>
      </c>
      <c r="D26" s="22" t="s">
        <v>34</v>
      </c>
      <c r="E26" s="20">
        <v>3728697962.58</v>
      </c>
      <c r="F26" s="23">
        <f>IF(E$47&gt;0,(E26/E$47)*100,0)</f>
        <v>88.87</v>
      </c>
    </row>
    <row r="27" spans="1:6" s="24" customFormat="1" ht="15.75" customHeight="1">
      <c r="A27" s="19" t="s">
        <v>35</v>
      </c>
      <c r="B27" s="20">
        <v>6719994</v>
      </c>
      <c r="C27" s="21">
        <f t="shared" si="2"/>
        <v>0.16</v>
      </c>
      <c r="D27" s="22"/>
      <c r="E27" s="25"/>
      <c r="F27" s="23"/>
    </row>
    <row r="28" spans="1:6" s="24" customFormat="1" ht="15.75" customHeight="1">
      <c r="A28" s="19" t="s">
        <v>36</v>
      </c>
      <c r="B28" s="20"/>
      <c r="C28" s="21">
        <f t="shared" si="2"/>
        <v>0</v>
      </c>
      <c r="D28" s="17" t="s">
        <v>37</v>
      </c>
      <c r="E28" s="10">
        <f>SUM(E29:E30)</f>
        <v>28748333.47</v>
      </c>
      <c r="F28" s="18">
        <f>IF(E$47&gt;0,(E28/E$47)*100,0)</f>
        <v>0.69</v>
      </c>
    </row>
    <row r="29" spans="1:6" s="24" customFormat="1" ht="15.75" customHeight="1">
      <c r="A29" s="19" t="s">
        <v>38</v>
      </c>
      <c r="B29" s="20"/>
      <c r="C29" s="21">
        <f t="shared" si="2"/>
        <v>0</v>
      </c>
      <c r="D29" s="22" t="s">
        <v>39</v>
      </c>
      <c r="E29" s="20">
        <v>28748333.47</v>
      </c>
      <c r="F29" s="23">
        <f>IF(E$47&gt;0,(E29/E$47)*100,0)</f>
        <v>0.69</v>
      </c>
    </row>
    <row r="30" spans="1:6" s="24" customFormat="1" ht="15.75" customHeight="1">
      <c r="A30" s="19" t="s">
        <v>40</v>
      </c>
      <c r="B30" s="20"/>
      <c r="C30" s="21">
        <f t="shared" si="2"/>
        <v>0</v>
      </c>
      <c r="D30" s="22" t="s">
        <v>41</v>
      </c>
      <c r="E30" s="20"/>
      <c r="F30" s="23">
        <f>IF(E$47&gt;0,(E30/E$47)*100,0)</f>
        <v>0</v>
      </c>
    </row>
    <row r="31" spans="1:6" s="24" customFormat="1" ht="15.75" customHeight="1">
      <c r="A31" s="15" t="s">
        <v>42</v>
      </c>
      <c r="B31" s="10">
        <f>SUM(B32:B34)</f>
        <v>0</v>
      </c>
      <c r="C31" s="16">
        <f t="shared" si="2"/>
        <v>0</v>
      </c>
      <c r="D31" s="22"/>
      <c r="E31" s="25"/>
      <c r="F31" s="23"/>
    </row>
    <row r="32" spans="1:6" s="24" customFormat="1" ht="15.75" customHeight="1">
      <c r="A32" s="19" t="s">
        <v>43</v>
      </c>
      <c r="B32" s="20"/>
      <c r="C32" s="21">
        <f t="shared" si="2"/>
        <v>0</v>
      </c>
      <c r="D32" s="17" t="s">
        <v>118</v>
      </c>
      <c r="E32" s="10">
        <f>SUM(E33:E34)</f>
        <v>98485165.5</v>
      </c>
      <c r="F32" s="18">
        <f>IF(E$47&gt;0,(E32/E$47)*100,0)</f>
        <v>2.35</v>
      </c>
    </row>
    <row r="33" spans="1:6" s="24" customFormat="1" ht="15.75" customHeight="1">
      <c r="A33" s="19" t="s">
        <v>44</v>
      </c>
      <c r="B33" s="20"/>
      <c r="C33" s="21">
        <f t="shared" si="2"/>
        <v>0</v>
      </c>
      <c r="D33" s="22" t="s">
        <v>45</v>
      </c>
      <c r="E33" s="20">
        <v>98485165.5</v>
      </c>
      <c r="F33" s="23">
        <f>IF(E$47&gt;0,(E33/E$47)*100,0)</f>
        <v>2.35</v>
      </c>
    </row>
    <row r="34" spans="1:6" s="24" customFormat="1" ht="15.75" customHeight="1">
      <c r="A34" s="19" t="s">
        <v>46</v>
      </c>
      <c r="B34" s="20"/>
      <c r="C34" s="21">
        <f t="shared" si="2"/>
        <v>0</v>
      </c>
      <c r="D34" s="22" t="s">
        <v>119</v>
      </c>
      <c r="E34" s="20"/>
      <c r="F34" s="23">
        <f>IF(E$47&gt;0,(E34/E$47)*100,0)</f>
        <v>0</v>
      </c>
    </row>
    <row r="35" spans="1:6" s="24" customFormat="1" ht="15.75" customHeight="1">
      <c r="A35" s="15" t="s">
        <v>47</v>
      </c>
      <c r="B35" s="10">
        <f>SUM(B36)</f>
        <v>4402003</v>
      </c>
      <c r="C35" s="16">
        <f t="shared" si="2"/>
        <v>0.1</v>
      </c>
      <c r="D35" s="22"/>
      <c r="E35" s="25"/>
      <c r="F35" s="23"/>
    </row>
    <row r="36" spans="1:6" s="24" customFormat="1" ht="15.75" customHeight="1">
      <c r="A36" s="19" t="s">
        <v>48</v>
      </c>
      <c r="B36" s="20">
        <v>4402003</v>
      </c>
      <c r="C36" s="21">
        <f t="shared" si="2"/>
        <v>0.1</v>
      </c>
      <c r="D36" s="17" t="s">
        <v>120</v>
      </c>
      <c r="E36" s="10">
        <f>SUM(E37:E39)</f>
        <v>1221371</v>
      </c>
      <c r="F36" s="18">
        <f>IF(E$47&gt;0,(E36/E$47)*100,0)</f>
        <v>0.03</v>
      </c>
    </row>
    <row r="37" spans="1:6" s="24" customFormat="1" ht="15.75" customHeight="1">
      <c r="A37" s="15" t="s">
        <v>49</v>
      </c>
      <c r="B37" s="10">
        <f>SUM(B38)</f>
        <v>65339630</v>
      </c>
      <c r="C37" s="16">
        <f t="shared" si="2"/>
        <v>1.56</v>
      </c>
      <c r="D37" s="22" t="s">
        <v>121</v>
      </c>
      <c r="E37" s="20"/>
      <c r="F37" s="23">
        <f>IF(E$47&gt;0,(E37/E$47)*100,0)</f>
        <v>0</v>
      </c>
    </row>
    <row r="38" spans="1:6" s="24" customFormat="1" ht="15.75" customHeight="1">
      <c r="A38" s="19" t="s">
        <v>50</v>
      </c>
      <c r="B38" s="20">
        <v>65339630</v>
      </c>
      <c r="C38" s="21">
        <f t="shared" si="2"/>
        <v>1.56</v>
      </c>
      <c r="D38" s="22" t="s">
        <v>122</v>
      </c>
      <c r="E38" s="20"/>
      <c r="F38" s="23">
        <f>IF(E$47&gt;0,(E38/E$47)*100,0)</f>
        <v>0</v>
      </c>
    </row>
    <row r="39" spans="1:6" s="24" customFormat="1" ht="15.75" customHeight="1">
      <c r="A39" s="15" t="s">
        <v>51</v>
      </c>
      <c r="B39" s="10">
        <f>SUM(B40:B43)</f>
        <v>290274392</v>
      </c>
      <c r="C39" s="16">
        <f t="shared" si="2"/>
        <v>6.92</v>
      </c>
      <c r="D39" s="22" t="s">
        <v>123</v>
      </c>
      <c r="E39" s="20">
        <v>1221371</v>
      </c>
      <c r="F39" s="23">
        <f>IF(E$47&gt;0,(E39/E$47)*100,0)</f>
        <v>0.03</v>
      </c>
    </row>
    <row r="40" spans="1:6" s="24" customFormat="1" ht="15.75" customHeight="1">
      <c r="A40" s="19" t="s">
        <v>52</v>
      </c>
      <c r="B40" s="20">
        <v>53413858</v>
      </c>
      <c r="C40" s="21">
        <f t="shared" si="2"/>
        <v>1.27</v>
      </c>
      <c r="D40" s="22"/>
      <c r="E40" s="25"/>
      <c r="F40" s="23"/>
    </row>
    <row r="41" spans="1:6" s="24" customFormat="1" ht="15.75" customHeight="1">
      <c r="A41" s="19" t="s">
        <v>53</v>
      </c>
      <c r="B41" s="20">
        <v>236860534</v>
      </c>
      <c r="C41" s="21">
        <f t="shared" si="2"/>
        <v>5.65</v>
      </c>
      <c r="D41" s="22"/>
      <c r="E41" s="25"/>
      <c r="F41" s="26"/>
    </row>
    <row r="42" spans="1:6" s="24" customFormat="1" ht="15.75" customHeight="1">
      <c r="A42" s="19" t="s">
        <v>54</v>
      </c>
      <c r="B42" s="20"/>
      <c r="C42" s="21">
        <f t="shared" si="2"/>
        <v>0</v>
      </c>
      <c r="D42" s="22"/>
      <c r="E42" s="25"/>
      <c r="F42" s="26"/>
    </row>
    <row r="43" spans="1:6" s="24" customFormat="1" ht="15.75" customHeight="1">
      <c r="A43" s="19" t="s">
        <v>55</v>
      </c>
      <c r="B43" s="20"/>
      <c r="C43" s="21">
        <f t="shared" si="2"/>
        <v>0</v>
      </c>
      <c r="D43" s="22"/>
      <c r="E43" s="25"/>
      <c r="F43" s="26"/>
    </row>
    <row r="44" spans="1:6" s="24" customFormat="1" ht="15.75" customHeight="1">
      <c r="A44" s="19"/>
      <c r="B44" s="25"/>
      <c r="C44" s="21"/>
      <c r="D44" s="22"/>
      <c r="E44" s="25"/>
      <c r="F44" s="26"/>
    </row>
    <row r="45" spans="1:6" s="24" customFormat="1" ht="15.75" customHeight="1">
      <c r="A45" s="19"/>
      <c r="B45" s="25"/>
      <c r="C45" s="21"/>
      <c r="D45" s="22"/>
      <c r="E45" s="25"/>
      <c r="F45" s="26"/>
    </row>
    <row r="46" spans="1:6" s="24" customFormat="1" ht="15.75" customHeight="1">
      <c r="A46" s="19"/>
      <c r="B46" s="10"/>
      <c r="C46" s="16"/>
      <c r="D46" s="22"/>
      <c r="E46" s="25"/>
      <c r="F46" s="26"/>
    </row>
    <row r="47" spans="1:6" s="24" customFormat="1" ht="15.75" customHeight="1" thickBot="1">
      <c r="A47" s="29" t="s">
        <v>56</v>
      </c>
      <c r="B47" s="30">
        <f>B6</f>
        <v>4195520343.55</v>
      </c>
      <c r="C47" s="30">
        <f>IF(B$6&gt;0,(B47/B$6)*100,0)</f>
        <v>100</v>
      </c>
      <c r="D47" s="31" t="s">
        <v>56</v>
      </c>
      <c r="E47" s="32">
        <f>E6+E24</f>
        <v>4195520343.55</v>
      </c>
      <c r="F47" s="33">
        <f>IF(E$47&gt;0,(E47/E$47)*100,0)</f>
        <v>100</v>
      </c>
    </row>
    <row r="48" spans="1:4" s="24" customFormat="1" ht="17.25" customHeight="1">
      <c r="A48" s="34" t="s">
        <v>145</v>
      </c>
      <c r="B48" s="35"/>
      <c r="C48" s="36"/>
      <c r="D48" s="37"/>
    </row>
    <row r="49" s="24" customFormat="1" ht="14.25"/>
    <row r="50" s="24" customFormat="1" ht="14.25"/>
    <row r="51" s="24" customFormat="1" ht="14.25"/>
    <row r="52" s="24" customFormat="1" ht="14.25"/>
    <row r="53" s="24" customFormat="1" ht="14.25">
      <c r="D53" s="38"/>
    </row>
    <row r="54" s="24" customFormat="1" ht="14.25">
      <c r="D54" s="38"/>
    </row>
    <row r="55" s="24" customFormat="1" ht="14.25">
      <c r="D55" s="39"/>
    </row>
    <row r="56" s="24" customFormat="1" ht="14.25">
      <c r="D56" s="39"/>
    </row>
    <row r="57" s="24" customFormat="1" ht="14.25">
      <c r="D57" s="38"/>
    </row>
    <row r="58" s="24" customFormat="1" ht="14.25">
      <c r="D58" s="39"/>
    </row>
    <row r="59" s="24" customFormat="1" ht="14.25">
      <c r="D59" s="39"/>
    </row>
    <row r="60" s="24" customFormat="1" ht="14.25">
      <c r="D60" s="39"/>
    </row>
    <row r="61" s="24" customFormat="1" ht="14.25">
      <c r="D61" s="38"/>
    </row>
    <row r="62" ht="16.5">
      <c r="D62" s="39"/>
    </row>
    <row r="63" ht="16.5">
      <c r="D63" s="39"/>
    </row>
    <row r="64" ht="16.5">
      <c r="D64" s="39"/>
    </row>
    <row r="65" ht="16.5">
      <c r="D65" s="38"/>
    </row>
    <row r="66" ht="16.5">
      <c r="D66" s="39"/>
    </row>
    <row r="67" ht="16.5">
      <c r="D67" s="39"/>
    </row>
    <row r="68" ht="16.5">
      <c r="D68" s="40"/>
    </row>
    <row r="69" ht="16.5">
      <c r="D69" s="40"/>
    </row>
    <row r="70" ht="16.5">
      <c r="D70" s="40"/>
    </row>
    <row r="71" ht="16.5">
      <c r="D71" s="40"/>
    </row>
    <row r="72" ht="16.5">
      <c r="D72" s="40"/>
    </row>
    <row r="73" ht="16.5">
      <c r="D73" s="40"/>
    </row>
    <row r="74" ht="16.5">
      <c r="D74" s="40"/>
    </row>
    <row r="75" ht="16.5">
      <c r="D75" s="40"/>
    </row>
    <row r="76" ht="16.5">
      <c r="D76" s="40"/>
    </row>
  </sheetData>
  <mergeCells count="3">
    <mergeCell ref="A1:F1"/>
    <mergeCell ref="A2:F2"/>
    <mergeCell ref="A3:E3"/>
  </mergeCells>
  <printOptions/>
  <pageMargins left="0.6299212598425197" right="0.6299212598425197" top="0.7086614173228347" bottom="0.5905511811023623" header="0.5118110236220472" footer="0.5118110236220472"/>
  <pageSetup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F76"/>
  <sheetViews>
    <sheetView workbookViewId="0" topLeftCell="A1">
      <pane xSplit="1" ySplit="5" topLeftCell="B33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B36" sqref="B36"/>
    </sheetView>
  </sheetViews>
  <sheetFormatPr defaultColWidth="9.00390625" defaultRowHeight="16.5"/>
  <cols>
    <col min="1" max="1" width="20.625" style="1" customWidth="1"/>
    <col min="2" max="2" width="18.125" style="1" customWidth="1"/>
    <col min="3" max="3" width="7.875" style="1" customWidth="1"/>
    <col min="4" max="4" width="20.625" style="1" customWidth="1"/>
    <col min="5" max="5" width="17.375" style="1" customWidth="1"/>
    <col min="6" max="6" width="8.50390625" style="1" customWidth="1"/>
    <col min="7" max="16384" width="9.00390625" style="1" customWidth="1"/>
  </cols>
  <sheetData>
    <row r="1" spans="1:6" ht="27.75" customHeight="1">
      <c r="A1" s="111" t="s">
        <v>146</v>
      </c>
      <c r="B1" s="112"/>
      <c r="C1" s="112"/>
      <c r="D1" s="112"/>
      <c r="E1" s="112"/>
      <c r="F1" s="112"/>
    </row>
    <row r="2" spans="1:6" ht="27" customHeight="1">
      <c r="A2" s="113" t="s">
        <v>126</v>
      </c>
      <c r="B2" s="113"/>
      <c r="C2" s="113"/>
      <c r="D2" s="113"/>
      <c r="E2" s="113"/>
      <c r="F2" s="113"/>
    </row>
    <row r="3" spans="1:5" ht="10.5" customHeight="1">
      <c r="A3" s="109"/>
      <c r="B3" s="109"/>
      <c r="C3" s="109"/>
      <c r="D3" s="109"/>
      <c r="E3" s="109"/>
    </row>
    <row r="4" spans="1:6" ht="18" customHeight="1" thickBot="1">
      <c r="A4" s="2"/>
      <c r="B4" s="2" t="s">
        <v>111</v>
      </c>
      <c r="C4" s="2"/>
      <c r="D4" s="2"/>
      <c r="F4" s="3" t="s">
        <v>0</v>
      </c>
    </row>
    <row r="5" spans="1:6" s="8" customFormat="1" ht="33.75" customHeight="1">
      <c r="A5" s="4" t="s">
        <v>1</v>
      </c>
      <c r="B5" s="5" t="s">
        <v>2</v>
      </c>
      <c r="C5" s="6" t="s">
        <v>3</v>
      </c>
      <c r="D5" s="5" t="s">
        <v>1</v>
      </c>
      <c r="E5" s="5" t="s">
        <v>2</v>
      </c>
      <c r="F5" s="7" t="s">
        <v>3</v>
      </c>
    </row>
    <row r="6" spans="1:6" s="14" customFormat="1" ht="15.75" customHeight="1">
      <c r="A6" s="9" t="s">
        <v>4</v>
      </c>
      <c r="B6" s="10">
        <f>SUM(B7,B14,B21,B31,B35,B37,B39)</f>
        <v>177876537926.81</v>
      </c>
      <c r="C6" s="11">
        <f aca="true" t="shared" si="0" ref="C6:C14">IF(B$6&gt;0,(B6/B$6)*100,0)</f>
        <v>100</v>
      </c>
      <c r="D6" s="12" t="s">
        <v>5</v>
      </c>
      <c r="E6" s="10">
        <f>SUM(E7,E13,E17,E20)</f>
        <v>72833167835.84</v>
      </c>
      <c r="F6" s="13">
        <f aca="true" t="shared" si="1" ref="F6:F11">IF(E$47&gt;0,(E6/E$47)*100,0)</f>
        <v>40.95</v>
      </c>
    </row>
    <row r="7" spans="1:6" s="14" customFormat="1" ht="15.75" customHeight="1">
      <c r="A7" s="15" t="s">
        <v>6</v>
      </c>
      <c r="B7" s="10">
        <f>SUM(B8:B13)</f>
        <v>15103777545.69</v>
      </c>
      <c r="C7" s="16">
        <f t="shared" si="0"/>
        <v>8.49</v>
      </c>
      <c r="D7" s="17" t="s">
        <v>7</v>
      </c>
      <c r="E7" s="10">
        <f>SUM(E8:E11)</f>
        <v>3414649601</v>
      </c>
      <c r="F7" s="18">
        <f t="shared" si="1"/>
        <v>1.92</v>
      </c>
    </row>
    <row r="8" spans="1:6" s="24" customFormat="1" ht="15.75" customHeight="1">
      <c r="A8" s="19" t="s">
        <v>8</v>
      </c>
      <c r="B8" s="20">
        <v>10452007299.35</v>
      </c>
      <c r="C8" s="21">
        <f t="shared" si="0"/>
        <v>5.88</v>
      </c>
      <c r="D8" s="22" t="s">
        <v>9</v>
      </c>
      <c r="E8" s="20">
        <v>2760697167</v>
      </c>
      <c r="F8" s="23">
        <f t="shared" si="1"/>
        <v>1.55</v>
      </c>
    </row>
    <row r="9" spans="1:6" s="24" customFormat="1" ht="15.75" customHeight="1">
      <c r="A9" s="19" t="s">
        <v>112</v>
      </c>
      <c r="B9" s="20"/>
      <c r="C9" s="21">
        <f t="shared" si="0"/>
        <v>0</v>
      </c>
      <c r="D9" s="22" t="s">
        <v>10</v>
      </c>
      <c r="E9" s="20">
        <v>547851434</v>
      </c>
      <c r="F9" s="23">
        <f t="shared" si="1"/>
        <v>0.31</v>
      </c>
    </row>
    <row r="10" spans="1:6" s="24" customFormat="1" ht="15.75" customHeight="1">
      <c r="A10" s="19" t="s">
        <v>11</v>
      </c>
      <c r="B10" s="20">
        <v>4091896310.03</v>
      </c>
      <c r="C10" s="21">
        <f t="shared" si="0"/>
        <v>2.3</v>
      </c>
      <c r="D10" s="22" t="s">
        <v>12</v>
      </c>
      <c r="E10" s="20">
        <v>106101000</v>
      </c>
      <c r="F10" s="23">
        <f t="shared" si="1"/>
        <v>0.06</v>
      </c>
    </row>
    <row r="11" spans="1:6" s="24" customFormat="1" ht="15.75" customHeight="1">
      <c r="A11" s="19" t="s">
        <v>13</v>
      </c>
      <c r="B11" s="20">
        <v>290778062.31</v>
      </c>
      <c r="C11" s="21">
        <f t="shared" si="0"/>
        <v>0.16</v>
      </c>
      <c r="D11" s="19" t="s">
        <v>113</v>
      </c>
      <c r="E11" s="20"/>
      <c r="F11" s="23">
        <f t="shared" si="1"/>
        <v>0</v>
      </c>
    </row>
    <row r="12" spans="1:6" s="24" customFormat="1" ht="15.75" customHeight="1">
      <c r="A12" s="19" t="s">
        <v>14</v>
      </c>
      <c r="B12" s="20">
        <v>50497159</v>
      </c>
      <c r="C12" s="21">
        <f t="shared" si="0"/>
        <v>0.03</v>
      </c>
      <c r="D12" s="17"/>
      <c r="E12" s="10"/>
      <c r="F12" s="18"/>
    </row>
    <row r="13" spans="1:6" s="24" customFormat="1" ht="15.75" customHeight="1">
      <c r="A13" s="19" t="s">
        <v>15</v>
      </c>
      <c r="B13" s="20">
        <v>218598715</v>
      </c>
      <c r="C13" s="21">
        <f t="shared" si="0"/>
        <v>0.12</v>
      </c>
      <c r="D13" s="17" t="s">
        <v>16</v>
      </c>
      <c r="E13" s="10">
        <f>SUM(E14:E15)</f>
        <v>63143225666</v>
      </c>
      <c r="F13" s="18">
        <f>IF(E$47&gt;0,(E13/E$47)*100,0)</f>
        <v>35.5</v>
      </c>
    </row>
    <row r="14" spans="1:6" s="24" customFormat="1" ht="15.75" customHeight="1">
      <c r="A14" s="15" t="s">
        <v>114</v>
      </c>
      <c r="B14" s="10">
        <f>SUM(B16:B20)</f>
        <v>88283655519.57</v>
      </c>
      <c r="C14" s="16">
        <f t="shared" si="0"/>
        <v>49.63</v>
      </c>
      <c r="D14" s="22" t="s">
        <v>17</v>
      </c>
      <c r="E14" s="20">
        <v>63143225666</v>
      </c>
      <c r="F14" s="23">
        <f>IF(E$47&gt;0,(E14/E$47)*100,0)</f>
        <v>35.5</v>
      </c>
    </row>
    <row r="15" spans="1:6" s="24" customFormat="1" ht="15.75" customHeight="1">
      <c r="A15" s="15" t="s">
        <v>18</v>
      </c>
      <c r="C15" s="16"/>
      <c r="D15" s="19" t="s">
        <v>115</v>
      </c>
      <c r="E15" s="20"/>
      <c r="F15" s="23">
        <f>IF(E$47&gt;0,(E15/E$47)*100,0)</f>
        <v>0</v>
      </c>
    </row>
    <row r="16" spans="1:6" s="24" customFormat="1" ht="15.75" customHeight="1">
      <c r="A16" s="19" t="s">
        <v>19</v>
      </c>
      <c r="B16" s="20">
        <v>80824831448</v>
      </c>
      <c r="C16" s="21">
        <f aca="true" t="shared" si="2" ref="C16:C43">IF(B$6&gt;0,(B16/B$6)*100,0)</f>
        <v>45.44</v>
      </c>
      <c r="D16" s="22"/>
      <c r="E16" s="25"/>
      <c r="F16" s="23"/>
    </row>
    <row r="17" spans="1:6" s="24" customFormat="1" ht="15.75" customHeight="1">
      <c r="A17" s="19" t="s">
        <v>20</v>
      </c>
      <c r="B17" s="20"/>
      <c r="C17" s="21">
        <f t="shared" si="2"/>
        <v>0</v>
      </c>
      <c r="D17" s="17" t="s">
        <v>21</v>
      </c>
      <c r="E17" s="10">
        <f>SUM(E18)</f>
        <v>6275292568.84</v>
      </c>
      <c r="F17" s="18">
        <f>IF(E$47&gt;0,(E17/E$47)*100,0)</f>
        <v>3.53</v>
      </c>
    </row>
    <row r="18" spans="1:6" s="24" customFormat="1" ht="15.75" customHeight="1">
      <c r="A18" s="19" t="s">
        <v>22</v>
      </c>
      <c r="B18" s="20">
        <v>675776733</v>
      </c>
      <c r="C18" s="21">
        <f t="shared" si="2"/>
        <v>0.38</v>
      </c>
      <c r="D18" s="22" t="s">
        <v>23</v>
      </c>
      <c r="E18" s="20">
        <v>6275292568.84</v>
      </c>
      <c r="F18" s="23">
        <f>IF(E$47&gt;0,(E18/E$47)*100,0)</f>
        <v>3.53</v>
      </c>
    </row>
    <row r="19" spans="1:6" s="24" customFormat="1" ht="15.75" customHeight="1">
      <c r="A19" s="19" t="s">
        <v>24</v>
      </c>
      <c r="B19" s="20">
        <v>5785553806.88</v>
      </c>
      <c r="C19" s="21">
        <f t="shared" si="2"/>
        <v>3.25</v>
      </c>
      <c r="D19" s="22"/>
      <c r="E19" s="25"/>
      <c r="F19" s="26"/>
    </row>
    <row r="20" spans="1:6" s="24" customFormat="1" ht="15.75" customHeight="1">
      <c r="A20" s="19" t="s">
        <v>25</v>
      </c>
      <c r="B20" s="20">
        <v>997493531.69</v>
      </c>
      <c r="C20" s="21">
        <f t="shared" si="2"/>
        <v>0.56</v>
      </c>
      <c r="D20" s="15" t="s">
        <v>116</v>
      </c>
      <c r="E20" s="10">
        <f>SUM(E21)</f>
        <v>0</v>
      </c>
      <c r="F20" s="18">
        <f>IF(E$47&gt;0,(E20/E$47)*100,0)</f>
        <v>0</v>
      </c>
    </row>
    <row r="21" spans="1:6" s="24" customFormat="1" ht="15.75" customHeight="1">
      <c r="A21" s="15" t="s">
        <v>26</v>
      </c>
      <c r="B21" s="10">
        <f>SUM(B22:B30)</f>
        <v>70487168152</v>
      </c>
      <c r="C21" s="16">
        <f t="shared" si="2"/>
        <v>39.63</v>
      </c>
      <c r="D21" s="19" t="s">
        <v>117</v>
      </c>
      <c r="E21" s="20"/>
      <c r="F21" s="23">
        <f>IF(E$47&gt;0,(E21/E$47)*100,0)</f>
        <v>0</v>
      </c>
    </row>
    <row r="22" spans="1:6" s="24" customFormat="1" ht="15.75" customHeight="1">
      <c r="A22" s="19" t="s">
        <v>27</v>
      </c>
      <c r="B22" s="20">
        <v>46562749480</v>
      </c>
      <c r="C22" s="21">
        <f t="shared" si="2"/>
        <v>26.18</v>
      </c>
      <c r="D22" s="17"/>
      <c r="E22" s="25"/>
      <c r="F22" s="23"/>
    </row>
    <row r="23" spans="1:6" s="24" customFormat="1" ht="15.75" customHeight="1">
      <c r="A23" s="19" t="s">
        <v>28</v>
      </c>
      <c r="B23" s="20">
        <v>7063410909</v>
      </c>
      <c r="C23" s="21">
        <f t="shared" si="2"/>
        <v>3.97</v>
      </c>
      <c r="D23" s="22"/>
      <c r="E23" s="25"/>
      <c r="F23" s="23"/>
    </row>
    <row r="24" spans="1:6" s="24" customFormat="1" ht="15.75" customHeight="1">
      <c r="A24" s="19" t="s">
        <v>29</v>
      </c>
      <c r="B24" s="20">
        <v>7436998101</v>
      </c>
      <c r="C24" s="21">
        <f t="shared" si="2"/>
        <v>4.18</v>
      </c>
      <c r="D24" s="17" t="s">
        <v>30</v>
      </c>
      <c r="E24" s="10">
        <f>E25+E28+E32+E36</f>
        <v>105043370090.97</v>
      </c>
      <c r="F24" s="18">
        <f>IF(E$47&gt;0,(E24/E$47)*100,0)</f>
        <v>59.05</v>
      </c>
    </row>
    <row r="25" spans="1:6" s="24" customFormat="1" ht="15.75" customHeight="1">
      <c r="A25" s="19" t="s">
        <v>31</v>
      </c>
      <c r="B25" s="20">
        <v>8152911644</v>
      </c>
      <c r="C25" s="21">
        <f t="shared" si="2"/>
        <v>4.58</v>
      </c>
      <c r="D25" s="17" t="s">
        <v>32</v>
      </c>
      <c r="E25" s="27">
        <f>SUM(E26)</f>
        <v>34521468077.03</v>
      </c>
      <c r="F25" s="28">
        <f>IF(E$47&gt;0,(E25/E$47)*100,0)</f>
        <v>19.41</v>
      </c>
    </row>
    <row r="26" spans="1:6" s="24" customFormat="1" ht="15.75" customHeight="1">
      <c r="A26" s="19" t="s">
        <v>33</v>
      </c>
      <c r="B26" s="20">
        <v>337847953</v>
      </c>
      <c r="C26" s="21">
        <f t="shared" si="2"/>
        <v>0.19</v>
      </c>
      <c r="D26" s="22" t="s">
        <v>34</v>
      </c>
      <c r="E26" s="20">
        <v>34521468077.03</v>
      </c>
      <c r="F26" s="23">
        <f>IF(E$47&gt;0,(E26/E$47)*100,0)</f>
        <v>19.41</v>
      </c>
    </row>
    <row r="27" spans="1:6" s="24" customFormat="1" ht="15.75" customHeight="1">
      <c r="A27" s="19" t="s">
        <v>35</v>
      </c>
      <c r="B27" s="20">
        <v>134112004</v>
      </c>
      <c r="C27" s="21">
        <f t="shared" si="2"/>
        <v>0.08</v>
      </c>
      <c r="D27" s="22"/>
      <c r="E27" s="25"/>
      <c r="F27" s="23"/>
    </row>
    <row r="28" spans="1:6" s="24" customFormat="1" ht="15.75" customHeight="1">
      <c r="A28" s="19" t="s">
        <v>36</v>
      </c>
      <c r="B28" s="20"/>
      <c r="C28" s="21">
        <f t="shared" si="2"/>
        <v>0</v>
      </c>
      <c r="D28" s="17" t="s">
        <v>37</v>
      </c>
      <c r="E28" s="10">
        <f>SUM(E29:E30)</f>
        <v>64527902731.66</v>
      </c>
      <c r="F28" s="18">
        <f>IF(E$47&gt;0,(E28/E$47)*100,0)</f>
        <v>36.28</v>
      </c>
    </row>
    <row r="29" spans="1:6" s="24" customFormat="1" ht="15.75" customHeight="1">
      <c r="A29" s="19" t="s">
        <v>38</v>
      </c>
      <c r="B29" s="20">
        <v>19862414</v>
      </c>
      <c r="C29" s="21">
        <f t="shared" si="2"/>
        <v>0.01</v>
      </c>
      <c r="D29" s="22" t="s">
        <v>39</v>
      </c>
      <c r="E29" s="20">
        <v>53644885731.66</v>
      </c>
      <c r="F29" s="23">
        <f>IF(E$47&gt;0,(E29/E$47)*100,0)</f>
        <v>30.16</v>
      </c>
    </row>
    <row r="30" spans="1:6" s="24" customFormat="1" ht="15.75" customHeight="1">
      <c r="A30" s="19" t="s">
        <v>40</v>
      </c>
      <c r="B30" s="20">
        <v>779275647</v>
      </c>
      <c r="C30" s="21">
        <f t="shared" si="2"/>
        <v>0.44</v>
      </c>
      <c r="D30" s="22" t="s">
        <v>41</v>
      </c>
      <c r="E30" s="20">
        <v>10883017000</v>
      </c>
      <c r="F30" s="23">
        <f>IF(E$47&gt;0,(E30/E$47)*100,0)</f>
        <v>6.12</v>
      </c>
    </row>
    <row r="31" spans="1:6" s="24" customFormat="1" ht="15.75" customHeight="1">
      <c r="A31" s="15" t="s">
        <v>42</v>
      </c>
      <c r="B31" s="10">
        <f>SUM(B32:B34)</f>
        <v>0</v>
      </c>
      <c r="C31" s="16">
        <f t="shared" si="2"/>
        <v>0</v>
      </c>
      <c r="D31" s="22"/>
      <c r="E31" s="25"/>
      <c r="F31" s="23"/>
    </row>
    <row r="32" spans="1:6" s="24" customFormat="1" ht="15.75" customHeight="1">
      <c r="A32" s="19" t="s">
        <v>43</v>
      </c>
      <c r="B32" s="20"/>
      <c r="C32" s="21">
        <f t="shared" si="2"/>
        <v>0</v>
      </c>
      <c r="D32" s="17" t="s">
        <v>118</v>
      </c>
      <c r="E32" s="10">
        <f>SUM(E33:E34)</f>
        <v>-2021170009.85</v>
      </c>
      <c r="F32" s="18">
        <f>IF(E$47&gt;0,(E32/E$47)*100,0)</f>
        <v>-1.14</v>
      </c>
    </row>
    <row r="33" spans="1:6" s="24" customFormat="1" ht="15.75" customHeight="1">
      <c r="A33" s="19" t="s">
        <v>44</v>
      </c>
      <c r="B33" s="20"/>
      <c r="C33" s="21">
        <f t="shared" si="2"/>
        <v>0</v>
      </c>
      <c r="D33" s="22" t="s">
        <v>45</v>
      </c>
      <c r="E33" s="20">
        <v>291022051.49</v>
      </c>
      <c r="F33" s="23">
        <f>IF(E$47&gt;0,(E33/E$47)*100,0)</f>
        <v>0.16</v>
      </c>
    </row>
    <row r="34" spans="1:6" s="24" customFormat="1" ht="15.75" customHeight="1">
      <c r="A34" s="19" t="s">
        <v>46</v>
      </c>
      <c r="B34" s="20"/>
      <c r="C34" s="21">
        <f t="shared" si="2"/>
        <v>0</v>
      </c>
      <c r="D34" s="22" t="s">
        <v>119</v>
      </c>
      <c r="E34" s="20">
        <v>-2312192061.34</v>
      </c>
      <c r="F34" s="23">
        <f>IF(E$47&gt;0,(E34/E$47)*100,0)</f>
        <v>-1.3</v>
      </c>
    </row>
    <row r="35" spans="1:6" s="24" customFormat="1" ht="15.75" customHeight="1">
      <c r="A35" s="15" t="s">
        <v>47</v>
      </c>
      <c r="B35" s="10">
        <f>SUM(B36)</f>
        <v>65824783</v>
      </c>
      <c r="C35" s="16">
        <f t="shared" si="2"/>
        <v>0.04</v>
      </c>
      <c r="D35" s="22"/>
      <c r="E35" s="25"/>
      <c r="F35" s="23"/>
    </row>
    <row r="36" spans="1:6" s="24" customFormat="1" ht="15.75" customHeight="1">
      <c r="A36" s="19" t="s">
        <v>48</v>
      </c>
      <c r="B36" s="20">
        <v>65824783</v>
      </c>
      <c r="C36" s="21">
        <f t="shared" si="2"/>
        <v>0.04</v>
      </c>
      <c r="D36" s="17" t="s">
        <v>120</v>
      </c>
      <c r="E36" s="10">
        <f>SUM(E37:E39)</f>
        <v>8015169292.13</v>
      </c>
      <c r="F36" s="18">
        <f>IF(E$47&gt;0,(E36/E$47)*100,0)</f>
        <v>4.51</v>
      </c>
    </row>
    <row r="37" spans="1:6" s="24" customFormat="1" ht="15.75" customHeight="1">
      <c r="A37" s="15" t="s">
        <v>49</v>
      </c>
      <c r="B37" s="10">
        <f>SUM(B38)</f>
        <v>10387</v>
      </c>
      <c r="C37" s="16">
        <f t="shared" si="2"/>
        <v>0</v>
      </c>
      <c r="D37" s="22" t="s">
        <v>121</v>
      </c>
      <c r="E37" s="20"/>
      <c r="F37" s="23">
        <f>IF(E$47&gt;0,(E37/E$47)*100,0)</f>
        <v>0</v>
      </c>
    </row>
    <row r="38" spans="1:6" s="24" customFormat="1" ht="15.75" customHeight="1">
      <c r="A38" s="19" t="s">
        <v>50</v>
      </c>
      <c r="B38" s="20">
        <v>10387</v>
      </c>
      <c r="C38" s="21">
        <f t="shared" si="2"/>
        <v>0</v>
      </c>
      <c r="D38" s="22" t="s">
        <v>122</v>
      </c>
      <c r="E38" s="20"/>
      <c r="F38" s="23">
        <f>IF(E$47&gt;0,(E38/E$47)*100,0)</f>
        <v>0</v>
      </c>
    </row>
    <row r="39" spans="1:6" s="24" customFormat="1" ht="15.75" customHeight="1">
      <c r="A39" s="15" t="s">
        <v>51</v>
      </c>
      <c r="B39" s="10">
        <f>SUM(B40:B43)</f>
        <v>3936101539.55</v>
      </c>
      <c r="C39" s="16">
        <f t="shared" si="2"/>
        <v>2.21</v>
      </c>
      <c r="D39" s="22" t="s">
        <v>123</v>
      </c>
      <c r="E39" s="20">
        <v>8015169292.13</v>
      </c>
      <c r="F39" s="23">
        <f>IF(E$47&gt;0,(E39/E$47)*100,0)</f>
        <v>4.51</v>
      </c>
    </row>
    <row r="40" spans="1:6" s="24" customFormat="1" ht="15.75" customHeight="1">
      <c r="A40" s="19" t="s">
        <v>52</v>
      </c>
      <c r="B40" s="20">
        <v>213655606</v>
      </c>
      <c r="C40" s="21">
        <f t="shared" si="2"/>
        <v>0.12</v>
      </c>
      <c r="D40" s="22"/>
      <c r="E40" s="25"/>
      <c r="F40" s="23"/>
    </row>
    <row r="41" spans="1:6" s="24" customFormat="1" ht="15.75" customHeight="1">
      <c r="A41" s="19" t="s">
        <v>53</v>
      </c>
      <c r="B41" s="20">
        <v>3719071437.55</v>
      </c>
      <c r="C41" s="21">
        <f t="shared" si="2"/>
        <v>2.09</v>
      </c>
      <c r="D41" s="22"/>
      <c r="E41" s="25"/>
      <c r="F41" s="26"/>
    </row>
    <row r="42" spans="1:6" s="24" customFormat="1" ht="15.75" customHeight="1">
      <c r="A42" s="19" t="s">
        <v>54</v>
      </c>
      <c r="B42" s="20">
        <v>3374496</v>
      </c>
      <c r="C42" s="21">
        <f t="shared" si="2"/>
        <v>0</v>
      </c>
      <c r="D42" s="22"/>
      <c r="E42" s="25"/>
      <c r="F42" s="26"/>
    </row>
    <row r="43" spans="1:6" s="24" customFormat="1" ht="15.75" customHeight="1">
      <c r="A43" s="19" t="s">
        <v>55</v>
      </c>
      <c r="B43" s="20"/>
      <c r="C43" s="21">
        <f t="shared" si="2"/>
        <v>0</v>
      </c>
      <c r="D43" s="22"/>
      <c r="E43" s="25"/>
      <c r="F43" s="26"/>
    </row>
    <row r="44" spans="1:6" s="24" customFormat="1" ht="15.75" customHeight="1">
      <c r="A44" s="19"/>
      <c r="B44" s="25"/>
      <c r="C44" s="21"/>
      <c r="D44" s="22"/>
      <c r="E44" s="25"/>
      <c r="F44" s="26"/>
    </row>
    <row r="45" spans="1:6" s="24" customFormat="1" ht="15.75" customHeight="1">
      <c r="A45" s="19"/>
      <c r="B45" s="25"/>
      <c r="C45" s="21"/>
      <c r="D45" s="22"/>
      <c r="E45" s="25"/>
      <c r="F45" s="26"/>
    </row>
    <row r="46" spans="1:6" s="24" customFormat="1" ht="15.75" customHeight="1">
      <c r="A46" s="19"/>
      <c r="B46" s="10"/>
      <c r="C46" s="16"/>
      <c r="D46" s="22"/>
      <c r="E46" s="25"/>
      <c r="F46" s="26"/>
    </row>
    <row r="47" spans="1:6" s="24" customFormat="1" ht="15.75" customHeight="1" thickBot="1">
      <c r="A47" s="29" t="s">
        <v>56</v>
      </c>
      <c r="B47" s="30">
        <f>B6</f>
        <v>177876537926.81</v>
      </c>
      <c r="C47" s="30">
        <f>IF(B$6&gt;0,(B47/B$6)*100,0)</f>
        <v>100</v>
      </c>
      <c r="D47" s="31" t="s">
        <v>56</v>
      </c>
      <c r="E47" s="32">
        <f>E6+E24</f>
        <v>177876537926.81</v>
      </c>
      <c r="F47" s="33">
        <f>IF(E$47&gt;0,(E47/E$47)*100,0)</f>
        <v>100</v>
      </c>
    </row>
    <row r="48" spans="1:4" s="24" customFormat="1" ht="17.25" customHeight="1">
      <c r="A48" s="34" t="s">
        <v>147</v>
      </c>
      <c r="B48" s="35"/>
      <c r="C48" s="36"/>
      <c r="D48" s="37"/>
    </row>
    <row r="49" s="24" customFormat="1" ht="14.25"/>
    <row r="50" s="24" customFormat="1" ht="14.25"/>
    <row r="51" s="24" customFormat="1" ht="14.25"/>
    <row r="52" s="24" customFormat="1" ht="14.25"/>
    <row r="53" s="24" customFormat="1" ht="14.25">
      <c r="D53" s="38"/>
    </row>
    <row r="54" s="24" customFormat="1" ht="14.25">
      <c r="D54" s="38"/>
    </row>
    <row r="55" s="24" customFormat="1" ht="14.25">
      <c r="D55" s="39"/>
    </row>
    <row r="56" s="24" customFormat="1" ht="14.25">
      <c r="D56" s="39"/>
    </row>
    <row r="57" s="24" customFormat="1" ht="14.25">
      <c r="D57" s="38"/>
    </row>
    <row r="58" s="24" customFormat="1" ht="14.25">
      <c r="D58" s="39"/>
    </row>
    <row r="59" s="24" customFormat="1" ht="14.25">
      <c r="D59" s="39"/>
    </row>
    <row r="60" s="24" customFormat="1" ht="14.25">
      <c r="D60" s="39"/>
    </row>
    <row r="61" s="24" customFormat="1" ht="14.25">
      <c r="D61" s="38"/>
    </row>
    <row r="62" ht="16.5">
      <c r="D62" s="39"/>
    </row>
    <row r="63" ht="16.5">
      <c r="D63" s="39"/>
    </row>
    <row r="64" ht="16.5">
      <c r="D64" s="39"/>
    </row>
    <row r="65" ht="16.5">
      <c r="D65" s="38"/>
    </row>
    <row r="66" ht="16.5">
      <c r="D66" s="39"/>
    </row>
    <row r="67" ht="16.5">
      <c r="D67" s="39"/>
    </row>
    <row r="68" ht="16.5">
      <c r="D68" s="40"/>
    </row>
    <row r="69" ht="16.5">
      <c r="D69" s="40"/>
    </row>
    <row r="70" ht="16.5">
      <c r="D70" s="40"/>
    </row>
    <row r="71" ht="16.5">
      <c r="D71" s="40"/>
    </row>
    <row r="72" ht="16.5">
      <c r="D72" s="40"/>
    </row>
    <row r="73" ht="16.5">
      <c r="D73" s="40"/>
    </row>
    <row r="74" ht="16.5">
      <c r="D74" s="40"/>
    </row>
    <row r="75" ht="16.5">
      <c r="D75" s="40"/>
    </row>
    <row r="76" ht="16.5">
      <c r="D76" s="40"/>
    </row>
  </sheetData>
  <mergeCells count="3">
    <mergeCell ref="A1:F1"/>
    <mergeCell ref="A2:F2"/>
    <mergeCell ref="A3:E3"/>
  </mergeCells>
  <printOptions/>
  <pageMargins left="0.6299212598425197" right="0.6299212598425197" top="0.7086614173228347" bottom="0.5905511811023623" header="0.5118110236220472" footer="0.5118110236220472"/>
  <pageSetup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F76"/>
  <sheetViews>
    <sheetView workbookViewId="0" topLeftCell="A1">
      <pane xSplit="1" ySplit="5" topLeftCell="B36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D39" sqref="D39"/>
    </sheetView>
  </sheetViews>
  <sheetFormatPr defaultColWidth="9.00390625" defaultRowHeight="16.5"/>
  <cols>
    <col min="1" max="1" width="20.625" style="1" customWidth="1"/>
    <col min="2" max="2" width="18.125" style="1" customWidth="1"/>
    <col min="3" max="3" width="7.875" style="1" customWidth="1"/>
    <col min="4" max="4" width="20.625" style="1" customWidth="1"/>
    <col min="5" max="5" width="17.375" style="1" customWidth="1"/>
    <col min="6" max="6" width="8.50390625" style="1" customWidth="1"/>
    <col min="7" max="16384" width="9.00390625" style="1" customWidth="1"/>
  </cols>
  <sheetData>
    <row r="1" spans="1:6" ht="27.75" customHeight="1">
      <c r="A1" s="111" t="s">
        <v>148</v>
      </c>
      <c r="B1" s="112"/>
      <c r="C1" s="112"/>
      <c r="D1" s="112"/>
      <c r="E1" s="112"/>
      <c r="F1" s="112"/>
    </row>
    <row r="2" spans="1:6" ht="27" customHeight="1">
      <c r="A2" s="113" t="s">
        <v>126</v>
      </c>
      <c r="B2" s="113"/>
      <c r="C2" s="113"/>
      <c r="D2" s="113"/>
      <c r="E2" s="113"/>
      <c r="F2" s="113"/>
    </row>
    <row r="3" spans="1:5" ht="10.5" customHeight="1">
      <c r="A3" s="109"/>
      <c r="B3" s="109"/>
      <c r="C3" s="109"/>
      <c r="D3" s="109"/>
      <c r="E3" s="109"/>
    </row>
    <row r="4" spans="1:6" ht="18" customHeight="1" thickBot="1">
      <c r="A4" s="2"/>
      <c r="B4" s="2" t="s">
        <v>111</v>
      </c>
      <c r="C4" s="2"/>
      <c r="D4" s="2"/>
      <c r="F4" s="3" t="s">
        <v>0</v>
      </c>
    </row>
    <row r="5" spans="1:6" s="8" customFormat="1" ht="33.75" customHeight="1">
      <c r="A5" s="4" t="s">
        <v>1</v>
      </c>
      <c r="B5" s="5" t="s">
        <v>2</v>
      </c>
      <c r="C5" s="6" t="s">
        <v>3</v>
      </c>
      <c r="D5" s="5" t="s">
        <v>1</v>
      </c>
      <c r="E5" s="5" t="s">
        <v>2</v>
      </c>
      <c r="F5" s="7" t="s">
        <v>3</v>
      </c>
    </row>
    <row r="6" spans="1:6" s="14" customFormat="1" ht="15.75" customHeight="1">
      <c r="A6" s="9" t="s">
        <v>4</v>
      </c>
      <c r="B6" s="10">
        <f>SUM(B7,B14,B21,B31,B35,B37,B39)</f>
        <v>33019951221.97</v>
      </c>
      <c r="C6" s="11">
        <f aca="true" t="shared" si="0" ref="C6:C14">IF(B$6&gt;0,(B6/B$6)*100,0)</f>
        <v>100</v>
      </c>
      <c r="D6" s="12" t="s">
        <v>5</v>
      </c>
      <c r="E6" s="10">
        <f>SUM(E7,E13,E17,E20)</f>
        <v>3531291188.76</v>
      </c>
      <c r="F6" s="13">
        <f aca="true" t="shared" si="1" ref="F6:F11">IF(E$47&gt;0,(E6/E$47)*100,0)</f>
        <v>10.69</v>
      </c>
    </row>
    <row r="7" spans="1:6" s="14" customFormat="1" ht="15.75" customHeight="1">
      <c r="A7" s="15" t="s">
        <v>6</v>
      </c>
      <c r="B7" s="10">
        <f>SUM(B8:B13)</f>
        <v>10401780371.53</v>
      </c>
      <c r="C7" s="16">
        <f t="shared" si="0"/>
        <v>31.5</v>
      </c>
      <c r="D7" s="17" t="s">
        <v>7</v>
      </c>
      <c r="E7" s="10">
        <f>SUM(E8:E11)</f>
        <v>3080897077.76</v>
      </c>
      <c r="F7" s="18">
        <f t="shared" si="1"/>
        <v>9.33</v>
      </c>
    </row>
    <row r="8" spans="1:6" s="24" customFormat="1" ht="15.75" customHeight="1">
      <c r="A8" s="19" t="s">
        <v>8</v>
      </c>
      <c r="B8" s="20">
        <v>9554992591.57</v>
      </c>
      <c r="C8" s="21">
        <f t="shared" si="0"/>
        <v>28.94</v>
      </c>
      <c r="D8" s="22" t="s">
        <v>9</v>
      </c>
      <c r="E8" s="20">
        <v>0</v>
      </c>
      <c r="F8" s="23">
        <f t="shared" si="1"/>
        <v>0</v>
      </c>
    </row>
    <row r="9" spans="1:6" s="24" customFormat="1" ht="15.75" customHeight="1">
      <c r="A9" s="19" t="s">
        <v>112</v>
      </c>
      <c r="B9" s="20"/>
      <c r="C9" s="21">
        <f t="shared" si="0"/>
        <v>0</v>
      </c>
      <c r="D9" s="22" t="s">
        <v>10</v>
      </c>
      <c r="E9" s="20">
        <v>1395255784.76</v>
      </c>
      <c r="F9" s="23">
        <f t="shared" si="1"/>
        <v>4.23</v>
      </c>
    </row>
    <row r="10" spans="1:6" s="24" customFormat="1" ht="15.75" customHeight="1">
      <c r="A10" s="19" t="s">
        <v>11</v>
      </c>
      <c r="B10" s="20">
        <v>428395022</v>
      </c>
      <c r="C10" s="21">
        <f t="shared" si="0"/>
        <v>1.3</v>
      </c>
      <c r="D10" s="22" t="s">
        <v>12</v>
      </c>
      <c r="E10" s="20">
        <v>1685641293</v>
      </c>
      <c r="F10" s="23">
        <f t="shared" si="1"/>
        <v>5.1</v>
      </c>
    </row>
    <row r="11" spans="1:6" s="24" customFormat="1" ht="15.75" customHeight="1">
      <c r="A11" s="19" t="s">
        <v>13</v>
      </c>
      <c r="B11" s="20">
        <v>11845687</v>
      </c>
      <c r="C11" s="21">
        <f t="shared" si="0"/>
        <v>0.04</v>
      </c>
      <c r="D11" s="19" t="s">
        <v>113</v>
      </c>
      <c r="E11" s="20"/>
      <c r="F11" s="23">
        <f t="shared" si="1"/>
        <v>0</v>
      </c>
    </row>
    <row r="12" spans="1:6" s="24" customFormat="1" ht="15.75" customHeight="1">
      <c r="A12" s="19" t="s">
        <v>14</v>
      </c>
      <c r="B12" s="20">
        <v>386402330.96</v>
      </c>
      <c r="C12" s="21">
        <f t="shared" si="0"/>
        <v>1.17</v>
      </c>
      <c r="D12" s="17"/>
      <c r="E12" s="10"/>
      <c r="F12" s="18"/>
    </row>
    <row r="13" spans="1:6" s="24" customFormat="1" ht="15.75" customHeight="1">
      <c r="A13" s="19" t="s">
        <v>15</v>
      </c>
      <c r="B13" s="20">
        <v>20144740</v>
      </c>
      <c r="C13" s="21">
        <f t="shared" si="0"/>
        <v>0.06</v>
      </c>
      <c r="D13" s="17" t="s">
        <v>16</v>
      </c>
      <c r="E13" s="10">
        <f>SUM(E14:E15)</f>
        <v>91116315</v>
      </c>
      <c r="F13" s="18">
        <f>IF(E$47&gt;0,(E13/E$47)*100,0)</f>
        <v>0.28</v>
      </c>
    </row>
    <row r="14" spans="1:6" s="24" customFormat="1" ht="15.75" customHeight="1">
      <c r="A14" s="15" t="s">
        <v>114</v>
      </c>
      <c r="B14" s="10">
        <f>SUM(B16:B20)</f>
        <v>12684806</v>
      </c>
      <c r="C14" s="16">
        <f t="shared" si="0"/>
        <v>0.04</v>
      </c>
      <c r="D14" s="22" t="s">
        <v>17</v>
      </c>
      <c r="E14" s="20">
        <v>91116315</v>
      </c>
      <c r="F14" s="23">
        <f>IF(E$47&gt;0,(E14/E$47)*100,0)</f>
        <v>0.28</v>
      </c>
    </row>
    <row r="15" spans="1:6" s="24" customFormat="1" ht="15.75" customHeight="1">
      <c r="A15" s="15" t="s">
        <v>18</v>
      </c>
      <c r="C15" s="16"/>
      <c r="D15" s="19" t="s">
        <v>115</v>
      </c>
      <c r="E15" s="20"/>
      <c r="F15" s="23">
        <f>IF(E$47&gt;0,(E15/E$47)*100,0)</f>
        <v>0</v>
      </c>
    </row>
    <row r="16" spans="1:6" s="24" customFormat="1" ht="15.75" customHeight="1">
      <c r="A16" s="19" t="s">
        <v>19</v>
      </c>
      <c r="B16" s="20"/>
      <c r="C16" s="21">
        <f aca="true" t="shared" si="2" ref="C16:C43">IF(B$6&gt;0,(B16/B$6)*100,0)</f>
        <v>0</v>
      </c>
      <c r="D16" s="22"/>
      <c r="E16" s="25"/>
      <c r="F16" s="23"/>
    </row>
    <row r="17" spans="1:6" s="24" customFormat="1" ht="15.75" customHeight="1">
      <c r="A17" s="19" t="s">
        <v>20</v>
      </c>
      <c r="B17" s="20">
        <v>0</v>
      </c>
      <c r="C17" s="21">
        <f t="shared" si="2"/>
        <v>0</v>
      </c>
      <c r="D17" s="17" t="s">
        <v>21</v>
      </c>
      <c r="E17" s="10">
        <f>SUM(E18)</f>
        <v>359277796</v>
      </c>
      <c r="F17" s="18">
        <f>IF(E$47&gt;0,(E17/E$47)*100,0)</f>
        <v>1.09</v>
      </c>
    </row>
    <row r="18" spans="1:6" s="24" customFormat="1" ht="15.75" customHeight="1">
      <c r="A18" s="19" t="s">
        <v>22</v>
      </c>
      <c r="B18" s="20"/>
      <c r="C18" s="21">
        <f t="shared" si="2"/>
        <v>0</v>
      </c>
      <c r="D18" s="22" t="s">
        <v>23</v>
      </c>
      <c r="E18" s="20">
        <v>359277796</v>
      </c>
      <c r="F18" s="23">
        <f>IF(E$47&gt;0,(E18/E$47)*100,0)</f>
        <v>1.09</v>
      </c>
    </row>
    <row r="19" spans="1:6" s="24" customFormat="1" ht="15.75" customHeight="1">
      <c r="A19" s="19" t="s">
        <v>24</v>
      </c>
      <c r="B19" s="20"/>
      <c r="C19" s="21">
        <f t="shared" si="2"/>
        <v>0</v>
      </c>
      <c r="D19" s="22"/>
      <c r="E19" s="25"/>
      <c r="F19" s="26"/>
    </row>
    <row r="20" spans="1:6" s="24" customFormat="1" ht="15.75" customHeight="1">
      <c r="A20" s="19" t="s">
        <v>25</v>
      </c>
      <c r="B20" s="20">
        <v>12684806</v>
      </c>
      <c r="C20" s="21">
        <f t="shared" si="2"/>
        <v>0.04</v>
      </c>
      <c r="D20" s="15" t="s">
        <v>116</v>
      </c>
      <c r="E20" s="10">
        <f>SUM(E21)</f>
        <v>0</v>
      </c>
      <c r="F20" s="18">
        <f>IF(E$47&gt;0,(E20/E$47)*100,0)</f>
        <v>0</v>
      </c>
    </row>
    <row r="21" spans="1:6" s="24" customFormat="1" ht="15.75" customHeight="1">
      <c r="A21" s="15" t="s">
        <v>26</v>
      </c>
      <c r="B21" s="10">
        <f>SUM(B22:B30)</f>
        <v>22443409584</v>
      </c>
      <c r="C21" s="16">
        <f t="shared" si="2"/>
        <v>67.97</v>
      </c>
      <c r="D21" s="19" t="s">
        <v>117</v>
      </c>
      <c r="E21" s="20"/>
      <c r="F21" s="23">
        <f>IF(E$47&gt;0,(E21/E$47)*100,0)</f>
        <v>0</v>
      </c>
    </row>
    <row r="22" spans="1:6" s="24" customFormat="1" ht="15.75" customHeight="1">
      <c r="A22" s="19" t="s">
        <v>27</v>
      </c>
      <c r="B22" s="20">
        <v>5123050620</v>
      </c>
      <c r="C22" s="21">
        <f t="shared" si="2"/>
        <v>15.52</v>
      </c>
      <c r="D22" s="17"/>
      <c r="E22" s="25"/>
      <c r="F22" s="23"/>
    </row>
    <row r="23" spans="1:6" s="24" customFormat="1" ht="15.75" customHeight="1">
      <c r="A23" s="19" t="s">
        <v>28</v>
      </c>
      <c r="B23" s="20">
        <v>3070805374</v>
      </c>
      <c r="C23" s="21">
        <f t="shared" si="2"/>
        <v>9.3</v>
      </c>
      <c r="D23" s="22"/>
      <c r="E23" s="25"/>
      <c r="F23" s="23"/>
    </row>
    <row r="24" spans="1:6" s="24" customFormat="1" ht="15.75" customHeight="1">
      <c r="A24" s="19" t="s">
        <v>29</v>
      </c>
      <c r="B24" s="20">
        <v>12171961119</v>
      </c>
      <c r="C24" s="21">
        <f t="shared" si="2"/>
        <v>36.86</v>
      </c>
      <c r="D24" s="17" t="s">
        <v>30</v>
      </c>
      <c r="E24" s="10">
        <f>E25+E28+E32+E36</f>
        <v>29488660033.21</v>
      </c>
      <c r="F24" s="18">
        <f>IF(E$47&gt;0,(E24/E$47)*100,0)</f>
        <v>89.31</v>
      </c>
    </row>
    <row r="25" spans="1:6" s="24" customFormat="1" ht="15.75" customHeight="1">
      <c r="A25" s="19" t="s">
        <v>31</v>
      </c>
      <c r="B25" s="20">
        <v>1183741669</v>
      </c>
      <c r="C25" s="21">
        <f t="shared" si="2"/>
        <v>3.58</v>
      </c>
      <c r="D25" s="17" t="s">
        <v>32</v>
      </c>
      <c r="E25" s="27">
        <f>SUM(E26)</f>
        <v>13591470899</v>
      </c>
      <c r="F25" s="28">
        <f>IF(E$47&gt;0,(E25/E$47)*100,0)</f>
        <v>41.16</v>
      </c>
    </row>
    <row r="26" spans="1:6" s="24" customFormat="1" ht="15.75" customHeight="1">
      <c r="A26" s="19" t="s">
        <v>33</v>
      </c>
      <c r="B26" s="20">
        <v>256031582</v>
      </c>
      <c r="C26" s="21">
        <f t="shared" si="2"/>
        <v>0.78</v>
      </c>
      <c r="D26" s="22" t="s">
        <v>34</v>
      </c>
      <c r="E26" s="20">
        <v>13591470899</v>
      </c>
      <c r="F26" s="23">
        <f>IF(E$47&gt;0,(E26/E$47)*100,0)</f>
        <v>41.16</v>
      </c>
    </row>
    <row r="27" spans="1:6" s="24" customFormat="1" ht="15.75" customHeight="1">
      <c r="A27" s="19" t="s">
        <v>35</v>
      </c>
      <c r="B27" s="20">
        <v>28183830</v>
      </c>
      <c r="C27" s="21">
        <f t="shared" si="2"/>
        <v>0.09</v>
      </c>
      <c r="D27" s="22"/>
      <c r="E27" s="25"/>
      <c r="F27" s="23"/>
    </row>
    <row r="28" spans="1:6" s="24" customFormat="1" ht="15.75" customHeight="1">
      <c r="A28" s="19" t="s">
        <v>36</v>
      </c>
      <c r="B28" s="20"/>
      <c r="C28" s="21">
        <f t="shared" si="2"/>
        <v>0</v>
      </c>
      <c r="D28" s="17" t="s">
        <v>37</v>
      </c>
      <c r="E28" s="10">
        <f>SUM(E29:E30)</f>
        <v>11304516798.69</v>
      </c>
      <c r="F28" s="18">
        <f>IF(E$47&gt;0,(E28/E$47)*100,0)</f>
        <v>34.24</v>
      </c>
    </row>
    <row r="29" spans="1:6" s="24" customFormat="1" ht="15.75" customHeight="1">
      <c r="A29" s="19" t="s">
        <v>38</v>
      </c>
      <c r="B29" s="20"/>
      <c r="C29" s="21">
        <f t="shared" si="2"/>
        <v>0</v>
      </c>
      <c r="D29" s="22" t="s">
        <v>39</v>
      </c>
      <c r="E29" s="20">
        <v>2856317078.12</v>
      </c>
      <c r="F29" s="23">
        <f>IF(E$47&gt;0,(E29/E$47)*100,0)</f>
        <v>8.65</v>
      </c>
    </row>
    <row r="30" spans="1:6" s="24" customFormat="1" ht="15.75" customHeight="1">
      <c r="A30" s="19" t="s">
        <v>40</v>
      </c>
      <c r="B30" s="20">
        <v>609635390</v>
      </c>
      <c r="C30" s="21">
        <f t="shared" si="2"/>
        <v>1.85</v>
      </c>
      <c r="D30" s="22" t="s">
        <v>41</v>
      </c>
      <c r="E30" s="20">
        <v>8448199720.57</v>
      </c>
      <c r="F30" s="23">
        <f>IF(E$47&gt;0,(E30/E$47)*100,0)</f>
        <v>25.59</v>
      </c>
    </row>
    <row r="31" spans="1:6" s="24" customFormat="1" ht="15.75" customHeight="1">
      <c r="A31" s="15" t="s">
        <v>42</v>
      </c>
      <c r="B31" s="10">
        <f>SUM(B32:B34)</f>
        <v>0</v>
      </c>
      <c r="C31" s="16">
        <f t="shared" si="2"/>
        <v>0</v>
      </c>
      <c r="D31" s="22"/>
      <c r="E31" s="25"/>
      <c r="F31" s="23"/>
    </row>
    <row r="32" spans="1:6" s="24" customFormat="1" ht="15.75" customHeight="1">
      <c r="A32" s="19" t="s">
        <v>43</v>
      </c>
      <c r="B32" s="20"/>
      <c r="C32" s="21">
        <f t="shared" si="2"/>
        <v>0</v>
      </c>
      <c r="D32" s="17" t="s">
        <v>118</v>
      </c>
      <c r="E32" s="10">
        <f>SUM(E33:E34)</f>
        <v>2041316478.84</v>
      </c>
      <c r="F32" s="18">
        <f>IF(E$47&gt;0,(E32/E$47)*100,0)</f>
        <v>6.18</v>
      </c>
    </row>
    <row r="33" spans="1:6" s="24" customFormat="1" ht="15.75" customHeight="1">
      <c r="A33" s="19" t="s">
        <v>44</v>
      </c>
      <c r="B33" s="20"/>
      <c r="C33" s="21">
        <f t="shared" si="2"/>
        <v>0</v>
      </c>
      <c r="D33" s="22" t="s">
        <v>45</v>
      </c>
      <c r="E33" s="20">
        <v>2041316478.84</v>
      </c>
      <c r="F33" s="23">
        <f>IF(E$47&gt;0,(E33/E$47)*100,0)</f>
        <v>6.18</v>
      </c>
    </row>
    <row r="34" spans="1:6" s="24" customFormat="1" ht="15.75" customHeight="1">
      <c r="A34" s="19" t="s">
        <v>46</v>
      </c>
      <c r="B34" s="20"/>
      <c r="C34" s="21">
        <f t="shared" si="2"/>
        <v>0</v>
      </c>
      <c r="D34" s="22" t="s">
        <v>119</v>
      </c>
      <c r="E34" s="20"/>
      <c r="F34" s="23">
        <f>IF(E$47&gt;0,(E34/E$47)*100,0)</f>
        <v>0</v>
      </c>
    </row>
    <row r="35" spans="1:6" s="24" customFormat="1" ht="15.75" customHeight="1">
      <c r="A35" s="15" t="s">
        <v>47</v>
      </c>
      <c r="B35" s="10">
        <f>SUM(B36)</f>
        <v>24446942</v>
      </c>
      <c r="C35" s="16">
        <f t="shared" si="2"/>
        <v>0.07</v>
      </c>
      <c r="D35" s="22"/>
      <c r="E35" s="25"/>
      <c r="F35" s="23"/>
    </row>
    <row r="36" spans="1:6" s="24" customFormat="1" ht="15.75" customHeight="1">
      <c r="A36" s="19" t="s">
        <v>48</v>
      </c>
      <c r="B36" s="20">
        <v>24446942</v>
      </c>
      <c r="C36" s="21">
        <f t="shared" si="2"/>
        <v>0.07</v>
      </c>
      <c r="D36" s="17" t="s">
        <v>120</v>
      </c>
      <c r="E36" s="10">
        <f>SUM(E37:E39)</f>
        <v>2551355856.68</v>
      </c>
      <c r="F36" s="18">
        <f>IF(E$47&gt;0,(E36/E$47)*100,0)</f>
        <v>7.73</v>
      </c>
    </row>
    <row r="37" spans="1:6" s="24" customFormat="1" ht="15.75" customHeight="1">
      <c r="A37" s="15" t="s">
        <v>49</v>
      </c>
      <c r="B37" s="10">
        <f>SUM(B38)</f>
        <v>0</v>
      </c>
      <c r="C37" s="16">
        <f t="shared" si="2"/>
        <v>0</v>
      </c>
      <c r="D37" s="22" t="s">
        <v>121</v>
      </c>
      <c r="E37" s="20"/>
      <c r="F37" s="23">
        <f>IF(E$47&gt;0,(E37/E$47)*100,0)</f>
        <v>0</v>
      </c>
    </row>
    <row r="38" spans="1:6" s="24" customFormat="1" ht="15.75" customHeight="1">
      <c r="A38" s="19" t="s">
        <v>50</v>
      </c>
      <c r="B38" s="20"/>
      <c r="C38" s="21">
        <f t="shared" si="2"/>
        <v>0</v>
      </c>
      <c r="D38" s="22" t="s">
        <v>122</v>
      </c>
      <c r="E38" s="20"/>
      <c r="F38" s="23">
        <f>IF(E$47&gt;0,(E38/E$47)*100,0)</f>
        <v>0</v>
      </c>
    </row>
    <row r="39" spans="1:6" s="24" customFormat="1" ht="15.75" customHeight="1">
      <c r="A39" s="15" t="s">
        <v>51</v>
      </c>
      <c r="B39" s="10">
        <f>SUM(B40:B43)</f>
        <v>137629518.44</v>
      </c>
      <c r="C39" s="16">
        <f t="shared" si="2"/>
        <v>0.42</v>
      </c>
      <c r="D39" s="22" t="s">
        <v>123</v>
      </c>
      <c r="E39" s="20">
        <v>2551355856.68</v>
      </c>
      <c r="F39" s="23">
        <f>IF(E$47&gt;0,(E39/E$47)*100,0)</f>
        <v>7.73</v>
      </c>
    </row>
    <row r="40" spans="1:6" s="24" customFormat="1" ht="15.75" customHeight="1">
      <c r="A40" s="19" t="s">
        <v>52</v>
      </c>
      <c r="B40" s="20">
        <v>62558230.44</v>
      </c>
      <c r="C40" s="21">
        <f t="shared" si="2"/>
        <v>0.19</v>
      </c>
      <c r="D40" s="22"/>
      <c r="E40" s="25"/>
      <c r="F40" s="23"/>
    </row>
    <row r="41" spans="1:6" s="24" customFormat="1" ht="15.75" customHeight="1">
      <c r="A41" s="19" t="s">
        <v>53</v>
      </c>
      <c r="B41" s="20">
        <v>75071288</v>
      </c>
      <c r="C41" s="21">
        <f t="shared" si="2"/>
        <v>0.23</v>
      </c>
      <c r="D41" s="22"/>
      <c r="E41" s="25"/>
      <c r="F41" s="26"/>
    </row>
    <row r="42" spans="1:6" s="24" customFormat="1" ht="15.75" customHeight="1">
      <c r="A42" s="19" t="s">
        <v>54</v>
      </c>
      <c r="B42" s="20"/>
      <c r="C42" s="21">
        <f t="shared" si="2"/>
        <v>0</v>
      </c>
      <c r="D42" s="22"/>
      <c r="E42" s="25"/>
      <c r="F42" s="26"/>
    </row>
    <row r="43" spans="1:6" s="24" customFormat="1" ht="15.75" customHeight="1">
      <c r="A43" s="19" t="s">
        <v>55</v>
      </c>
      <c r="B43" s="20"/>
      <c r="C43" s="21">
        <f t="shared" si="2"/>
        <v>0</v>
      </c>
      <c r="D43" s="22"/>
      <c r="E43" s="25"/>
      <c r="F43" s="26"/>
    </row>
    <row r="44" spans="1:6" s="24" customFormat="1" ht="15.75" customHeight="1">
      <c r="A44" s="19"/>
      <c r="B44" s="25"/>
      <c r="C44" s="21"/>
      <c r="D44" s="22"/>
      <c r="E44" s="25"/>
      <c r="F44" s="26"/>
    </row>
    <row r="45" spans="1:6" s="24" customFormat="1" ht="15.75" customHeight="1">
      <c r="A45" s="19"/>
      <c r="B45" s="25"/>
      <c r="C45" s="21"/>
      <c r="D45" s="22"/>
      <c r="E45" s="25"/>
      <c r="F45" s="26"/>
    </row>
    <row r="46" spans="1:6" s="24" customFormat="1" ht="15.75" customHeight="1">
      <c r="A46" s="19"/>
      <c r="B46" s="10"/>
      <c r="C46" s="16"/>
      <c r="D46" s="22"/>
      <c r="E46" s="25"/>
      <c r="F46" s="26"/>
    </row>
    <row r="47" spans="1:6" s="24" customFormat="1" ht="15.75" customHeight="1" thickBot="1">
      <c r="A47" s="29" t="s">
        <v>56</v>
      </c>
      <c r="B47" s="30">
        <f>B6</f>
        <v>33019951221.97</v>
      </c>
      <c r="C47" s="30">
        <f>IF(B$6&gt;0,(B47/B$6)*100,0)</f>
        <v>100</v>
      </c>
      <c r="D47" s="31" t="s">
        <v>56</v>
      </c>
      <c r="E47" s="32">
        <f>E6+E24</f>
        <v>33019951221.97</v>
      </c>
      <c r="F47" s="33">
        <f>IF(E$47&gt;0,(E47/E$47)*100,0)</f>
        <v>100</v>
      </c>
    </row>
    <row r="48" spans="1:4" s="24" customFormat="1" ht="17.25" customHeight="1">
      <c r="A48" s="34" t="s">
        <v>149</v>
      </c>
      <c r="B48" s="35"/>
      <c r="C48" s="36"/>
      <c r="D48" s="37"/>
    </row>
    <row r="49" s="24" customFormat="1" ht="14.25"/>
    <row r="50" s="24" customFormat="1" ht="14.25"/>
    <row r="51" s="24" customFormat="1" ht="14.25"/>
    <row r="52" s="24" customFormat="1" ht="14.25"/>
    <row r="53" s="24" customFormat="1" ht="14.25">
      <c r="D53" s="38"/>
    </row>
    <row r="54" s="24" customFormat="1" ht="14.25">
      <c r="D54" s="38"/>
    </row>
    <row r="55" s="24" customFormat="1" ht="14.25">
      <c r="D55" s="39"/>
    </row>
    <row r="56" s="24" customFormat="1" ht="14.25">
      <c r="D56" s="39"/>
    </row>
    <row r="57" s="24" customFormat="1" ht="14.25">
      <c r="D57" s="38"/>
    </row>
    <row r="58" s="24" customFormat="1" ht="14.25">
      <c r="D58" s="39"/>
    </row>
    <row r="59" s="24" customFormat="1" ht="14.25">
      <c r="D59" s="39"/>
    </row>
    <row r="60" s="24" customFormat="1" ht="14.25">
      <c r="D60" s="39"/>
    </row>
    <row r="61" s="24" customFormat="1" ht="14.25">
      <c r="D61" s="38"/>
    </row>
    <row r="62" ht="16.5">
      <c r="D62" s="39"/>
    </row>
    <row r="63" ht="16.5">
      <c r="D63" s="39"/>
    </row>
    <row r="64" ht="16.5">
      <c r="D64" s="39"/>
    </row>
    <row r="65" ht="16.5">
      <c r="D65" s="38"/>
    </row>
    <row r="66" ht="16.5">
      <c r="D66" s="39"/>
    </row>
    <row r="67" ht="16.5">
      <c r="D67" s="39"/>
    </row>
    <row r="68" ht="16.5">
      <c r="D68" s="40"/>
    </row>
    <row r="69" ht="16.5">
      <c r="D69" s="40"/>
    </row>
    <row r="70" ht="16.5">
      <c r="D70" s="40"/>
    </row>
    <row r="71" ht="16.5">
      <c r="D71" s="40"/>
    </row>
    <row r="72" ht="16.5">
      <c r="D72" s="40"/>
    </row>
    <row r="73" ht="16.5">
      <c r="D73" s="40"/>
    </row>
    <row r="74" ht="16.5">
      <c r="D74" s="40"/>
    </row>
    <row r="75" ht="16.5">
      <c r="D75" s="40"/>
    </row>
    <row r="76" ht="16.5">
      <c r="D76" s="40"/>
    </row>
  </sheetData>
  <mergeCells count="3">
    <mergeCell ref="A1:F1"/>
    <mergeCell ref="A2:F2"/>
    <mergeCell ref="A3:E3"/>
  </mergeCells>
  <printOptions/>
  <pageMargins left="0.6299212598425197" right="0.6299212598425197" top="0.7086614173228347" bottom="0.5905511811023623" header="0.5118110236220472" footer="0.5118110236220472"/>
  <pageSetup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F76"/>
  <sheetViews>
    <sheetView workbookViewId="0" topLeftCell="A1">
      <pane xSplit="1" ySplit="5" topLeftCell="B6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B6" sqref="B6"/>
    </sheetView>
  </sheetViews>
  <sheetFormatPr defaultColWidth="9.00390625" defaultRowHeight="16.5"/>
  <cols>
    <col min="1" max="1" width="20.625" style="1" customWidth="1"/>
    <col min="2" max="2" width="18.125" style="1" customWidth="1"/>
    <col min="3" max="3" width="7.875" style="1" customWidth="1"/>
    <col min="4" max="4" width="20.625" style="1" customWidth="1"/>
    <col min="5" max="5" width="17.375" style="1" customWidth="1"/>
    <col min="6" max="6" width="8.50390625" style="1" customWidth="1"/>
    <col min="7" max="16384" width="9.00390625" style="1" customWidth="1"/>
  </cols>
  <sheetData>
    <row r="1" spans="1:6" ht="27.75" customHeight="1">
      <c r="A1" s="111" t="s">
        <v>150</v>
      </c>
      <c r="B1" s="112"/>
      <c r="C1" s="112"/>
      <c r="D1" s="112"/>
      <c r="E1" s="112"/>
      <c r="F1" s="112"/>
    </row>
    <row r="2" spans="1:6" ht="27" customHeight="1">
      <c r="A2" s="113" t="s">
        <v>126</v>
      </c>
      <c r="B2" s="113"/>
      <c r="C2" s="113"/>
      <c r="D2" s="113"/>
      <c r="E2" s="113"/>
      <c r="F2" s="113"/>
    </row>
    <row r="3" spans="1:5" ht="10.5" customHeight="1">
      <c r="A3" s="109"/>
      <c r="B3" s="109"/>
      <c r="C3" s="109"/>
      <c r="D3" s="109"/>
      <c r="E3" s="109"/>
    </row>
    <row r="4" spans="1:6" ht="18" customHeight="1" thickBot="1">
      <c r="A4" s="2"/>
      <c r="B4" s="2" t="s">
        <v>111</v>
      </c>
      <c r="C4" s="2"/>
      <c r="D4" s="2"/>
      <c r="F4" s="3" t="s">
        <v>0</v>
      </c>
    </row>
    <row r="5" spans="1:6" s="8" customFormat="1" ht="33.75" customHeight="1">
      <c r="A5" s="4" t="s">
        <v>1</v>
      </c>
      <c r="B5" s="5" t="s">
        <v>2</v>
      </c>
      <c r="C5" s="6" t="s">
        <v>3</v>
      </c>
      <c r="D5" s="5" t="s">
        <v>1</v>
      </c>
      <c r="E5" s="5" t="s">
        <v>2</v>
      </c>
      <c r="F5" s="7" t="s">
        <v>3</v>
      </c>
    </row>
    <row r="6" spans="1:6" s="14" customFormat="1" ht="15.75" customHeight="1">
      <c r="A6" s="9" t="s">
        <v>4</v>
      </c>
      <c r="B6" s="10">
        <f>SUM(B7,B14,B21,B31,B35,B37,B39)</f>
        <v>944780260803.22</v>
      </c>
      <c r="C6" s="11">
        <f aca="true" t="shared" si="0" ref="C6:C14">IF(B$6&gt;0,(B6/B$6)*100,0)</f>
        <v>100</v>
      </c>
      <c r="D6" s="12" t="s">
        <v>5</v>
      </c>
      <c r="E6" s="10">
        <f>SUM(E7,E13,E17,E20)</f>
        <v>271850230991</v>
      </c>
      <c r="F6" s="13">
        <f aca="true" t="shared" si="1" ref="F6:F11">IF(E$47&gt;0,(E6/E$47)*100,0)</f>
        <v>28.77</v>
      </c>
    </row>
    <row r="7" spans="1:6" s="14" customFormat="1" ht="15.75" customHeight="1">
      <c r="A7" s="15" t="s">
        <v>6</v>
      </c>
      <c r="B7" s="10">
        <f>SUM(B8:B13)</f>
        <v>26500660698.54</v>
      </c>
      <c r="C7" s="16">
        <f t="shared" si="0"/>
        <v>2.8</v>
      </c>
      <c r="D7" s="17" t="s">
        <v>7</v>
      </c>
      <c r="E7" s="10">
        <f>SUM(E8:E11)</f>
        <v>61669224211</v>
      </c>
      <c r="F7" s="18">
        <f t="shared" si="1"/>
        <v>6.53</v>
      </c>
    </row>
    <row r="8" spans="1:6" s="24" customFormat="1" ht="15.75" customHeight="1">
      <c r="A8" s="19" t="s">
        <v>8</v>
      </c>
      <c r="B8" s="20">
        <v>22594549065.79</v>
      </c>
      <c r="C8" s="21">
        <f t="shared" si="0"/>
        <v>2.39</v>
      </c>
      <c r="D8" s="22" t="s">
        <v>9</v>
      </c>
      <c r="E8" s="20">
        <v>47433000000</v>
      </c>
      <c r="F8" s="23">
        <f t="shared" si="1"/>
        <v>5.02</v>
      </c>
    </row>
    <row r="9" spans="1:6" s="24" customFormat="1" ht="15.75" customHeight="1">
      <c r="A9" s="19" t="s">
        <v>112</v>
      </c>
      <c r="B9" s="20"/>
      <c r="C9" s="21">
        <f t="shared" si="0"/>
        <v>0</v>
      </c>
      <c r="D9" s="22" t="s">
        <v>10</v>
      </c>
      <c r="E9" s="20">
        <v>13794346472</v>
      </c>
      <c r="F9" s="23">
        <f t="shared" si="1"/>
        <v>1.46</v>
      </c>
    </row>
    <row r="10" spans="1:6" s="24" customFormat="1" ht="15.75" customHeight="1">
      <c r="A10" s="19" t="s">
        <v>11</v>
      </c>
      <c r="B10" s="20">
        <v>2779801523</v>
      </c>
      <c r="C10" s="21">
        <f t="shared" si="0"/>
        <v>0.29</v>
      </c>
      <c r="D10" s="22" t="s">
        <v>12</v>
      </c>
      <c r="E10" s="20">
        <v>441877739</v>
      </c>
      <c r="F10" s="23">
        <f t="shared" si="1"/>
        <v>0.05</v>
      </c>
    </row>
    <row r="11" spans="1:6" s="24" customFormat="1" ht="15.75" customHeight="1">
      <c r="A11" s="19" t="s">
        <v>13</v>
      </c>
      <c r="B11" s="20">
        <v>338752777.75</v>
      </c>
      <c r="C11" s="21">
        <f t="shared" si="0"/>
        <v>0.04</v>
      </c>
      <c r="D11" s="19" t="s">
        <v>113</v>
      </c>
      <c r="E11" s="20"/>
      <c r="F11" s="23">
        <f t="shared" si="1"/>
        <v>0</v>
      </c>
    </row>
    <row r="12" spans="1:6" s="24" customFormat="1" ht="15.75" customHeight="1">
      <c r="A12" s="19" t="s">
        <v>14</v>
      </c>
      <c r="B12" s="20">
        <v>781365318</v>
      </c>
      <c r="C12" s="21">
        <f t="shared" si="0"/>
        <v>0.08</v>
      </c>
      <c r="D12" s="17"/>
      <c r="E12" s="10"/>
      <c r="F12" s="18"/>
    </row>
    <row r="13" spans="1:6" s="24" customFormat="1" ht="15.75" customHeight="1">
      <c r="A13" s="19" t="s">
        <v>15</v>
      </c>
      <c r="B13" s="20">
        <v>6192014</v>
      </c>
      <c r="C13" s="21">
        <f t="shared" si="0"/>
        <v>0</v>
      </c>
      <c r="D13" s="17" t="s">
        <v>16</v>
      </c>
      <c r="E13" s="10">
        <f>SUM(E14:E15)</f>
        <v>202896017327</v>
      </c>
      <c r="F13" s="18">
        <f>IF(E$47&gt;0,(E13/E$47)*100,0)</f>
        <v>21.48</v>
      </c>
    </row>
    <row r="14" spans="1:6" s="24" customFormat="1" ht="15.75" customHeight="1">
      <c r="A14" s="15" t="s">
        <v>114</v>
      </c>
      <c r="B14" s="10">
        <f>SUM(B16:B20)</f>
        <v>29630810420</v>
      </c>
      <c r="C14" s="16">
        <f t="shared" si="0"/>
        <v>3.14</v>
      </c>
      <c r="D14" s="22" t="s">
        <v>17</v>
      </c>
      <c r="E14" s="20">
        <v>202896017327</v>
      </c>
      <c r="F14" s="23">
        <f>IF(E$47&gt;0,(E14/E$47)*100,0)</f>
        <v>21.48</v>
      </c>
    </row>
    <row r="15" spans="1:6" s="24" customFormat="1" ht="15.75" customHeight="1">
      <c r="A15" s="15" t="s">
        <v>18</v>
      </c>
      <c r="C15" s="16"/>
      <c r="D15" s="19" t="s">
        <v>115</v>
      </c>
      <c r="E15" s="20"/>
      <c r="F15" s="23">
        <f>IF(E$47&gt;0,(E15/E$47)*100,0)</f>
        <v>0</v>
      </c>
    </row>
    <row r="16" spans="1:6" s="24" customFormat="1" ht="15.75" customHeight="1">
      <c r="A16" s="19" t="s">
        <v>19</v>
      </c>
      <c r="B16" s="20">
        <v>27465244211</v>
      </c>
      <c r="C16" s="21">
        <f aca="true" t="shared" si="2" ref="C16:C43">IF(B$6&gt;0,(B16/B$6)*100,0)</f>
        <v>2.91</v>
      </c>
      <c r="D16" s="22"/>
      <c r="E16" s="25"/>
      <c r="F16" s="23"/>
    </row>
    <row r="17" spans="1:6" s="24" customFormat="1" ht="15.75" customHeight="1">
      <c r="A17" s="19" t="s">
        <v>20</v>
      </c>
      <c r="B17" s="20"/>
      <c r="C17" s="21">
        <f t="shared" si="2"/>
        <v>0</v>
      </c>
      <c r="D17" s="17" t="s">
        <v>21</v>
      </c>
      <c r="E17" s="10">
        <f>SUM(E18)</f>
        <v>7284989453</v>
      </c>
      <c r="F17" s="18">
        <f>IF(E$47&gt;0,(E17/E$47)*100,0)</f>
        <v>0.77</v>
      </c>
    </row>
    <row r="18" spans="1:6" s="24" customFormat="1" ht="15.75" customHeight="1">
      <c r="A18" s="19" t="s">
        <v>22</v>
      </c>
      <c r="B18" s="20"/>
      <c r="C18" s="21">
        <f t="shared" si="2"/>
        <v>0</v>
      </c>
      <c r="D18" s="22" t="s">
        <v>23</v>
      </c>
      <c r="E18" s="20">
        <v>7284989453</v>
      </c>
      <c r="F18" s="23">
        <f>IF(E$47&gt;0,(E18/E$47)*100,0)</f>
        <v>0.77</v>
      </c>
    </row>
    <row r="19" spans="1:6" s="24" customFormat="1" ht="15.75" customHeight="1">
      <c r="A19" s="19" t="s">
        <v>24</v>
      </c>
      <c r="B19" s="20">
        <v>139297678</v>
      </c>
      <c r="C19" s="21">
        <f t="shared" si="2"/>
        <v>0.01</v>
      </c>
      <c r="D19" s="22"/>
      <c r="E19" s="25"/>
      <c r="F19" s="26"/>
    </row>
    <row r="20" spans="1:6" s="24" customFormat="1" ht="15.75" customHeight="1">
      <c r="A20" s="19" t="s">
        <v>25</v>
      </c>
      <c r="B20" s="20">
        <v>2026268531</v>
      </c>
      <c r="C20" s="21">
        <f t="shared" si="2"/>
        <v>0.21</v>
      </c>
      <c r="D20" s="15" t="s">
        <v>116</v>
      </c>
      <c r="E20" s="10">
        <f>SUM(E21)</f>
        <v>0</v>
      </c>
      <c r="F20" s="18">
        <f>IF(E$47&gt;0,(E20/E$47)*100,0)</f>
        <v>0</v>
      </c>
    </row>
    <row r="21" spans="1:6" s="24" customFormat="1" ht="15.75" customHeight="1">
      <c r="A21" s="15" t="s">
        <v>26</v>
      </c>
      <c r="B21" s="10">
        <f>SUM(B22:B30)</f>
        <v>873496887900.94</v>
      </c>
      <c r="C21" s="16">
        <f t="shared" si="2"/>
        <v>92.46</v>
      </c>
      <c r="D21" s="19" t="s">
        <v>117</v>
      </c>
      <c r="E21" s="20"/>
      <c r="F21" s="23">
        <f>IF(E$47&gt;0,(E21/E$47)*100,0)</f>
        <v>0</v>
      </c>
    </row>
    <row r="22" spans="1:6" s="24" customFormat="1" ht="15.75" customHeight="1">
      <c r="A22" s="19" t="s">
        <v>27</v>
      </c>
      <c r="B22" s="20">
        <v>283725288721</v>
      </c>
      <c r="C22" s="21">
        <f t="shared" si="2"/>
        <v>30.03</v>
      </c>
      <c r="D22" s="17"/>
      <c r="E22" s="25"/>
      <c r="F22" s="23"/>
    </row>
    <row r="23" spans="1:6" s="24" customFormat="1" ht="15.75" customHeight="1">
      <c r="A23" s="19" t="s">
        <v>28</v>
      </c>
      <c r="B23" s="20">
        <v>239802237447</v>
      </c>
      <c r="C23" s="21">
        <f t="shared" si="2"/>
        <v>25.38</v>
      </c>
      <c r="D23" s="22"/>
      <c r="E23" s="25"/>
      <c r="F23" s="23"/>
    </row>
    <row r="24" spans="1:6" s="24" customFormat="1" ht="15.75" customHeight="1">
      <c r="A24" s="19" t="s">
        <v>29</v>
      </c>
      <c r="B24" s="20">
        <v>35560688946</v>
      </c>
      <c r="C24" s="21">
        <f t="shared" si="2"/>
        <v>3.76</v>
      </c>
      <c r="D24" s="17" t="s">
        <v>30</v>
      </c>
      <c r="E24" s="10">
        <f>E25+E28+E32+E36</f>
        <v>672930029812.22</v>
      </c>
      <c r="F24" s="18">
        <f>IF(E$47&gt;0,(E24/E$47)*100,0)</f>
        <v>71.23</v>
      </c>
    </row>
    <row r="25" spans="1:6" s="24" customFormat="1" ht="15.75" customHeight="1">
      <c r="A25" s="19" t="s">
        <v>31</v>
      </c>
      <c r="B25" s="20">
        <v>8741889617</v>
      </c>
      <c r="C25" s="21">
        <f t="shared" si="2"/>
        <v>0.93</v>
      </c>
      <c r="D25" s="17" t="s">
        <v>32</v>
      </c>
      <c r="E25" s="27">
        <f>SUM(E26)</f>
        <v>536229509704.49</v>
      </c>
      <c r="F25" s="28">
        <f>IF(E$47&gt;0,(E25/E$47)*100,0)</f>
        <v>56.76</v>
      </c>
    </row>
    <row r="26" spans="1:6" s="24" customFormat="1" ht="15.75" customHeight="1">
      <c r="A26" s="19" t="s">
        <v>33</v>
      </c>
      <c r="B26" s="20">
        <v>45719930539.94</v>
      </c>
      <c r="C26" s="21">
        <f t="shared" si="2"/>
        <v>4.84</v>
      </c>
      <c r="D26" s="22" t="s">
        <v>34</v>
      </c>
      <c r="E26" s="20">
        <v>536229509704.49</v>
      </c>
      <c r="F26" s="23">
        <f>IF(E$47&gt;0,(E26/E$47)*100,0)</f>
        <v>56.76</v>
      </c>
    </row>
    <row r="27" spans="1:6" s="24" customFormat="1" ht="15.75" customHeight="1">
      <c r="A27" s="19" t="s">
        <v>35</v>
      </c>
      <c r="B27" s="20">
        <v>2129869835</v>
      </c>
      <c r="C27" s="21">
        <f t="shared" si="2"/>
        <v>0.23</v>
      </c>
      <c r="D27" s="22"/>
      <c r="E27" s="25"/>
      <c r="F27" s="23"/>
    </row>
    <row r="28" spans="1:6" s="24" customFormat="1" ht="15.75" customHeight="1">
      <c r="A28" s="19" t="s">
        <v>36</v>
      </c>
      <c r="B28" s="20"/>
      <c r="C28" s="21">
        <f t="shared" si="2"/>
        <v>0</v>
      </c>
      <c r="D28" s="17" t="s">
        <v>37</v>
      </c>
      <c r="E28" s="10">
        <f>SUM(E29:E30)</f>
        <v>9231814094.53</v>
      </c>
      <c r="F28" s="18">
        <f>IF(E$47&gt;0,(E28/E$47)*100,0)</f>
        <v>0.98</v>
      </c>
    </row>
    <row r="29" spans="1:6" s="24" customFormat="1" ht="15.75" customHeight="1">
      <c r="A29" s="19" t="s">
        <v>38</v>
      </c>
      <c r="B29" s="20"/>
      <c r="C29" s="21">
        <f t="shared" si="2"/>
        <v>0</v>
      </c>
      <c r="D29" s="22" t="s">
        <v>39</v>
      </c>
      <c r="E29" s="20">
        <v>1717864651.23</v>
      </c>
      <c r="F29" s="23">
        <f>IF(E$47&gt;0,(E29/E$47)*100,0)</f>
        <v>0.18</v>
      </c>
    </row>
    <row r="30" spans="1:6" s="24" customFormat="1" ht="15.75" customHeight="1">
      <c r="A30" s="19" t="s">
        <v>40</v>
      </c>
      <c r="B30" s="20">
        <v>257816982795</v>
      </c>
      <c r="C30" s="21">
        <f t="shared" si="2"/>
        <v>27.29</v>
      </c>
      <c r="D30" s="22" t="s">
        <v>41</v>
      </c>
      <c r="E30" s="20">
        <v>7513949443.3</v>
      </c>
      <c r="F30" s="23">
        <f>IF(E$47&gt;0,(E30/E$47)*100,0)</f>
        <v>0.8</v>
      </c>
    </row>
    <row r="31" spans="1:6" s="24" customFormat="1" ht="15.75" customHeight="1">
      <c r="A31" s="15" t="s">
        <v>42</v>
      </c>
      <c r="B31" s="10">
        <f>SUM(B32:B34)</f>
        <v>0</v>
      </c>
      <c r="C31" s="16">
        <f t="shared" si="2"/>
        <v>0</v>
      </c>
      <c r="D31" s="22"/>
      <c r="E31" s="25"/>
      <c r="F31" s="23"/>
    </row>
    <row r="32" spans="1:6" s="24" customFormat="1" ht="15.75" customHeight="1">
      <c r="A32" s="19" t="s">
        <v>43</v>
      </c>
      <c r="B32" s="20"/>
      <c r="C32" s="21">
        <f t="shared" si="2"/>
        <v>0</v>
      </c>
      <c r="D32" s="17" t="s">
        <v>118</v>
      </c>
      <c r="E32" s="10">
        <f>SUM(E33:E34)</f>
        <v>15584540523.61</v>
      </c>
      <c r="F32" s="18">
        <f>IF(E$47&gt;0,(E32/E$47)*100,0)</f>
        <v>1.65</v>
      </c>
    </row>
    <row r="33" spans="1:6" s="24" customFormat="1" ht="15.75" customHeight="1">
      <c r="A33" s="19" t="s">
        <v>44</v>
      </c>
      <c r="B33" s="20"/>
      <c r="C33" s="21">
        <f t="shared" si="2"/>
        <v>0</v>
      </c>
      <c r="D33" s="22" t="s">
        <v>45</v>
      </c>
      <c r="E33" s="20">
        <v>15584540523.61</v>
      </c>
      <c r="F33" s="23">
        <f>IF(E$47&gt;0,(E33/E$47)*100,0)</f>
        <v>1.65</v>
      </c>
    </row>
    <row r="34" spans="1:6" s="24" customFormat="1" ht="15.75" customHeight="1">
      <c r="A34" s="19" t="s">
        <v>46</v>
      </c>
      <c r="B34" s="20"/>
      <c r="C34" s="21">
        <f t="shared" si="2"/>
        <v>0</v>
      </c>
      <c r="D34" s="22" t="s">
        <v>119</v>
      </c>
      <c r="E34" s="20"/>
      <c r="F34" s="23">
        <f>IF(E$47&gt;0,(E34/E$47)*100,0)</f>
        <v>0</v>
      </c>
    </row>
    <row r="35" spans="1:6" s="24" customFormat="1" ht="15.75" customHeight="1">
      <c r="A35" s="15" t="s">
        <v>47</v>
      </c>
      <c r="B35" s="10">
        <f>SUM(B36)</f>
        <v>138467239</v>
      </c>
      <c r="C35" s="16">
        <f t="shared" si="2"/>
        <v>0.01</v>
      </c>
      <c r="D35" s="22"/>
      <c r="E35" s="25"/>
      <c r="F35" s="23"/>
    </row>
    <row r="36" spans="1:6" s="24" customFormat="1" ht="15.75" customHeight="1">
      <c r="A36" s="19" t="s">
        <v>48</v>
      </c>
      <c r="B36" s="20">
        <v>138467239</v>
      </c>
      <c r="C36" s="21">
        <f t="shared" si="2"/>
        <v>0.01</v>
      </c>
      <c r="D36" s="17" t="s">
        <v>120</v>
      </c>
      <c r="E36" s="10">
        <f>SUM(E37:E39)</f>
        <v>111884165489.59</v>
      </c>
      <c r="F36" s="18">
        <f>IF(E$47&gt;0,(E36/E$47)*100,0)</f>
        <v>11.84</v>
      </c>
    </row>
    <row r="37" spans="1:6" s="24" customFormat="1" ht="15.75" customHeight="1">
      <c r="A37" s="15" t="s">
        <v>49</v>
      </c>
      <c r="B37" s="10">
        <f>SUM(B38)</f>
        <v>226663</v>
      </c>
      <c r="C37" s="16">
        <f t="shared" si="2"/>
        <v>0</v>
      </c>
      <c r="D37" s="22" t="s">
        <v>121</v>
      </c>
      <c r="E37" s="20"/>
      <c r="F37" s="23">
        <f>IF(E$47&gt;0,(E37/E$47)*100,0)</f>
        <v>0</v>
      </c>
    </row>
    <row r="38" spans="1:6" s="24" customFormat="1" ht="15.75" customHeight="1">
      <c r="A38" s="19" t="s">
        <v>50</v>
      </c>
      <c r="B38" s="20">
        <v>226663</v>
      </c>
      <c r="C38" s="21">
        <f t="shared" si="2"/>
        <v>0</v>
      </c>
      <c r="D38" s="22" t="s">
        <v>122</v>
      </c>
      <c r="E38" s="20"/>
      <c r="F38" s="23">
        <f>IF(E$47&gt;0,(E38/E$47)*100,0)</f>
        <v>0</v>
      </c>
    </row>
    <row r="39" spans="1:6" s="24" customFormat="1" ht="15.75" customHeight="1">
      <c r="A39" s="15" t="s">
        <v>51</v>
      </c>
      <c r="B39" s="10">
        <f>SUM(B40:B43)</f>
        <v>15013207881.74</v>
      </c>
      <c r="C39" s="16">
        <f t="shared" si="2"/>
        <v>1.59</v>
      </c>
      <c r="D39" s="22" t="s">
        <v>123</v>
      </c>
      <c r="E39" s="20">
        <v>111884165489.59</v>
      </c>
      <c r="F39" s="23">
        <f>IF(E$47&gt;0,(E39/E$47)*100,0)</f>
        <v>11.84</v>
      </c>
    </row>
    <row r="40" spans="1:6" s="24" customFormat="1" ht="15.75" customHeight="1">
      <c r="A40" s="19" t="s">
        <v>52</v>
      </c>
      <c r="B40" s="20">
        <v>70575458.74</v>
      </c>
      <c r="C40" s="21">
        <f t="shared" si="2"/>
        <v>0.01</v>
      </c>
      <c r="D40" s="22"/>
      <c r="E40" s="25"/>
      <c r="F40" s="23"/>
    </row>
    <row r="41" spans="1:6" s="24" customFormat="1" ht="15.75" customHeight="1">
      <c r="A41" s="19" t="s">
        <v>53</v>
      </c>
      <c r="B41" s="20">
        <v>14942632423</v>
      </c>
      <c r="C41" s="21">
        <f t="shared" si="2"/>
        <v>1.58</v>
      </c>
      <c r="D41" s="22"/>
      <c r="E41" s="25"/>
      <c r="F41" s="26"/>
    </row>
    <row r="42" spans="1:6" s="24" customFormat="1" ht="15.75" customHeight="1">
      <c r="A42" s="19" t="s">
        <v>54</v>
      </c>
      <c r="B42" s="20">
        <v>0</v>
      </c>
      <c r="C42" s="21">
        <f t="shared" si="2"/>
        <v>0</v>
      </c>
      <c r="D42" s="22"/>
      <c r="E42" s="25"/>
      <c r="F42" s="26"/>
    </row>
    <row r="43" spans="1:6" s="24" customFormat="1" ht="15.75" customHeight="1">
      <c r="A43" s="19" t="s">
        <v>55</v>
      </c>
      <c r="B43" s="20"/>
      <c r="C43" s="21">
        <f t="shared" si="2"/>
        <v>0</v>
      </c>
      <c r="D43" s="22"/>
      <c r="E43" s="25"/>
      <c r="F43" s="26"/>
    </row>
    <row r="44" spans="1:6" s="24" customFormat="1" ht="15.75" customHeight="1">
      <c r="A44" s="19"/>
      <c r="B44" s="25"/>
      <c r="C44" s="21"/>
      <c r="D44" s="22"/>
      <c r="E44" s="25"/>
      <c r="F44" s="26"/>
    </row>
    <row r="45" spans="1:6" s="24" customFormat="1" ht="15.75" customHeight="1">
      <c r="A45" s="19"/>
      <c r="B45" s="25"/>
      <c r="C45" s="21"/>
      <c r="D45" s="22"/>
      <c r="E45" s="25"/>
      <c r="F45" s="26"/>
    </row>
    <row r="46" spans="1:6" s="24" customFormat="1" ht="15.75" customHeight="1">
      <c r="A46" s="19"/>
      <c r="B46" s="10"/>
      <c r="C46" s="16"/>
      <c r="D46" s="22"/>
      <c r="E46" s="25"/>
      <c r="F46" s="26"/>
    </row>
    <row r="47" spans="1:6" s="24" customFormat="1" ht="15.75" customHeight="1" thickBot="1">
      <c r="A47" s="29" t="s">
        <v>56</v>
      </c>
      <c r="B47" s="30">
        <f>B6</f>
        <v>944780260803.22</v>
      </c>
      <c r="C47" s="30">
        <f>IF(B$6&gt;0,(B47/B$6)*100,0)</f>
        <v>100</v>
      </c>
      <c r="D47" s="31" t="s">
        <v>56</v>
      </c>
      <c r="E47" s="32">
        <f>E6+E24</f>
        <v>944780260803.22</v>
      </c>
      <c r="F47" s="33">
        <f>IF(E$47&gt;0,(E47/E$47)*100,0)</f>
        <v>100</v>
      </c>
    </row>
    <row r="48" spans="1:4" s="24" customFormat="1" ht="17.25" customHeight="1">
      <c r="A48" s="34" t="s">
        <v>151</v>
      </c>
      <c r="B48" s="35"/>
      <c r="C48" s="36"/>
      <c r="D48" s="37"/>
    </row>
    <row r="49" s="24" customFormat="1" ht="14.25"/>
    <row r="50" s="24" customFormat="1" ht="14.25"/>
    <row r="51" s="24" customFormat="1" ht="14.25"/>
    <row r="52" s="24" customFormat="1" ht="14.25"/>
    <row r="53" s="24" customFormat="1" ht="14.25">
      <c r="D53" s="38"/>
    </row>
    <row r="54" s="24" customFormat="1" ht="14.25">
      <c r="D54" s="38"/>
    </row>
    <row r="55" s="24" customFormat="1" ht="14.25">
      <c r="D55" s="39"/>
    </row>
    <row r="56" s="24" customFormat="1" ht="14.25">
      <c r="D56" s="39"/>
    </row>
    <row r="57" s="24" customFormat="1" ht="14.25">
      <c r="D57" s="38"/>
    </row>
    <row r="58" s="24" customFormat="1" ht="14.25">
      <c r="D58" s="39"/>
    </row>
    <row r="59" s="24" customFormat="1" ht="14.25">
      <c r="D59" s="39"/>
    </row>
    <row r="60" s="24" customFormat="1" ht="14.25">
      <c r="D60" s="39"/>
    </row>
    <row r="61" s="24" customFormat="1" ht="14.25">
      <c r="D61" s="38"/>
    </row>
    <row r="62" ht="16.5">
      <c r="D62" s="39"/>
    </row>
    <row r="63" ht="16.5">
      <c r="D63" s="39"/>
    </row>
    <row r="64" ht="16.5">
      <c r="D64" s="39"/>
    </row>
    <row r="65" ht="16.5">
      <c r="D65" s="38"/>
    </row>
    <row r="66" ht="16.5">
      <c r="D66" s="39"/>
    </row>
    <row r="67" ht="16.5">
      <c r="D67" s="39"/>
    </row>
    <row r="68" ht="16.5">
      <c r="D68" s="40"/>
    </row>
    <row r="69" ht="16.5">
      <c r="D69" s="40"/>
    </row>
    <row r="70" ht="16.5">
      <c r="D70" s="40"/>
    </row>
    <row r="71" ht="16.5">
      <c r="D71" s="40"/>
    </row>
    <row r="72" ht="16.5">
      <c r="D72" s="40"/>
    </row>
    <row r="73" ht="16.5">
      <c r="D73" s="40"/>
    </row>
    <row r="74" ht="16.5">
      <c r="D74" s="40"/>
    </row>
    <row r="75" ht="16.5">
      <c r="D75" s="40"/>
    </row>
    <row r="76" ht="16.5">
      <c r="D76" s="40"/>
    </row>
  </sheetData>
  <mergeCells count="3">
    <mergeCell ref="A1:F1"/>
    <mergeCell ref="A2:F2"/>
    <mergeCell ref="A3:E3"/>
  </mergeCells>
  <printOptions/>
  <pageMargins left="0.6299212598425197" right="0.6299212598425197" top="0.7086614173228347" bottom="0.5905511811023623" header="0.5118110236220472" footer="0.5118110236220472"/>
  <pageSetup horizontalDpi="600" verticalDpi="600" orientation="portrait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F76"/>
  <sheetViews>
    <sheetView workbookViewId="0" topLeftCell="A1">
      <pane xSplit="1" ySplit="5" topLeftCell="B39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E39" sqref="E39"/>
    </sheetView>
  </sheetViews>
  <sheetFormatPr defaultColWidth="9.00390625" defaultRowHeight="16.5"/>
  <cols>
    <col min="1" max="1" width="20.625" style="1" customWidth="1"/>
    <col min="2" max="2" width="18.125" style="1" customWidth="1"/>
    <col min="3" max="3" width="7.875" style="1" customWidth="1"/>
    <col min="4" max="4" width="20.625" style="1" customWidth="1"/>
    <col min="5" max="5" width="17.375" style="1" customWidth="1"/>
    <col min="6" max="6" width="8.50390625" style="1" customWidth="1"/>
    <col min="7" max="16384" width="9.00390625" style="1" customWidth="1"/>
  </cols>
  <sheetData>
    <row r="1" spans="1:6" ht="27.75" customHeight="1">
      <c r="A1" s="110" t="s">
        <v>152</v>
      </c>
      <c r="B1" s="112"/>
      <c r="C1" s="112"/>
      <c r="D1" s="112"/>
      <c r="E1" s="112"/>
      <c r="F1" s="112"/>
    </row>
    <row r="2" spans="1:6" ht="27" customHeight="1">
      <c r="A2" s="113" t="s">
        <v>126</v>
      </c>
      <c r="B2" s="113"/>
      <c r="C2" s="113"/>
      <c r="D2" s="113"/>
      <c r="E2" s="113"/>
      <c r="F2" s="113"/>
    </row>
    <row r="3" spans="1:5" ht="10.5" customHeight="1">
      <c r="A3" s="109"/>
      <c r="B3" s="109"/>
      <c r="C3" s="109"/>
      <c r="D3" s="109"/>
      <c r="E3" s="109"/>
    </row>
    <row r="4" spans="1:6" ht="18" customHeight="1" thickBot="1">
      <c r="A4" s="2"/>
      <c r="B4" s="2" t="s">
        <v>111</v>
      </c>
      <c r="C4" s="2"/>
      <c r="D4" s="2"/>
      <c r="F4" s="3" t="s">
        <v>0</v>
      </c>
    </row>
    <row r="5" spans="1:6" s="8" customFormat="1" ht="33.75" customHeight="1">
      <c r="A5" s="4" t="s">
        <v>1</v>
      </c>
      <c r="B5" s="5" t="s">
        <v>2</v>
      </c>
      <c r="C5" s="6" t="s">
        <v>3</v>
      </c>
      <c r="D5" s="5" t="s">
        <v>1</v>
      </c>
      <c r="E5" s="5" t="s">
        <v>2</v>
      </c>
      <c r="F5" s="7" t="s">
        <v>3</v>
      </c>
    </row>
    <row r="6" spans="1:6" s="14" customFormat="1" ht="15.75" customHeight="1">
      <c r="A6" s="9" t="s">
        <v>4</v>
      </c>
      <c r="B6" s="10">
        <f>SUM(B7,B14,B21,B31,B35,B37,B39)</f>
        <v>30512912523</v>
      </c>
      <c r="C6" s="11">
        <f aca="true" t="shared" si="0" ref="C6:C14">IF(B$6&gt;0,(B6/B$6)*100,0)</f>
        <v>100</v>
      </c>
      <c r="D6" s="12" t="s">
        <v>5</v>
      </c>
      <c r="E6" s="10">
        <f>SUM(E7,E13,E17,E20)</f>
        <v>8171767284</v>
      </c>
      <c r="F6" s="13">
        <f aca="true" t="shared" si="1" ref="F6:F11">IF(E$47&gt;0,(E6/E$47)*100,0)</f>
        <v>26.78</v>
      </c>
    </row>
    <row r="7" spans="1:6" s="14" customFormat="1" ht="15.75" customHeight="1">
      <c r="A7" s="15" t="s">
        <v>6</v>
      </c>
      <c r="B7" s="10">
        <f>SUM(B8:B13)</f>
        <v>6185788919</v>
      </c>
      <c r="C7" s="16">
        <f t="shared" si="0"/>
        <v>20.27</v>
      </c>
      <c r="D7" s="17" t="s">
        <v>7</v>
      </c>
      <c r="E7" s="10">
        <f>SUM(E8:E11)</f>
        <v>529438585</v>
      </c>
      <c r="F7" s="18">
        <f t="shared" si="1"/>
        <v>1.74</v>
      </c>
    </row>
    <row r="8" spans="1:6" s="24" customFormat="1" ht="15.75" customHeight="1">
      <c r="A8" s="19" t="s">
        <v>8</v>
      </c>
      <c r="B8" s="20">
        <v>4977822124</v>
      </c>
      <c r="C8" s="21">
        <f t="shared" si="0"/>
        <v>16.31</v>
      </c>
      <c r="D8" s="22" t="s">
        <v>9</v>
      </c>
      <c r="E8" s="20"/>
      <c r="F8" s="23">
        <f t="shared" si="1"/>
        <v>0</v>
      </c>
    </row>
    <row r="9" spans="1:6" s="24" customFormat="1" ht="15.75" customHeight="1">
      <c r="A9" s="19" t="s">
        <v>112</v>
      </c>
      <c r="B9" s="20">
        <v>39341365</v>
      </c>
      <c r="C9" s="21">
        <f t="shared" si="0"/>
        <v>0.13</v>
      </c>
      <c r="D9" s="22" t="s">
        <v>10</v>
      </c>
      <c r="E9" s="20">
        <v>362633586</v>
      </c>
      <c r="F9" s="23">
        <f t="shared" si="1"/>
        <v>1.19</v>
      </c>
    </row>
    <row r="10" spans="1:6" s="24" customFormat="1" ht="15.75" customHeight="1">
      <c r="A10" s="19" t="s">
        <v>11</v>
      </c>
      <c r="B10" s="20">
        <v>859126750</v>
      </c>
      <c r="C10" s="21">
        <f t="shared" si="0"/>
        <v>2.82</v>
      </c>
      <c r="D10" s="22" t="s">
        <v>12</v>
      </c>
      <c r="E10" s="20">
        <v>166804999</v>
      </c>
      <c r="F10" s="23">
        <f t="shared" si="1"/>
        <v>0.55</v>
      </c>
    </row>
    <row r="11" spans="1:6" s="24" customFormat="1" ht="15.75" customHeight="1">
      <c r="A11" s="19" t="s">
        <v>13</v>
      </c>
      <c r="B11" s="20">
        <v>203307425</v>
      </c>
      <c r="C11" s="21">
        <f t="shared" si="0"/>
        <v>0.67</v>
      </c>
      <c r="D11" s="19" t="s">
        <v>113</v>
      </c>
      <c r="E11" s="20"/>
      <c r="F11" s="23">
        <f t="shared" si="1"/>
        <v>0</v>
      </c>
    </row>
    <row r="12" spans="1:6" s="24" customFormat="1" ht="15.75" customHeight="1">
      <c r="A12" s="19" t="s">
        <v>14</v>
      </c>
      <c r="B12" s="20">
        <v>83067518</v>
      </c>
      <c r="C12" s="21">
        <f t="shared" si="0"/>
        <v>0.27</v>
      </c>
      <c r="D12" s="17"/>
      <c r="E12" s="10"/>
      <c r="F12" s="18"/>
    </row>
    <row r="13" spans="1:6" s="24" customFormat="1" ht="15.75" customHeight="1">
      <c r="A13" s="19" t="s">
        <v>15</v>
      </c>
      <c r="B13" s="20">
        <v>23123737</v>
      </c>
      <c r="C13" s="21">
        <f t="shared" si="0"/>
        <v>0.08</v>
      </c>
      <c r="D13" s="17" t="s">
        <v>16</v>
      </c>
      <c r="E13" s="10">
        <f>SUM(E14:E15)</f>
        <v>0</v>
      </c>
      <c r="F13" s="18">
        <f>IF(E$47&gt;0,(E13/E$47)*100,0)</f>
        <v>0</v>
      </c>
    </row>
    <row r="14" spans="1:6" s="24" customFormat="1" ht="15.75" customHeight="1">
      <c r="A14" s="15" t="s">
        <v>114</v>
      </c>
      <c r="B14" s="10">
        <f>SUM(B16:B20)</f>
        <v>8039950640</v>
      </c>
      <c r="C14" s="16">
        <f t="shared" si="0"/>
        <v>26.35</v>
      </c>
      <c r="D14" s="22" t="s">
        <v>17</v>
      </c>
      <c r="E14" s="20"/>
      <c r="F14" s="23">
        <f>IF(E$47&gt;0,(E14/E$47)*100,0)</f>
        <v>0</v>
      </c>
    </row>
    <row r="15" spans="1:6" s="24" customFormat="1" ht="15.75" customHeight="1">
      <c r="A15" s="15" t="s">
        <v>18</v>
      </c>
      <c r="C15" s="16"/>
      <c r="D15" s="19" t="s">
        <v>115</v>
      </c>
      <c r="E15" s="20"/>
      <c r="F15" s="23">
        <f>IF(E$47&gt;0,(E15/E$47)*100,0)</f>
        <v>0</v>
      </c>
    </row>
    <row r="16" spans="1:6" s="24" customFormat="1" ht="15.75" customHeight="1">
      <c r="A16" s="19" t="s">
        <v>19</v>
      </c>
      <c r="B16" s="20">
        <v>7958358173</v>
      </c>
      <c r="C16" s="21">
        <f aca="true" t="shared" si="2" ref="C16:C43">IF(B$6&gt;0,(B16/B$6)*100,0)</f>
        <v>26.08</v>
      </c>
      <c r="D16" s="22"/>
      <c r="E16" s="25"/>
      <c r="F16" s="23"/>
    </row>
    <row r="17" spans="1:6" s="24" customFormat="1" ht="15.75" customHeight="1">
      <c r="A17" s="19" t="s">
        <v>20</v>
      </c>
      <c r="B17" s="20">
        <v>0</v>
      </c>
      <c r="C17" s="21">
        <f t="shared" si="2"/>
        <v>0</v>
      </c>
      <c r="D17" s="17" t="s">
        <v>21</v>
      </c>
      <c r="E17" s="10">
        <f>SUM(E18)</f>
        <v>7642328699</v>
      </c>
      <c r="F17" s="18">
        <f>IF(E$47&gt;0,(E17/E$47)*100,0)</f>
        <v>25.05</v>
      </c>
    </row>
    <row r="18" spans="1:6" s="24" customFormat="1" ht="15.75" customHeight="1">
      <c r="A18" s="19" t="s">
        <v>22</v>
      </c>
      <c r="B18" s="20"/>
      <c r="C18" s="21">
        <f t="shared" si="2"/>
        <v>0</v>
      </c>
      <c r="D18" s="22" t="s">
        <v>23</v>
      </c>
      <c r="E18" s="20">
        <v>7642328699</v>
      </c>
      <c r="F18" s="23">
        <f>IF(E$47&gt;0,(E18/E$47)*100,0)</f>
        <v>25.05</v>
      </c>
    </row>
    <row r="19" spans="1:6" s="24" customFormat="1" ht="15.75" customHeight="1">
      <c r="A19" s="19" t="s">
        <v>24</v>
      </c>
      <c r="B19" s="20"/>
      <c r="C19" s="21">
        <f t="shared" si="2"/>
        <v>0</v>
      </c>
      <c r="D19" s="22"/>
      <c r="E19" s="25"/>
      <c r="F19" s="26"/>
    </row>
    <row r="20" spans="1:6" s="24" customFormat="1" ht="15.75" customHeight="1">
      <c r="A20" s="19" t="s">
        <v>25</v>
      </c>
      <c r="B20" s="20">
        <v>81592467</v>
      </c>
      <c r="C20" s="21">
        <f t="shared" si="2"/>
        <v>0.27</v>
      </c>
      <c r="D20" s="15" t="s">
        <v>116</v>
      </c>
      <c r="E20" s="10">
        <f>SUM(E21)</f>
        <v>0</v>
      </c>
      <c r="F20" s="18">
        <f>IF(E$47&gt;0,(E20/E$47)*100,0)</f>
        <v>0</v>
      </c>
    </row>
    <row r="21" spans="1:6" s="24" customFormat="1" ht="15.75" customHeight="1">
      <c r="A21" s="15" t="s">
        <v>26</v>
      </c>
      <c r="B21" s="10">
        <f>SUM(B22:B30)</f>
        <v>4200478637</v>
      </c>
      <c r="C21" s="16">
        <f t="shared" si="2"/>
        <v>13.77</v>
      </c>
      <c r="D21" s="19" t="s">
        <v>117</v>
      </c>
      <c r="E21" s="20"/>
      <c r="F21" s="23">
        <f>IF(E$47&gt;0,(E21/E$47)*100,0)</f>
        <v>0</v>
      </c>
    </row>
    <row r="22" spans="1:6" s="24" customFormat="1" ht="15.75" customHeight="1">
      <c r="A22" s="19" t="s">
        <v>27</v>
      </c>
      <c r="B22" s="20">
        <v>2069756131</v>
      </c>
      <c r="C22" s="21">
        <f t="shared" si="2"/>
        <v>6.78</v>
      </c>
      <c r="D22" s="17"/>
      <c r="E22" s="25"/>
      <c r="F22" s="23"/>
    </row>
    <row r="23" spans="1:6" s="24" customFormat="1" ht="15.75" customHeight="1">
      <c r="A23" s="19" t="s">
        <v>28</v>
      </c>
      <c r="B23" s="20">
        <v>329157259</v>
      </c>
      <c r="C23" s="21">
        <f t="shared" si="2"/>
        <v>1.08</v>
      </c>
      <c r="D23" s="22"/>
      <c r="E23" s="25"/>
      <c r="F23" s="23"/>
    </row>
    <row r="24" spans="1:6" s="24" customFormat="1" ht="15.75" customHeight="1">
      <c r="A24" s="19" t="s">
        <v>29</v>
      </c>
      <c r="B24" s="20">
        <v>1640837654</v>
      </c>
      <c r="C24" s="21">
        <f t="shared" si="2"/>
        <v>5.38</v>
      </c>
      <c r="D24" s="17" t="s">
        <v>30</v>
      </c>
      <c r="E24" s="10">
        <f>E25+E28+E32+E36</f>
        <v>22341145239</v>
      </c>
      <c r="F24" s="18">
        <f>IF(E$47&gt;0,(E24/E$47)*100,0)</f>
        <v>73.22</v>
      </c>
    </row>
    <row r="25" spans="1:6" s="24" customFormat="1" ht="15.75" customHeight="1">
      <c r="A25" s="19" t="s">
        <v>31</v>
      </c>
      <c r="B25" s="20">
        <v>63976471</v>
      </c>
      <c r="C25" s="21">
        <f t="shared" si="2"/>
        <v>0.21</v>
      </c>
      <c r="D25" s="17" t="s">
        <v>32</v>
      </c>
      <c r="E25" s="27">
        <f>SUM(E26)</f>
        <v>13910471037</v>
      </c>
      <c r="F25" s="28">
        <f>IF(E$47&gt;0,(E25/E$47)*100,0)</f>
        <v>45.59</v>
      </c>
    </row>
    <row r="26" spans="1:6" s="24" customFormat="1" ht="15.75" customHeight="1">
      <c r="A26" s="19" t="s">
        <v>33</v>
      </c>
      <c r="B26" s="20">
        <v>18610063</v>
      </c>
      <c r="C26" s="21">
        <f t="shared" si="2"/>
        <v>0.06</v>
      </c>
      <c r="D26" s="22" t="s">
        <v>34</v>
      </c>
      <c r="E26" s="20">
        <v>13910471037</v>
      </c>
      <c r="F26" s="23">
        <f>IF(E$47&gt;0,(E26/E$47)*100,0)</f>
        <v>45.59</v>
      </c>
    </row>
    <row r="27" spans="1:6" s="24" customFormat="1" ht="15.75" customHeight="1">
      <c r="A27" s="19" t="s">
        <v>35</v>
      </c>
      <c r="B27" s="20">
        <v>17911001</v>
      </c>
      <c r="C27" s="21">
        <f t="shared" si="2"/>
        <v>0.06</v>
      </c>
      <c r="D27" s="22"/>
      <c r="E27" s="25"/>
      <c r="F27" s="23"/>
    </row>
    <row r="28" spans="1:6" s="24" customFormat="1" ht="15.75" customHeight="1">
      <c r="A28" s="19" t="s">
        <v>36</v>
      </c>
      <c r="B28" s="20"/>
      <c r="C28" s="21">
        <f t="shared" si="2"/>
        <v>0</v>
      </c>
      <c r="D28" s="17" t="s">
        <v>37</v>
      </c>
      <c r="E28" s="10">
        <f>SUM(E29:E30)</f>
        <v>1842733372</v>
      </c>
      <c r="F28" s="18">
        <f>IF(E$47&gt;0,(E28/E$47)*100,0)</f>
        <v>6.04</v>
      </c>
    </row>
    <row r="29" spans="1:6" s="24" customFormat="1" ht="15.75" customHeight="1">
      <c r="A29" s="19" t="s">
        <v>38</v>
      </c>
      <c r="B29" s="20"/>
      <c r="C29" s="21">
        <f t="shared" si="2"/>
        <v>0</v>
      </c>
      <c r="D29" s="22" t="s">
        <v>39</v>
      </c>
      <c r="E29" s="20">
        <v>1338432244</v>
      </c>
      <c r="F29" s="23">
        <f>IF(E$47&gt;0,(E29/E$47)*100,0)</f>
        <v>4.39</v>
      </c>
    </row>
    <row r="30" spans="1:6" s="24" customFormat="1" ht="15.75" customHeight="1">
      <c r="A30" s="19" t="s">
        <v>40</v>
      </c>
      <c r="B30" s="20">
        <v>60230058</v>
      </c>
      <c r="C30" s="21">
        <f t="shared" si="2"/>
        <v>0.2</v>
      </c>
      <c r="D30" s="22" t="s">
        <v>41</v>
      </c>
      <c r="E30" s="20">
        <v>504301128</v>
      </c>
      <c r="F30" s="23">
        <f>IF(E$47&gt;0,(E30/E$47)*100,0)</f>
        <v>1.65</v>
      </c>
    </row>
    <row r="31" spans="1:6" s="24" customFormat="1" ht="15.75" customHeight="1">
      <c r="A31" s="15" t="s">
        <v>42</v>
      </c>
      <c r="B31" s="10">
        <f>SUM(B32:B34)</f>
        <v>48240211</v>
      </c>
      <c r="C31" s="16">
        <f t="shared" si="2"/>
        <v>0.16</v>
      </c>
      <c r="D31" s="22"/>
      <c r="E31" s="25"/>
      <c r="F31" s="23"/>
    </row>
    <row r="32" spans="1:6" s="24" customFormat="1" ht="15.75" customHeight="1">
      <c r="A32" s="19" t="s">
        <v>43</v>
      </c>
      <c r="B32" s="20">
        <v>40178586</v>
      </c>
      <c r="C32" s="21">
        <f t="shared" si="2"/>
        <v>0.13</v>
      </c>
      <c r="D32" s="17" t="s">
        <v>118</v>
      </c>
      <c r="E32" s="10">
        <f>SUM(E33:E34)</f>
        <v>1569104117</v>
      </c>
      <c r="F32" s="18">
        <f>IF(E$47&gt;0,(E32/E$47)*100,0)</f>
        <v>5.14</v>
      </c>
    </row>
    <row r="33" spans="1:6" s="24" customFormat="1" ht="15.75" customHeight="1">
      <c r="A33" s="19" t="s">
        <v>44</v>
      </c>
      <c r="B33" s="20">
        <v>545717</v>
      </c>
      <c r="C33" s="21">
        <f t="shared" si="2"/>
        <v>0</v>
      </c>
      <c r="D33" s="22" t="s">
        <v>45</v>
      </c>
      <c r="E33" s="20">
        <f>1623790118-54686001</f>
        <v>1569104117</v>
      </c>
      <c r="F33" s="23">
        <f>IF(E$47&gt;0,(E33/E$47)*100,0)</f>
        <v>5.14</v>
      </c>
    </row>
    <row r="34" spans="1:6" s="24" customFormat="1" ht="15.75" customHeight="1">
      <c r="A34" s="19" t="s">
        <v>46</v>
      </c>
      <c r="B34" s="20">
        <v>7515908</v>
      </c>
      <c r="C34" s="21">
        <f t="shared" si="2"/>
        <v>0.02</v>
      </c>
      <c r="D34" s="22" t="s">
        <v>119</v>
      </c>
      <c r="E34" s="20"/>
      <c r="F34" s="23">
        <f>IF(E$47&gt;0,(E34/E$47)*100,0)</f>
        <v>0</v>
      </c>
    </row>
    <row r="35" spans="1:6" s="24" customFormat="1" ht="15.75" customHeight="1">
      <c r="A35" s="15" t="s">
        <v>47</v>
      </c>
      <c r="B35" s="10">
        <f>SUM(B36)</f>
        <v>710355</v>
      </c>
      <c r="C35" s="16">
        <f t="shared" si="2"/>
        <v>0</v>
      </c>
      <c r="D35" s="22"/>
      <c r="E35" s="25"/>
      <c r="F35" s="23"/>
    </row>
    <row r="36" spans="1:6" s="24" customFormat="1" ht="15.75" customHeight="1">
      <c r="A36" s="19" t="s">
        <v>48</v>
      </c>
      <c r="B36" s="20">
        <v>710355</v>
      </c>
      <c r="C36" s="21">
        <f t="shared" si="2"/>
        <v>0</v>
      </c>
      <c r="D36" s="17" t="s">
        <v>120</v>
      </c>
      <c r="E36" s="10">
        <f>SUM(E37:E39)</f>
        <v>5018836713</v>
      </c>
      <c r="F36" s="18">
        <f>IF(E$47&gt;0,(E36/E$47)*100,0)</f>
        <v>16.45</v>
      </c>
    </row>
    <row r="37" spans="1:6" s="24" customFormat="1" ht="15.75" customHeight="1">
      <c r="A37" s="15" t="s">
        <v>49</v>
      </c>
      <c r="B37" s="10">
        <f>SUM(B38)</f>
        <v>34603</v>
      </c>
      <c r="C37" s="16">
        <f t="shared" si="2"/>
        <v>0</v>
      </c>
      <c r="D37" s="22" t="s">
        <v>121</v>
      </c>
      <c r="E37" s="20"/>
      <c r="F37" s="23">
        <f>IF(E$47&gt;0,(E37/E$47)*100,0)</f>
        <v>0</v>
      </c>
    </row>
    <row r="38" spans="1:6" s="24" customFormat="1" ht="15.75" customHeight="1">
      <c r="A38" s="19" t="s">
        <v>50</v>
      </c>
      <c r="B38" s="20">
        <v>34603</v>
      </c>
      <c r="C38" s="21">
        <f t="shared" si="2"/>
        <v>0</v>
      </c>
      <c r="D38" s="22" t="s">
        <v>122</v>
      </c>
      <c r="E38" s="20"/>
      <c r="F38" s="23">
        <f>IF(E$47&gt;0,(E38/E$47)*100,0)</f>
        <v>0</v>
      </c>
    </row>
    <row r="39" spans="1:6" s="24" customFormat="1" ht="15.75" customHeight="1">
      <c r="A39" s="15" t="s">
        <v>51</v>
      </c>
      <c r="B39" s="10">
        <f>SUM(B40:B43)</f>
        <v>12037709158</v>
      </c>
      <c r="C39" s="16">
        <f t="shared" si="2"/>
        <v>39.45</v>
      </c>
      <c r="D39" s="22" t="s">
        <v>123</v>
      </c>
      <c r="E39" s="20">
        <v>5018836713</v>
      </c>
      <c r="F39" s="23">
        <f>IF(E$47&gt;0,(E39/E$47)*100,0)</f>
        <v>16.45</v>
      </c>
    </row>
    <row r="40" spans="1:6" s="24" customFormat="1" ht="15.75" customHeight="1">
      <c r="A40" s="19" t="s">
        <v>52</v>
      </c>
      <c r="B40" s="20">
        <v>4682411017</v>
      </c>
      <c r="C40" s="21">
        <f t="shared" si="2"/>
        <v>15.35</v>
      </c>
      <c r="D40" s="22"/>
      <c r="E40" s="25"/>
      <c r="F40" s="23"/>
    </row>
    <row r="41" spans="1:6" s="24" customFormat="1" ht="15.75" customHeight="1">
      <c r="A41" s="19" t="s">
        <v>53</v>
      </c>
      <c r="B41" s="20">
        <v>7355298141</v>
      </c>
      <c r="C41" s="21">
        <f t="shared" si="2"/>
        <v>24.11</v>
      </c>
      <c r="D41" s="22"/>
      <c r="E41" s="25"/>
      <c r="F41" s="26"/>
    </row>
    <row r="42" spans="1:6" s="24" customFormat="1" ht="15.75" customHeight="1">
      <c r="A42" s="19" t="s">
        <v>54</v>
      </c>
      <c r="B42" s="20"/>
      <c r="C42" s="21">
        <f t="shared" si="2"/>
        <v>0</v>
      </c>
      <c r="D42" s="22"/>
      <c r="E42" s="25"/>
      <c r="F42" s="26"/>
    </row>
    <row r="43" spans="1:6" s="24" customFormat="1" ht="15.75" customHeight="1">
      <c r="A43" s="19" t="s">
        <v>55</v>
      </c>
      <c r="B43" s="20"/>
      <c r="C43" s="21">
        <f t="shared" si="2"/>
        <v>0</v>
      </c>
      <c r="D43" s="22"/>
      <c r="E43" s="25"/>
      <c r="F43" s="26"/>
    </row>
    <row r="44" spans="1:6" s="24" customFormat="1" ht="15.75" customHeight="1">
      <c r="A44" s="19"/>
      <c r="B44" s="25"/>
      <c r="C44" s="21"/>
      <c r="D44" s="22"/>
      <c r="E44" s="25"/>
      <c r="F44" s="26"/>
    </row>
    <row r="45" spans="1:6" s="24" customFormat="1" ht="15.75" customHeight="1">
      <c r="A45" s="19"/>
      <c r="B45" s="25"/>
      <c r="C45" s="21"/>
      <c r="D45" s="22"/>
      <c r="E45" s="25"/>
      <c r="F45" s="26"/>
    </row>
    <row r="46" spans="1:6" s="24" customFormat="1" ht="15.75" customHeight="1">
      <c r="A46" s="19"/>
      <c r="B46" s="10"/>
      <c r="C46" s="16"/>
      <c r="D46" s="22"/>
      <c r="E46" s="25"/>
      <c r="F46" s="26"/>
    </row>
    <row r="47" spans="1:6" s="24" customFormat="1" ht="15.75" customHeight="1" thickBot="1">
      <c r="A47" s="29" t="s">
        <v>56</v>
      </c>
      <c r="B47" s="30">
        <f>B6</f>
        <v>30512912523</v>
      </c>
      <c r="C47" s="30">
        <f>IF(B$6&gt;0,(B47/B$6)*100,0)</f>
        <v>100</v>
      </c>
      <c r="D47" s="31" t="s">
        <v>56</v>
      </c>
      <c r="E47" s="32">
        <f>E6+E24</f>
        <v>30512912523</v>
      </c>
      <c r="F47" s="33">
        <f>IF(E$47&gt;0,(E47/E$47)*100,0)</f>
        <v>100</v>
      </c>
    </row>
    <row r="48" spans="1:4" s="24" customFormat="1" ht="17.25" customHeight="1">
      <c r="A48" s="34" t="s">
        <v>153</v>
      </c>
      <c r="B48" s="35"/>
      <c r="C48" s="36"/>
      <c r="D48" s="37"/>
    </row>
    <row r="49" s="24" customFormat="1" ht="14.25"/>
    <row r="50" s="24" customFormat="1" ht="14.25"/>
    <row r="51" s="24" customFormat="1" ht="14.25"/>
    <row r="52" s="24" customFormat="1" ht="14.25"/>
    <row r="53" s="24" customFormat="1" ht="14.25">
      <c r="D53" s="38"/>
    </row>
    <row r="54" s="24" customFormat="1" ht="14.25">
      <c r="D54" s="38"/>
    </row>
    <row r="55" s="24" customFormat="1" ht="14.25">
      <c r="D55" s="39"/>
    </row>
    <row r="56" s="24" customFormat="1" ht="14.25">
      <c r="D56" s="39"/>
    </row>
    <row r="57" s="24" customFormat="1" ht="14.25">
      <c r="D57" s="38"/>
    </row>
    <row r="58" s="24" customFormat="1" ht="14.25">
      <c r="D58" s="39"/>
    </row>
    <row r="59" s="24" customFormat="1" ht="14.25">
      <c r="D59" s="39"/>
    </row>
    <row r="60" s="24" customFormat="1" ht="14.25">
      <c r="D60" s="39"/>
    </row>
    <row r="61" s="24" customFormat="1" ht="14.25">
      <c r="D61" s="38"/>
    </row>
    <row r="62" ht="16.5">
      <c r="D62" s="39"/>
    </row>
    <row r="63" ht="16.5">
      <c r="D63" s="39"/>
    </row>
    <row r="64" ht="16.5">
      <c r="D64" s="39"/>
    </row>
    <row r="65" ht="16.5">
      <c r="D65" s="38"/>
    </row>
    <row r="66" ht="16.5">
      <c r="D66" s="39"/>
    </row>
    <row r="67" ht="16.5">
      <c r="D67" s="39"/>
    </row>
    <row r="68" ht="16.5">
      <c r="D68" s="40"/>
    </row>
    <row r="69" ht="16.5">
      <c r="D69" s="40"/>
    </row>
    <row r="70" ht="16.5">
      <c r="D70" s="40"/>
    </row>
    <row r="71" ht="16.5">
      <c r="D71" s="40"/>
    </row>
    <row r="72" ht="16.5">
      <c r="D72" s="40"/>
    </row>
    <row r="73" ht="16.5">
      <c r="D73" s="40"/>
    </row>
    <row r="74" ht="16.5">
      <c r="D74" s="40"/>
    </row>
    <row r="75" ht="16.5">
      <c r="D75" s="40"/>
    </row>
    <row r="76" ht="16.5">
      <c r="D76" s="40"/>
    </row>
  </sheetData>
  <mergeCells count="3">
    <mergeCell ref="A1:F1"/>
    <mergeCell ref="A2:F2"/>
    <mergeCell ref="A3:E3"/>
  </mergeCells>
  <printOptions/>
  <pageMargins left="0.6299212598425197" right="0.6299212598425197" top="0.7086614173228347" bottom="0.5905511811023623" header="0.5118110236220472" footer="0.5118110236220472"/>
  <pageSetup horizontalDpi="600" verticalDpi="6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A1:F76"/>
  <sheetViews>
    <sheetView workbookViewId="0" topLeftCell="A1">
      <pane xSplit="1" ySplit="5" topLeftCell="B33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B36" sqref="B36"/>
    </sheetView>
  </sheetViews>
  <sheetFormatPr defaultColWidth="9.00390625" defaultRowHeight="16.5"/>
  <cols>
    <col min="1" max="1" width="20.625" style="1" customWidth="1"/>
    <col min="2" max="2" width="18.125" style="1" customWidth="1"/>
    <col min="3" max="3" width="7.875" style="1" customWidth="1"/>
    <col min="4" max="4" width="20.625" style="1" customWidth="1"/>
    <col min="5" max="5" width="17.375" style="1" customWidth="1"/>
    <col min="6" max="6" width="8.50390625" style="1" customWidth="1"/>
    <col min="7" max="16384" width="9.00390625" style="1" customWidth="1"/>
  </cols>
  <sheetData>
    <row r="1" spans="1:6" ht="27.75" customHeight="1">
      <c r="A1" s="111" t="s">
        <v>154</v>
      </c>
      <c r="B1" s="112"/>
      <c r="C1" s="112"/>
      <c r="D1" s="112"/>
      <c r="E1" s="112"/>
      <c r="F1" s="112"/>
    </row>
    <row r="2" spans="1:6" ht="27" customHeight="1">
      <c r="A2" s="113" t="s">
        <v>126</v>
      </c>
      <c r="B2" s="113"/>
      <c r="C2" s="113"/>
      <c r="D2" s="113"/>
      <c r="E2" s="113"/>
      <c r="F2" s="113"/>
    </row>
    <row r="3" spans="1:5" ht="10.5" customHeight="1">
      <c r="A3" s="109"/>
      <c r="B3" s="109"/>
      <c r="C3" s="109"/>
      <c r="D3" s="109"/>
      <c r="E3" s="109"/>
    </row>
    <row r="4" spans="1:6" ht="18" customHeight="1" thickBot="1">
      <c r="A4" s="2"/>
      <c r="B4" s="2" t="s">
        <v>111</v>
      </c>
      <c r="C4" s="2"/>
      <c r="D4" s="2"/>
      <c r="F4" s="3" t="s">
        <v>0</v>
      </c>
    </row>
    <row r="5" spans="1:6" s="8" customFormat="1" ht="33.75" customHeight="1">
      <c r="A5" s="4" t="s">
        <v>1</v>
      </c>
      <c r="B5" s="5" t="s">
        <v>2</v>
      </c>
      <c r="C5" s="6" t="s">
        <v>3</v>
      </c>
      <c r="D5" s="5" t="s">
        <v>1</v>
      </c>
      <c r="E5" s="5" t="s">
        <v>2</v>
      </c>
      <c r="F5" s="7" t="s">
        <v>3</v>
      </c>
    </row>
    <row r="6" spans="1:6" s="14" customFormat="1" ht="15.75" customHeight="1">
      <c r="A6" s="9" t="s">
        <v>4</v>
      </c>
      <c r="B6" s="10">
        <f>SUM(B7,B14,B21,B31,B35,B37,B39)</f>
        <v>67320503275</v>
      </c>
      <c r="C6" s="11">
        <f aca="true" t="shared" si="0" ref="C6:C14">IF(B$6&gt;0,(B6/B$6)*100,0)</f>
        <v>100</v>
      </c>
      <c r="D6" s="12" t="s">
        <v>5</v>
      </c>
      <c r="E6" s="10">
        <f>SUM(E7,E13,E17,E20)</f>
        <v>19001681181</v>
      </c>
      <c r="F6" s="13">
        <f aca="true" t="shared" si="1" ref="F6:F11">IF(E$47&gt;0,(E6/E$47)*100,0)</f>
        <v>28.23</v>
      </c>
    </row>
    <row r="7" spans="1:6" s="14" customFormat="1" ht="15.75" customHeight="1">
      <c r="A7" s="15" t="s">
        <v>6</v>
      </c>
      <c r="B7" s="10">
        <f>SUM(B8:B13)</f>
        <v>24270958753</v>
      </c>
      <c r="C7" s="16">
        <f t="shared" si="0"/>
        <v>36.05</v>
      </c>
      <c r="D7" s="17" t="s">
        <v>7</v>
      </c>
      <c r="E7" s="10">
        <f>SUM(E8:E11)</f>
        <v>4201674905</v>
      </c>
      <c r="F7" s="18">
        <f t="shared" si="1"/>
        <v>6.24</v>
      </c>
    </row>
    <row r="8" spans="1:6" s="24" customFormat="1" ht="15.75" customHeight="1">
      <c r="A8" s="19" t="s">
        <v>8</v>
      </c>
      <c r="B8" s="20">
        <v>15313013853</v>
      </c>
      <c r="C8" s="21">
        <f t="shared" si="0"/>
        <v>22.75</v>
      </c>
      <c r="D8" s="22" t="s">
        <v>9</v>
      </c>
      <c r="E8" s="20"/>
      <c r="F8" s="23">
        <f t="shared" si="1"/>
        <v>0</v>
      </c>
    </row>
    <row r="9" spans="1:6" s="24" customFormat="1" ht="15.75" customHeight="1">
      <c r="A9" s="19" t="s">
        <v>112</v>
      </c>
      <c r="B9" s="20"/>
      <c r="C9" s="21">
        <f t="shared" si="0"/>
        <v>0</v>
      </c>
      <c r="D9" s="22" t="s">
        <v>10</v>
      </c>
      <c r="E9" s="20">
        <v>4079059997</v>
      </c>
      <c r="F9" s="23">
        <f t="shared" si="1"/>
        <v>6.06</v>
      </c>
    </row>
    <row r="10" spans="1:6" s="24" customFormat="1" ht="15.75" customHeight="1">
      <c r="A10" s="19" t="s">
        <v>11</v>
      </c>
      <c r="B10" s="20">
        <v>6768750362</v>
      </c>
      <c r="C10" s="21">
        <f t="shared" si="0"/>
        <v>10.05</v>
      </c>
      <c r="D10" s="22" t="s">
        <v>12</v>
      </c>
      <c r="E10" s="20">
        <v>122614908</v>
      </c>
      <c r="F10" s="23">
        <f t="shared" si="1"/>
        <v>0.18</v>
      </c>
    </row>
    <row r="11" spans="1:6" s="24" customFormat="1" ht="15.75" customHeight="1">
      <c r="A11" s="19" t="s">
        <v>13</v>
      </c>
      <c r="B11" s="20">
        <v>625194987</v>
      </c>
      <c r="C11" s="21">
        <f t="shared" si="0"/>
        <v>0.93</v>
      </c>
      <c r="D11" s="19" t="s">
        <v>113</v>
      </c>
      <c r="E11" s="20"/>
      <c r="F11" s="23">
        <f t="shared" si="1"/>
        <v>0</v>
      </c>
    </row>
    <row r="12" spans="1:6" s="24" customFormat="1" ht="15.75" customHeight="1">
      <c r="A12" s="19" t="s">
        <v>14</v>
      </c>
      <c r="B12" s="20">
        <v>1421913359</v>
      </c>
      <c r="C12" s="21">
        <f t="shared" si="0"/>
        <v>2.11</v>
      </c>
      <c r="D12" s="17"/>
      <c r="E12" s="10"/>
      <c r="F12" s="18"/>
    </row>
    <row r="13" spans="1:6" s="24" customFormat="1" ht="15.75" customHeight="1">
      <c r="A13" s="19" t="s">
        <v>15</v>
      </c>
      <c r="B13" s="20">
        <v>142086192</v>
      </c>
      <c r="C13" s="21">
        <f t="shared" si="0"/>
        <v>0.21</v>
      </c>
      <c r="D13" s="17" t="s">
        <v>16</v>
      </c>
      <c r="E13" s="10">
        <f>SUM(E14:E15)</f>
        <v>0</v>
      </c>
      <c r="F13" s="18">
        <f>IF(E$47&gt;0,(E13/E$47)*100,0)</f>
        <v>0</v>
      </c>
    </row>
    <row r="14" spans="1:6" s="24" customFormat="1" ht="15.75" customHeight="1">
      <c r="A14" s="15" t="s">
        <v>114</v>
      </c>
      <c r="B14" s="10">
        <f>SUM(B16:B20)</f>
        <v>561205131</v>
      </c>
      <c r="C14" s="16">
        <f t="shared" si="0"/>
        <v>0.83</v>
      </c>
      <c r="D14" s="22" t="s">
        <v>17</v>
      </c>
      <c r="E14" s="20"/>
      <c r="F14" s="23">
        <f>IF(E$47&gt;0,(E14/E$47)*100,0)</f>
        <v>0</v>
      </c>
    </row>
    <row r="15" spans="1:6" s="24" customFormat="1" ht="15.75" customHeight="1">
      <c r="A15" s="15" t="s">
        <v>18</v>
      </c>
      <c r="C15" s="16"/>
      <c r="D15" s="19" t="s">
        <v>115</v>
      </c>
      <c r="E15" s="20"/>
      <c r="F15" s="23">
        <f>IF(E$47&gt;0,(E15/E$47)*100,0)</f>
        <v>0</v>
      </c>
    </row>
    <row r="16" spans="1:6" s="24" customFormat="1" ht="15.75" customHeight="1">
      <c r="A16" s="19" t="s">
        <v>19</v>
      </c>
      <c r="B16" s="20">
        <v>96000000</v>
      </c>
      <c r="C16" s="21">
        <f aca="true" t="shared" si="2" ref="C16:C43">IF(B$6&gt;0,(B16/B$6)*100,0)</f>
        <v>0.14</v>
      </c>
      <c r="D16" s="22"/>
      <c r="E16" s="25"/>
      <c r="F16" s="23"/>
    </row>
    <row r="17" spans="1:6" s="24" customFormat="1" ht="15.75" customHeight="1">
      <c r="A17" s="19" t="s">
        <v>20</v>
      </c>
      <c r="B17" s="20"/>
      <c r="C17" s="21">
        <f t="shared" si="2"/>
        <v>0</v>
      </c>
      <c r="D17" s="17" t="s">
        <v>21</v>
      </c>
      <c r="E17" s="10">
        <f>SUM(E18)</f>
        <v>14800006276</v>
      </c>
      <c r="F17" s="18">
        <f>IF(E$47&gt;0,(E17/E$47)*100,0)</f>
        <v>21.98</v>
      </c>
    </row>
    <row r="18" spans="1:6" s="24" customFormat="1" ht="15.75" customHeight="1">
      <c r="A18" s="19" t="s">
        <v>22</v>
      </c>
      <c r="B18" s="20"/>
      <c r="C18" s="21">
        <f t="shared" si="2"/>
        <v>0</v>
      </c>
      <c r="D18" s="22" t="s">
        <v>23</v>
      </c>
      <c r="E18" s="20">
        <v>14800006276</v>
      </c>
      <c r="F18" s="23">
        <f>IF(E$47&gt;0,(E18/E$47)*100,0)</f>
        <v>21.98</v>
      </c>
    </row>
    <row r="19" spans="1:6" s="24" customFormat="1" ht="15.75" customHeight="1">
      <c r="A19" s="19" t="s">
        <v>24</v>
      </c>
      <c r="B19" s="20"/>
      <c r="C19" s="21">
        <f t="shared" si="2"/>
        <v>0</v>
      </c>
      <c r="D19" s="22"/>
      <c r="E19" s="25"/>
      <c r="F19" s="26"/>
    </row>
    <row r="20" spans="1:6" s="24" customFormat="1" ht="15.75" customHeight="1">
      <c r="A20" s="19" t="s">
        <v>25</v>
      </c>
      <c r="B20" s="20">
        <v>465205131</v>
      </c>
      <c r="C20" s="21">
        <f t="shared" si="2"/>
        <v>0.69</v>
      </c>
      <c r="D20" s="15" t="s">
        <v>116</v>
      </c>
      <c r="E20" s="10">
        <f>SUM(E21)</f>
        <v>0</v>
      </c>
      <c r="F20" s="18">
        <f>IF(E$47&gt;0,(E20/E$47)*100,0)</f>
        <v>0</v>
      </c>
    </row>
    <row r="21" spans="1:6" s="24" customFormat="1" ht="15.75" customHeight="1">
      <c r="A21" s="15" t="s">
        <v>26</v>
      </c>
      <c r="B21" s="10">
        <f>SUM(B22:B30)</f>
        <v>32920292448</v>
      </c>
      <c r="C21" s="16">
        <f t="shared" si="2"/>
        <v>48.9</v>
      </c>
      <c r="D21" s="19" t="s">
        <v>117</v>
      </c>
      <c r="E21" s="20"/>
      <c r="F21" s="23">
        <f>IF(E$47&gt;0,(E21/E$47)*100,0)</f>
        <v>0</v>
      </c>
    </row>
    <row r="22" spans="1:6" s="24" customFormat="1" ht="15.75" customHeight="1">
      <c r="A22" s="19" t="s">
        <v>27</v>
      </c>
      <c r="B22" s="20">
        <v>13400247180</v>
      </c>
      <c r="C22" s="21">
        <f t="shared" si="2"/>
        <v>19.91</v>
      </c>
      <c r="D22" s="17"/>
      <c r="E22" s="25"/>
      <c r="F22" s="23"/>
    </row>
    <row r="23" spans="1:6" s="24" customFormat="1" ht="15.75" customHeight="1">
      <c r="A23" s="19" t="s">
        <v>28</v>
      </c>
      <c r="B23" s="20">
        <v>51262389</v>
      </c>
      <c r="C23" s="21">
        <f t="shared" si="2"/>
        <v>0.08</v>
      </c>
      <c r="D23" s="22"/>
      <c r="E23" s="25"/>
      <c r="F23" s="23"/>
    </row>
    <row r="24" spans="1:6" s="24" customFormat="1" ht="15.75" customHeight="1">
      <c r="A24" s="19" t="s">
        <v>29</v>
      </c>
      <c r="B24" s="20">
        <v>12889023898</v>
      </c>
      <c r="C24" s="21">
        <f t="shared" si="2"/>
        <v>19.15</v>
      </c>
      <c r="D24" s="17" t="s">
        <v>30</v>
      </c>
      <c r="E24" s="10">
        <f>E25+E28+E32+E36</f>
        <v>48318822094</v>
      </c>
      <c r="F24" s="18">
        <f>IF(E$47&gt;0,(E24/E$47)*100,0)</f>
        <v>71.77</v>
      </c>
    </row>
    <row r="25" spans="1:6" s="24" customFormat="1" ht="15.75" customHeight="1">
      <c r="A25" s="19" t="s">
        <v>31</v>
      </c>
      <c r="B25" s="20">
        <v>4550888741</v>
      </c>
      <c r="C25" s="21">
        <f t="shared" si="2"/>
        <v>6.76</v>
      </c>
      <c r="D25" s="17" t="s">
        <v>32</v>
      </c>
      <c r="E25" s="27">
        <f>SUM(E26)</f>
        <v>27630858039</v>
      </c>
      <c r="F25" s="28">
        <f>IF(E$47&gt;0,(E25/E$47)*100,0)</f>
        <v>41.04</v>
      </c>
    </row>
    <row r="26" spans="1:6" s="24" customFormat="1" ht="15.75" customHeight="1">
      <c r="A26" s="19" t="s">
        <v>33</v>
      </c>
      <c r="B26" s="20">
        <v>96553763</v>
      </c>
      <c r="C26" s="21">
        <f t="shared" si="2"/>
        <v>0.14</v>
      </c>
      <c r="D26" s="22" t="s">
        <v>34</v>
      </c>
      <c r="E26" s="20">
        <v>27630858039</v>
      </c>
      <c r="F26" s="23">
        <f>IF(E$47&gt;0,(E26/E$47)*100,0)</f>
        <v>41.04</v>
      </c>
    </row>
    <row r="27" spans="1:6" s="24" customFormat="1" ht="15.75" customHeight="1">
      <c r="A27" s="19" t="s">
        <v>35</v>
      </c>
      <c r="B27" s="20">
        <v>452907324</v>
      </c>
      <c r="C27" s="21">
        <f t="shared" si="2"/>
        <v>0.67</v>
      </c>
      <c r="D27" s="22"/>
      <c r="E27" s="25"/>
      <c r="F27" s="23"/>
    </row>
    <row r="28" spans="1:6" s="24" customFormat="1" ht="15.75" customHeight="1">
      <c r="A28" s="19" t="s">
        <v>36</v>
      </c>
      <c r="B28" s="20"/>
      <c r="C28" s="21">
        <f t="shared" si="2"/>
        <v>0</v>
      </c>
      <c r="D28" s="17" t="s">
        <v>37</v>
      </c>
      <c r="E28" s="10">
        <f>SUM(E29:E30)</f>
        <v>17349186990</v>
      </c>
      <c r="F28" s="18">
        <f>IF(E$47&gt;0,(E28/E$47)*100,0)</f>
        <v>25.77</v>
      </c>
    </row>
    <row r="29" spans="1:6" s="24" customFormat="1" ht="15.75" customHeight="1">
      <c r="A29" s="19" t="s">
        <v>38</v>
      </c>
      <c r="B29" s="20"/>
      <c r="C29" s="21">
        <f t="shared" si="2"/>
        <v>0</v>
      </c>
      <c r="D29" s="22" t="s">
        <v>39</v>
      </c>
      <c r="E29" s="20">
        <v>16770414980</v>
      </c>
      <c r="F29" s="23">
        <f>IF(E$47&gt;0,(E29/E$47)*100,0)</f>
        <v>24.91</v>
      </c>
    </row>
    <row r="30" spans="1:6" s="24" customFormat="1" ht="15.75" customHeight="1">
      <c r="A30" s="19" t="s">
        <v>40</v>
      </c>
      <c r="B30" s="20">
        <v>1479409153</v>
      </c>
      <c r="C30" s="21">
        <f t="shared" si="2"/>
        <v>2.2</v>
      </c>
      <c r="D30" s="22" t="s">
        <v>41</v>
      </c>
      <c r="E30" s="20">
        <v>578772010</v>
      </c>
      <c r="F30" s="23">
        <f>IF(E$47&gt;0,(E30/E$47)*100,0)</f>
        <v>0.86</v>
      </c>
    </row>
    <row r="31" spans="1:6" s="24" customFormat="1" ht="15.75" customHeight="1">
      <c r="A31" s="15" t="s">
        <v>42</v>
      </c>
      <c r="B31" s="10">
        <f>SUM(B32:B34)</f>
        <v>0</v>
      </c>
      <c r="C31" s="16">
        <f t="shared" si="2"/>
        <v>0</v>
      </c>
      <c r="D31" s="22"/>
      <c r="E31" s="25"/>
      <c r="F31" s="23"/>
    </row>
    <row r="32" spans="1:6" s="24" customFormat="1" ht="15.75" customHeight="1">
      <c r="A32" s="19" t="s">
        <v>43</v>
      </c>
      <c r="B32" s="20"/>
      <c r="C32" s="21">
        <f t="shared" si="2"/>
        <v>0</v>
      </c>
      <c r="D32" s="17" t="s">
        <v>118</v>
      </c>
      <c r="E32" s="10">
        <f>SUM(E33:E34)</f>
        <v>384926514</v>
      </c>
      <c r="F32" s="18">
        <f>IF(E$47&gt;0,(E32/E$47)*100,0)</f>
        <v>0.57</v>
      </c>
    </row>
    <row r="33" spans="1:6" s="24" customFormat="1" ht="15.75" customHeight="1">
      <c r="A33" s="19" t="s">
        <v>44</v>
      </c>
      <c r="B33" s="20"/>
      <c r="C33" s="21">
        <f t="shared" si="2"/>
        <v>0</v>
      </c>
      <c r="D33" s="22" t="s">
        <v>45</v>
      </c>
      <c r="E33" s="20">
        <v>448491996</v>
      </c>
      <c r="F33" s="23">
        <f>IF(E$47&gt;0,(E33/E$47)*100,0)</f>
        <v>0.67</v>
      </c>
    </row>
    <row r="34" spans="1:6" s="24" customFormat="1" ht="15.75" customHeight="1">
      <c r="A34" s="19" t="s">
        <v>46</v>
      </c>
      <c r="B34" s="20"/>
      <c r="C34" s="21">
        <f t="shared" si="2"/>
        <v>0</v>
      </c>
      <c r="D34" s="22" t="s">
        <v>119</v>
      </c>
      <c r="E34" s="20">
        <v>-63565482</v>
      </c>
      <c r="F34" s="23">
        <f>IF(E$47&gt;0,(E34/E$47)*100,0)</f>
        <v>-0.09</v>
      </c>
    </row>
    <row r="35" spans="1:6" s="24" customFormat="1" ht="15.75" customHeight="1">
      <c r="A35" s="15" t="s">
        <v>47</v>
      </c>
      <c r="B35" s="10">
        <f>SUM(B36)</f>
        <v>146550173</v>
      </c>
      <c r="C35" s="16">
        <f t="shared" si="2"/>
        <v>0.22</v>
      </c>
      <c r="D35" s="22"/>
      <c r="E35" s="25"/>
      <c r="F35" s="23"/>
    </row>
    <row r="36" spans="1:6" s="24" customFormat="1" ht="15.75" customHeight="1">
      <c r="A36" s="19" t="s">
        <v>48</v>
      </c>
      <c r="B36" s="20">
        <v>146550173</v>
      </c>
      <c r="C36" s="21">
        <f t="shared" si="2"/>
        <v>0.22</v>
      </c>
      <c r="D36" s="17" t="s">
        <v>120</v>
      </c>
      <c r="E36" s="10">
        <f>SUM(E37:E39)</f>
        <v>2953850551</v>
      </c>
      <c r="F36" s="18">
        <f>IF(E$47&gt;0,(E36/E$47)*100,0)</f>
        <v>4.39</v>
      </c>
    </row>
    <row r="37" spans="1:6" s="24" customFormat="1" ht="15.75" customHeight="1">
      <c r="A37" s="15" t="s">
        <v>49</v>
      </c>
      <c r="B37" s="10">
        <f>SUM(B38)</f>
        <v>36629448</v>
      </c>
      <c r="C37" s="16">
        <f t="shared" si="2"/>
        <v>0.05</v>
      </c>
      <c r="D37" s="22" t="s">
        <v>121</v>
      </c>
      <c r="E37" s="20"/>
      <c r="F37" s="23">
        <f>IF(E$47&gt;0,(E37/E$47)*100,0)</f>
        <v>0</v>
      </c>
    </row>
    <row r="38" spans="1:6" s="24" customFormat="1" ht="15.75" customHeight="1">
      <c r="A38" s="19" t="s">
        <v>50</v>
      </c>
      <c r="B38" s="20">
        <v>36629448</v>
      </c>
      <c r="C38" s="21">
        <f t="shared" si="2"/>
        <v>0.05</v>
      </c>
      <c r="D38" s="22" t="s">
        <v>122</v>
      </c>
      <c r="E38" s="20"/>
      <c r="F38" s="23">
        <f>IF(E$47&gt;0,(E38/E$47)*100,0)</f>
        <v>0</v>
      </c>
    </row>
    <row r="39" spans="1:6" s="24" customFormat="1" ht="15.75" customHeight="1">
      <c r="A39" s="15" t="s">
        <v>51</v>
      </c>
      <c r="B39" s="10">
        <f>SUM(B40:B43)</f>
        <v>9384867322</v>
      </c>
      <c r="C39" s="16">
        <f t="shared" si="2"/>
        <v>13.94</v>
      </c>
      <c r="D39" s="22" t="s">
        <v>123</v>
      </c>
      <c r="E39" s="20">
        <v>2953850551</v>
      </c>
      <c r="F39" s="23">
        <f>IF(E$47&gt;0,(E39/E$47)*100,0)</f>
        <v>4.39</v>
      </c>
    </row>
    <row r="40" spans="1:6" s="24" customFormat="1" ht="15.75" customHeight="1">
      <c r="A40" s="19" t="s">
        <v>52</v>
      </c>
      <c r="B40" s="20"/>
      <c r="C40" s="21">
        <f t="shared" si="2"/>
        <v>0</v>
      </c>
      <c r="D40" s="22"/>
      <c r="E40" s="25"/>
      <c r="F40" s="23"/>
    </row>
    <row r="41" spans="1:6" s="24" customFormat="1" ht="15.75" customHeight="1">
      <c r="A41" s="19" t="s">
        <v>53</v>
      </c>
      <c r="B41" s="20">
        <v>9384867322</v>
      </c>
      <c r="C41" s="21">
        <f t="shared" si="2"/>
        <v>13.94</v>
      </c>
      <c r="D41" s="22"/>
      <c r="E41" s="25"/>
      <c r="F41" s="26"/>
    </row>
    <row r="42" spans="1:6" s="24" customFormat="1" ht="15.75" customHeight="1">
      <c r="A42" s="19" t="s">
        <v>54</v>
      </c>
      <c r="B42" s="20"/>
      <c r="C42" s="21">
        <f t="shared" si="2"/>
        <v>0</v>
      </c>
      <c r="D42" s="22"/>
      <c r="E42" s="25"/>
      <c r="F42" s="26"/>
    </row>
    <row r="43" spans="1:6" s="24" customFormat="1" ht="15.75" customHeight="1">
      <c r="A43" s="19" t="s">
        <v>55</v>
      </c>
      <c r="B43" s="20"/>
      <c r="C43" s="21">
        <f t="shared" si="2"/>
        <v>0</v>
      </c>
      <c r="D43" s="22"/>
      <c r="E43" s="25"/>
      <c r="F43" s="26"/>
    </row>
    <row r="44" spans="1:6" s="24" customFormat="1" ht="15.75" customHeight="1">
      <c r="A44" s="19"/>
      <c r="B44" s="25"/>
      <c r="C44" s="21"/>
      <c r="D44" s="22"/>
      <c r="E44" s="25"/>
      <c r="F44" s="26"/>
    </row>
    <row r="45" spans="1:6" s="24" customFormat="1" ht="15.75" customHeight="1">
      <c r="A45" s="19"/>
      <c r="B45" s="25"/>
      <c r="C45" s="21"/>
      <c r="D45" s="22"/>
      <c r="E45" s="25"/>
      <c r="F45" s="26"/>
    </row>
    <row r="46" spans="1:6" s="24" customFormat="1" ht="15.75" customHeight="1">
      <c r="A46" s="19"/>
      <c r="B46" s="10"/>
      <c r="C46" s="16"/>
      <c r="D46" s="22"/>
      <c r="E46" s="25"/>
      <c r="F46" s="26"/>
    </row>
    <row r="47" spans="1:6" s="24" customFormat="1" ht="15.75" customHeight="1" thickBot="1">
      <c r="A47" s="29" t="s">
        <v>56</v>
      </c>
      <c r="B47" s="30">
        <f>B6</f>
        <v>67320503275</v>
      </c>
      <c r="C47" s="30">
        <f>IF(B$6&gt;0,(B47/B$6)*100,0)</f>
        <v>100</v>
      </c>
      <c r="D47" s="31" t="s">
        <v>56</v>
      </c>
      <c r="E47" s="32">
        <f>E6+E24</f>
        <v>67320503275</v>
      </c>
      <c r="F47" s="33">
        <f>IF(E$47&gt;0,(E47/E$47)*100,0)</f>
        <v>100</v>
      </c>
    </row>
    <row r="48" spans="1:4" s="24" customFormat="1" ht="17.25" customHeight="1">
      <c r="A48" s="34" t="s">
        <v>155</v>
      </c>
      <c r="B48" s="35"/>
      <c r="C48" s="36"/>
      <c r="D48" s="37"/>
    </row>
    <row r="49" s="24" customFormat="1" ht="14.25"/>
    <row r="50" s="24" customFormat="1" ht="14.25"/>
    <row r="51" s="24" customFormat="1" ht="14.25"/>
    <row r="52" s="24" customFormat="1" ht="14.25"/>
    <row r="53" s="24" customFormat="1" ht="14.25">
      <c r="D53" s="38"/>
    </row>
    <row r="54" s="24" customFormat="1" ht="14.25">
      <c r="D54" s="38"/>
    </row>
    <row r="55" s="24" customFormat="1" ht="14.25">
      <c r="D55" s="39"/>
    </row>
    <row r="56" s="24" customFormat="1" ht="14.25">
      <c r="D56" s="39"/>
    </row>
    <row r="57" s="24" customFormat="1" ht="14.25">
      <c r="D57" s="38"/>
    </row>
    <row r="58" s="24" customFormat="1" ht="14.25">
      <c r="D58" s="39"/>
    </row>
    <row r="59" s="24" customFormat="1" ht="14.25">
      <c r="D59" s="39"/>
    </row>
    <row r="60" s="24" customFormat="1" ht="14.25">
      <c r="D60" s="39"/>
    </row>
    <row r="61" s="24" customFormat="1" ht="14.25">
      <c r="D61" s="38"/>
    </row>
    <row r="62" ht="16.5">
      <c r="D62" s="39"/>
    </row>
    <row r="63" ht="16.5">
      <c r="D63" s="39"/>
    </row>
    <row r="64" ht="16.5">
      <c r="D64" s="39"/>
    </row>
    <row r="65" ht="16.5">
      <c r="D65" s="38"/>
    </row>
    <row r="66" ht="16.5">
      <c r="D66" s="39"/>
    </row>
    <row r="67" ht="16.5">
      <c r="D67" s="39"/>
    </row>
    <row r="68" ht="16.5">
      <c r="D68" s="40"/>
    </row>
    <row r="69" ht="16.5">
      <c r="D69" s="40"/>
    </row>
    <row r="70" ht="16.5">
      <c r="D70" s="40"/>
    </row>
    <row r="71" ht="16.5">
      <c r="D71" s="40"/>
    </row>
    <row r="72" ht="16.5">
      <c r="D72" s="40"/>
    </row>
    <row r="73" ht="16.5">
      <c r="D73" s="40"/>
    </row>
    <row r="74" ht="16.5">
      <c r="D74" s="40"/>
    </row>
    <row r="75" ht="16.5">
      <c r="D75" s="40"/>
    </row>
    <row r="76" ht="16.5">
      <c r="D76" s="40"/>
    </row>
  </sheetData>
  <mergeCells count="3">
    <mergeCell ref="A1:F1"/>
    <mergeCell ref="A2:F2"/>
    <mergeCell ref="A3:E3"/>
  </mergeCells>
  <printOptions/>
  <pageMargins left="0.6299212598425197" right="0.6299212598425197" top="0.7086614173228347" bottom="0.5905511811023623" header="0.5118110236220472" footer="0.5118110236220472"/>
  <pageSetup horizontalDpi="600" verticalDpi="6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A1:F76"/>
  <sheetViews>
    <sheetView workbookViewId="0" topLeftCell="A1">
      <pane xSplit="1" ySplit="5" topLeftCell="B42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B47" sqref="B47"/>
    </sheetView>
  </sheetViews>
  <sheetFormatPr defaultColWidth="9.00390625" defaultRowHeight="16.5"/>
  <cols>
    <col min="1" max="1" width="20.625" style="1" customWidth="1"/>
    <col min="2" max="2" width="18.125" style="1" customWidth="1"/>
    <col min="3" max="3" width="7.875" style="1" customWidth="1"/>
    <col min="4" max="4" width="20.625" style="1" customWidth="1"/>
    <col min="5" max="5" width="17.375" style="1" customWidth="1"/>
    <col min="6" max="6" width="8.50390625" style="1" customWidth="1"/>
    <col min="7" max="16384" width="9.00390625" style="1" customWidth="1"/>
  </cols>
  <sheetData>
    <row r="1" spans="1:6" ht="27.75" customHeight="1">
      <c r="A1" s="111" t="s">
        <v>156</v>
      </c>
      <c r="B1" s="112"/>
      <c r="C1" s="112"/>
      <c r="D1" s="112"/>
      <c r="E1" s="112"/>
      <c r="F1" s="112"/>
    </row>
    <row r="2" spans="1:6" ht="27" customHeight="1">
      <c r="A2" s="113" t="s">
        <v>126</v>
      </c>
      <c r="B2" s="113"/>
      <c r="C2" s="113"/>
      <c r="D2" s="113"/>
      <c r="E2" s="113"/>
      <c r="F2" s="113"/>
    </row>
    <row r="3" spans="1:5" ht="10.5" customHeight="1">
      <c r="A3" s="109"/>
      <c r="B3" s="109"/>
      <c r="C3" s="109"/>
      <c r="D3" s="109"/>
      <c r="E3" s="109"/>
    </row>
    <row r="4" spans="1:6" ht="18" customHeight="1" thickBot="1">
      <c r="A4" s="2"/>
      <c r="B4" s="2" t="s">
        <v>111</v>
      </c>
      <c r="C4" s="2"/>
      <c r="D4" s="2"/>
      <c r="F4" s="3" t="s">
        <v>0</v>
      </c>
    </row>
    <row r="5" spans="1:6" s="8" customFormat="1" ht="33.75" customHeight="1">
      <c r="A5" s="4" t="s">
        <v>1</v>
      </c>
      <c r="B5" s="5" t="s">
        <v>2</v>
      </c>
      <c r="C5" s="6" t="s">
        <v>3</v>
      </c>
      <c r="D5" s="5" t="s">
        <v>1</v>
      </c>
      <c r="E5" s="5" t="s">
        <v>2</v>
      </c>
      <c r="F5" s="7" t="s">
        <v>3</v>
      </c>
    </row>
    <row r="6" spans="1:6" s="14" customFormat="1" ht="15.75" customHeight="1">
      <c r="A6" s="9" t="s">
        <v>4</v>
      </c>
      <c r="B6" s="10">
        <f>SUM(B7,B14,B21,B31,B35,B37,B39)</f>
        <v>152481907618.5</v>
      </c>
      <c r="C6" s="11">
        <f aca="true" t="shared" si="0" ref="C6:C14">IF(B$6&gt;0,(B6/B$6)*100,0)</f>
        <v>100</v>
      </c>
      <c r="D6" s="12" t="s">
        <v>5</v>
      </c>
      <c r="E6" s="10">
        <f>SUM(E7,E13,E17,E20)</f>
        <v>88882508405</v>
      </c>
      <c r="F6" s="13">
        <f aca="true" t="shared" si="1" ref="F6:F11">IF(E$47&gt;0,(E6/E$47)*100,0)</f>
        <v>58.29</v>
      </c>
    </row>
    <row r="7" spans="1:6" s="14" customFormat="1" ht="15.75" customHeight="1">
      <c r="A7" s="15" t="s">
        <v>6</v>
      </c>
      <c r="B7" s="10">
        <f>SUM(B8:B13)</f>
        <v>3293459631.5</v>
      </c>
      <c r="C7" s="16">
        <f t="shared" si="0"/>
        <v>2.16</v>
      </c>
      <c r="D7" s="17" t="s">
        <v>7</v>
      </c>
      <c r="E7" s="10">
        <f>SUM(E8:E11)</f>
        <v>67776990899</v>
      </c>
      <c r="F7" s="18">
        <f t="shared" si="1"/>
        <v>44.45</v>
      </c>
    </row>
    <row r="8" spans="1:6" s="24" customFormat="1" ht="15.75" customHeight="1">
      <c r="A8" s="19" t="s">
        <v>8</v>
      </c>
      <c r="B8" s="20">
        <v>302165625.5</v>
      </c>
      <c r="C8" s="21">
        <f t="shared" si="0"/>
        <v>0.2</v>
      </c>
      <c r="D8" s="22" t="s">
        <v>9</v>
      </c>
      <c r="E8" s="20">
        <v>66947000000</v>
      </c>
      <c r="F8" s="23">
        <f t="shared" si="1"/>
        <v>43.9</v>
      </c>
    </row>
    <row r="9" spans="1:6" s="24" customFormat="1" ht="15.75" customHeight="1">
      <c r="A9" s="19" t="s">
        <v>112</v>
      </c>
      <c r="B9" s="20"/>
      <c r="C9" s="21">
        <f t="shared" si="0"/>
        <v>0</v>
      </c>
      <c r="D9" s="22" t="s">
        <v>10</v>
      </c>
      <c r="E9" s="20">
        <v>621443718</v>
      </c>
      <c r="F9" s="23">
        <f t="shared" si="1"/>
        <v>0.41</v>
      </c>
    </row>
    <row r="10" spans="1:6" s="24" customFormat="1" ht="15.75" customHeight="1">
      <c r="A10" s="19" t="s">
        <v>11</v>
      </c>
      <c r="B10" s="20">
        <v>936247450</v>
      </c>
      <c r="C10" s="21">
        <f t="shared" si="0"/>
        <v>0.61</v>
      </c>
      <c r="D10" s="22" t="s">
        <v>12</v>
      </c>
      <c r="E10" s="20">
        <v>208547181</v>
      </c>
      <c r="F10" s="23">
        <f t="shared" si="1"/>
        <v>0.14</v>
      </c>
    </row>
    <row r="11" spans="1:6" s="24" customFormat="1" ht="15.75" customHeight="1">
      <c r="A11" s="19" t="s">
        <v>13</v>
      </c>
      <c r="B11" s="20">
        <v>4253101</v>
      </c>
      <c r="C11" s="21">
        <f t="shared" si="0"/>
        <v>0</v>
      </c>
      <c r="D11" s="19" t="s">
        <v>113</v>
      </c>
      <c r="E11" s="20"/>
      <c r="F11" s="23">
        <f t="shared" si="1"/>
        <v>0</v>
      </c>
    </row>
    <row r="12" spans="1:6" s="24" customFormat="1" ht="15.75" customHeight="1">
      <c r="A12" s="19" t="s">
        <v>14</v>
      </c>
      <c r="B12" s="20">
        <v>2048733639</v>
      </c>
      <c r="C12" s="21">
        <f t="shared" si="0"/>
        <v>1.34</v>
      </c>
      <c r="D12" s="17"/>
      <c r="E12" s="10"/>
      <c r="F12" s="18"/>
    </row>
    <row r="13" spans="1:6" s="24" customFormat="1" ht="15.75" customHeight="1">
      <c r="A13" s="19" t="s">
        <v>15</v>
      </c>
      <c r="B13" s="20">
        <v>2059816</v>
      </c>
      <c r="C13" s="21">
        <f t="shared" si="0"/>
        <v>0</v>
      </c>
      <c r="D13" s="17" t="s">
        <v>16</v>
      </c>
      <c r="E13" s="10">
        <f>SUM(E14:E15)</f>
        <v>18155446000</v>
      </c>
      <c r="F13" s="18">
        <f>IF(E$47&gt;0,(E13/E$47)*100,0)</f>
        <v>11.91</v>
      </c>
    </row>
    <row r="14" spans="1:6" s="24" customFormat="1" ht="15.75" customHeight="1">
      <c r="A14" s="15" t="s">
        <v>114</v>
      </c>
      <c r="B14" s="10">
        <f>SUM(B16:B20)</f>
        <v>645354835</v>
      </c>
      <c r="C14" s="16">
        <f t="shared" si="0"/>
        <v>0.42</v>
      </c>
      <c r="D14" s="22" t="s">
        <v>17</v>
      </c>
      <c r="E14" s="20">
        <v>18155446000</v>
      </c>
      <c r="F14" s="23">
        <f>IF(E$47&gt;0,(E14/E$47)*100,0)</f>
        <v>11.91</v>
      </c>
    </row>
    <row r="15" spans="1:6" s="24" customFormat="1" ht="15.75" customHeight="1">
      <c r="A15" s="15" t="s">
        <v>18</v>
      </c>
      <c r="C15" s="16"/>
      <c r="D15" s="19" t="s">
        <v>115</v>
      </c>
      <c r="E15" s="20"/>
      <c r="F15" s="23">
        <f>IF(E$47&gt;0,(E15/E$47)*100,0)</f>
        <v>0</v>
      </c>
    </row>
    <row r="16" spans="1:6" s="24" customFormat="1" ht="15.75" customHeight="1">
      <c r="A16" s="19" t="s">
        <v>19</v>
      </c>
      <c r="B16" s="20"/>
      <c r="C16" s="21">
        <f aca="true" t="shared" si="2" ref="C16:C43">IF(B$6&gt;0,(B16/B$6)*100,0)</f>
        <v>0</v>
      </c>
      <c r="D16" s="22"/>
      <c r="E16" s="25"/>
      <c r="F16" s="23"/>
    </row>
    <row r="17" spans="1:6" s="24" customFormat="1" ht="15.75" customHeight="1">
      <c r="A17" s="19" t="s">
        <v>20</v>
      </c>
      <c r="B17" s="20"/>
      <c r="C17" s="21">
        <f t="shared" si="2"/>
        <v>0</v>
      </c>
      <c r="D17" s="17" t="s">
        <v>21</v>
      </c>
      <c r="E17" s="10">
        <f>SUM(E18)</f>
        <v>2950071506</v>
      </c>
      <c r="F17" s="18">
        <f>IF(E$47&gt;0,(E17/E$47)*100,0)</f>
        <v>1.93</v>
      </c>
    </row>
    <row r="18" spans="1:6" s="24" customFormat="1" ht="15.75" customHeight="1">
      <c r="A18" s="19" t="s">
        <v>22</v>
      </c>
      <c r="B18" s="20"/>
      <c r="C18" s="21">
        <f t="shared" si="2"/>
        <v>0</v>
      </c>
      <c r="D18" s="22" t="s">
        <v>23</v>
      </c>
      <c r="E18" s="20">
        <v>2950071506</v>
      </c>
      <c r="F18" s="23">
        <f>IF(E$47&gt;0,(E18/E$47)*100,0)</f>
        <v>1.93</v>
      </c>
    </row>
    <row r="19" spans="1:6" s="24" customFormat="1" ht="15.75" customHeight="1">
      <c r="A19" s="19" t="s">
        <v>24</v>
      </c>
      <c r="B19" s="20">
        <v>631320196</v>
      </c>
      <c r="C19" s="21">
        <f t="shared" si="2"/>
        <v>0.41</v>
      </c>
      <c r="D19" s="22"/>
      <c r="E19" s="25"/>
      <c r="F19" s="26"/>
    </row>
    <row r="20" spans="1:6" s="24" customFormat="1" ht="15.75" customHeight="1">
      <c r="A20" s="19" t="s">
        <v>25</v>
      </c>
      <c r="B20" s="20">
        <v>14034639</v>
      </c>
      <c r="C20" s="21">
        <f t="shared" si="2"/>
        <v>0.01</v>
      </c>
      <c r="D20" s="15" t="s">
        <v>116</v>
      </c>
      <c r="E20" s="10">
        <f>SUM(E21)</f>
        <v>0</v>
      </c>
      <c r="F20" s="18">
        <f>IF(E$47&gt;0,(E20/E$47)*100,0)</f>
        <v>0</v>
      </c>
    </row>
    <row r="21" spans="1:6" s="24" customFormat="1" ht="15.75" customHeight="1">
      <c r="A21" s="15" t="s">
        <v>26</v>
      </c>
      <c r="B21" s="10">
        <f>SUM(B22:B30)</f>
        <v>148344241752</v>
      </c>
      <c r="C21" s="16">
        <f t="shared" si="2"/>
        <v>97.29</v>
      </c>
      <c r="D21" s="19" t="s">
        <v>117</v>
      </c>
      <c r="E21" s="20"/>
      <c r="F21" s="23">
        <f>IF(E$47&gt;0,(E21/E$47)*100,0)</f>
        <v>0</v>
      </c>
    </row>
    <row r="22" spans="1:6" s="24" customFormat="1" ht="15.75" customHeight="1">
      <c r="A22" s="19" t="s">
        <v>27</v>
      </c>
      <c r="B22" s="20">
        <v>72594788657</v>
      </c>
      <c r="C22" s="21">
        <f t="shared" si="2"/>
        <v>47.61</v>
      </c>
      <c r="D22" s="17"/>
      <c r="E22" s="25"/>
      <c r="F22" s="23"/>
    </row>
    <row r="23" spans="1:6" s="24" customFormat="1" ht="15.75" customHeight="1">
      <c r="A23" s="19" t="s">
        <v>28</v>
      </c>
      <c r="B23" s="20">
        <v>7373937660</v>
      </c>
      <c r="C23" s="21">
        <f t="shared" si="2"/>
        <v>4.84</v>
      </c>
      <c r="D23" s="22"/>
      <c r="E23" s="25"/>
      <c r="F23" s="23"/>
    </row>
    <row r="24" spans="1:6" s="24" customFormat="1" ht="15.75" customHeight="1">
      <c r="A24" s="19" t="s">
        <v>29</v>
      </c>
      <c r="B24" s="20">
        <v>12746945953</v>
      </c>
      <c r="C24" s="21">
        <f t="shared" si="2"/>
        <v>8.36</v>
      </c>
      <c r="D24" s="17" t="s">
        <v>30</v>
      </c>
      <c r="E24" s="10">
        <f>E25+E28+E32+E36</f>
        <v>63599399213.5</v>
      </c>
      <c r="F24" s="18">
        <f>IF(E$47&gt;0,(E24/E$47)*100,0)</f>
        <v>41.71</v>
      </c>
    </row>
    <row r="25" spans="1:6" s="24" customFormat="1" ht="15.75" customHeight="1">
      <c r="A25" s="19" t="s">
        <v>31</v>
      </c>
      <c r="B25" s="20">
        <v>3501975758</v>
      </c>
      <c r="C25" s="21">
        <f t="shared" si="2"/>
        <v>2.3</v>
      </c>
      <c r="D25" s="17" t="s">
        <v>32</v>
      </c>
      <c r="E25" s="27">
        <f>SUM(E26)</f>
        <v>47041614306.7</v>
      </c>
      <c r="F25" s="28">
        <f>IF(E$47&gt;0,(E25/E$47)*100,0)</f>
        <v>30.85</v>
      </c>
    </row>
    <row r="26" spans="1:6" s="24" customFormat="1" ht="15.75" customHeight="1">
      <c r="A26" s="19" t="s">
        <v>33</v>
      </c>
      <c r="B26" s="20">
        <v>944540201</v>
      </c>
      <c r="C26" s="21">
        <f t="shared" si="2"/>
        <v>0.62</v>
      </c>
      <c r="D26" s="22" t="s">
        <v>34</v>
      </c>
      <c r="E26" s="20">
        <v>47041614306.7</v>
      </c>
      <c r="F26" s="23">
        <f>IF(E$47&gt;0,(E26/E$47)*100,0)</f>
        <v>30.85</v>
      </c>
    </row>
    <row r="27" spans="1:6" s="24" customFormat="1" ht="15.75" customHeight="1">
      <c r="A27" s="19" t="s">
        <v>35</v>
      </c>
      <c r="B27" s="20">
        <v>530639217</v>
      </c>
      <c r="C27" s="21">
        <f t="shared" si="2"/>
        <v>0.35</v>
      </c>
      <c r="D27" s="22"/>
      <c r="E27" s="25"/>
      <c r="F27" s="23"/>
    </row>
    <row r="28" spans="1:6" s="24" customFormat="1" ht="15.75" customHeight="1">
      <c r="A28" s="19" t="s">
        <v>36</v>
      </c>
      <c r="B28" s="20"/>
      <c r="C28" s="21">
        <f t="shared" si="2"/>
        <v>0</v>
      </c>
      <c r="D28" s="17" t="s">
        <v>37</v>
      </c>
      <c r="E28" s="10">
        <f>SUM(E29:E30)</f>
        <v>426050428</v>
      </c>
      <c r="F28" s="18">
        <f>IF(E$47&gt;0,(E28/E$47)*100,0)</f>
        <v>0.28</v>
      </c>
    </row>
    <row r="29" spans="1:6" s="24" customFormat="1" ht="15.75" customHeight="1">
      <c r="A29" s="19" t="s">
        <v>38</v>
      </c>
      <c r="B29" s="20"/>
      <c r="C29" s="21">
        <f t="shared" si="2"/>
        <v>0</v>
      </c>
      <c r="D29" s="22" t="s">
        <v>39</v>
      </c>
      <c r="E29" s="20">
        <v>426050428</v>
      </c>
      <c r="F29" s="23">
        <f>IF(E$47&gt;0,(E29/E$47)*100,0)</f>
        <v>0.28</v>
      </c>
    </row>
    <row r="30" spans="1:6" s="24" customFormat="1" ht="15.75" customHeight="1">
      <c r="A30" s="19" t="s">
        <v>40</v>
      </c>
      <c r="B30" s="20">
        <v>50651414306</v>
      </c>
      <c r="C30" s="21">
        <f t="shared" si="2"/>
        <v>33.22</v>
      </c>
      <c r="D30" s="22" t="s">
        <v>41</v>
      </c>
      <c r="E30" s="20"/>
      <c r="F30" s="23">
        <f>IF(E$47&gt;0,(E30/E$47)*100,0)</f>
        <v>0</v>
      </c>
    </row>
    <row r="31" spans="1:6" s="24" customFormat="1" ht="15.75" customHeight="1">
      <c r="A31" s="15" t="s">
        <v>42</v>
      </c>
      <c r="B31" s="10">
        <f>SUM(B32:B34)</f>
        <v>0</v>
      </c>
      <c r="C31" s="16">
        <f t="shared" si="2"/>
        <v>0</v>
      </c>
      <c r="D31" s="22"/>
      <c r="E31" s="25"/>
      <c r="F31" s="23"/>
    </row>
    <row r="32" spans="1:6" s="24" customFormat="1" ht="15.75" customHeight="1">
      <c r="A32" s="19" t="s">
        <v>43</v>
      </c>
      <c r="B32" s="20"/>
      <c r="C32" s="21">
        <f t="shared" si="2"/>
        <v>0</v>
      </c>
      <c r="D32" s="17" t="s">
        <v>118</v>
      </c>
      <c r="E32" s="10">
        <f>SUM(E33:E34)</f>
        <v>4222203594.8</v>
      </c>
      <c r="F32" s="18">
        <f>IF(E$47&gt;0,(E32/E$47)*100,0)</f>
        <v>2.77</v>
      </c>
    </row>
    <row r="33" spans="1:6" s="24" customFormat="1" ht="15.75" customHeight="1">
      <c r="A33" s="19" t="s">
        <v>44</v>
      </c>
      <c r="B33" s="20"/>
      <c r="C33" s="21">
        <f t="shared" si="2"/>
        <v>0</v>
      </c>
      <c r="D33" s="22" t="s">
        <v>45</v>
      </c>
      <c r="E33" s="20">
        <v>4222203594.8</v>
      </c>
      <c r="F33" s="23">
        <f>IF(E$47&gt;0,(E33/E$47)*100,0)</f>
        <v>2.77</v>
      </c>
    </row>
    <row r="34" spans="1:6" s="24" customFormat="1" ht="15.75" customHeight="1">
      <c r="A34" s="19" t="s">
        <v>46</v>
      </c>
      <c r="B34" s="20"/>
      <c r="C34" s="21">
        <f t="shared" si="2"/>
        <v>0</v>
      </c>
      <c r="D34" s="22" t="s">
        <v>119</v>
      </c>
      <c r="E34" s="20"/>
      <c r="F34" s="23">
        <f>IF(E$47&gt;0,(E34/E$47)*100,0)</f>
        <v>0</v>
      </c>
    </row>
    <row r="35" spans="1:6" s="24" customFormat="1" ht="15.75" customHeight="1">
      <c r="A35" s="15" t="s">
        <v>47</v>
      </c>
      <c r="B35" s="10">
        <f>SUM(B36)</f>
        <v>5272859</v>
      </c>
      <c r="C35" s="16">
        <f t="shared" si="2"/>
        <v>0</v>
      </c>
      <c r="D35" s="22"/>
      <c r="E35" s="25"/>
      <c r="F35" s="23"/>
    </row>
    <row r="36" spans="1:6" s="24" customFormat="1" ht="15.75" customHeight="1">
      <c r="A36" s="19" t="s">
        <v>48</v>
      </c>
      <c r="B36" s="20">
        <v>5272859</v>
      </c>
      <c r="C36" s="21">
        <f t="shared" si="2"/>
        <v>0</v>
      </c>
      <c r="D36" s="17" t="s">
        <v>120</v>
      </c>
      <c r="E36" s="10">
        <f>SUM(E37:E39)</f>
        <v>11909530884</v>
      </c>
      <c r="F36" s="18">
        <f>IF(E$47&gt;0,(E36/E$47)*100,0)</f>
        <v>7.81</v>
      </c>
    </row>
    <row r="37" spans="1:6" s="24" customFormat="1" ht="15.75" customHeight="1">
      <c r="A37" s="15" t="s">
        <v>49</v>
      </c>
      <c r="B37" s="10">
        <f>SUM(B38)</f>
        <v>6463020</v>
      </c>
      <c r="C37" s="16">
        <f t="shared" si="2"/>
        <v>0</v>
      </c>
      <c r="D37" s="22" t="s">
        <v>121</v>
      </c>
      <c r="E37" s="20"/>
      <c r="F37" s="23">
        <f>IF(E$47&gt;0,(E37/E$47)*100,0)</f>
        <v>0</v>
      </c>
    </row>
    <row r="38" spans="1:6" s="24" customFormat="1" ht="15.75" customHeight="1">
      <c r="A38" s="19" t="s">
        <v>50</v>
      </c>
      <c r="B38" s="20">
        <v>6463020</v>
      </c>
      <c r="C38" s="21">
        <f t="shared" si="2"/>
        <v>0</v>
      </c>
      <c r="D38" s="22" t="s">
        <v>122</v>
      </c>
      <c r="E38" s="20"/>
      <c r="F38" s="23">
        <f>IF(E$47&gt;0,(E38/E$47)*100,0)</f>
        <v>0</v>
      </c>
    </row>
    <row r="39" spans="1:6" s="24" customFormat="1" ht="15.75" customHeight="1">
      <c r="A39" s="15" t="s">
        <v>51</v>
      </c>
      <c r="B39" s="10">
        <f>SUM(B40:B43)</f>
        <v>187115521</v>
      </c>
      <c r="C39" s="16">
        <f t="shared" si="2"/>
        <v>0.12</v>
      </c>
      <c r="D39" s="22" t="s">
        <v>123</v>
      </c>
      <c r="E39" s="20">
        <v>11909530884</v>
      </c>
      <c r="F39" s="23">
        <f>IF(E$47&gt;0,(E39/E$47)*100,0)</f>
        <v>7.81</v>
      </c>
    </row>
    <row r="40" spans="1:6" s="24" customFormat="1" ht="15.75" customHeight="1">
      <c r="A40" s="19" t="s">
        <v>52</v>
      </c>
      <c r="B40" s="20">
        <v>2168935</v>
      </c>
      <c r="C40" s="21">
        <f t="shared" si="2"/>
        <v>0</v>
      </c>
      <c r="D40" s="22"/>
      <c r="E40" s="25"/>
      <c r="F40" s="23"/>
    </row>
    <row r="41" spans="1:6" s="24" customFormat="1" ht="15.75" customHeight="1">
      <c r="A41" s="19" t="s">
        <v>53</v>
      </c>
      <c r="B41" s="20">
        <v>184946586</v>
      </c>
      <c r="C41" s="21">
        <f t="shared" si="2"/>
        <v>0.12</v>
      </c>
      <c r="D41" s="22"/>
      <c r="E41" s="25"/>
      <c r="F41" s="26"/>
    </row>
    <row r="42" spans="1:6" s="24" customFormat="1" ht="15.75" customHeight="1">
      <c r="A42" s="19" t="s">
        <v>54</v>
      </c>
      <c r="B42" s="20"/>
      <c r="C42" s="21">
        <f t="shared" si="2"/>
        <v>0</v>
      </c>
      <c r="D42" s="22"/>
      <c r="E42" s="25"/>
      <c r="F42" s="26"/>
    </row>
    <row r="43" spans="1:6" s="24" customFormat="1" ht="15.75" customHeight="1">
      <c r="A43" s="19" t="s">
        <v>55</v>
      </c>
      <c r="B43" s="20"/>
      <c r="C43" s="21">
        <f t="shared" si="2"/>
        <v>0</v>
      </c>
      <c r="D43" s="22"/>
      <c r="E43" s="25"/>
      <c r="F43" s="26"/>
    </row>
    <row r="44" spans="1:6" s="24" customFormat="1" ht="15.75" customHeight="1">
      <c r="A44" s="19"/>
      <c r="B44" s="25"/>
      <c r="C44" s="21"/>
      <c r="D44" s="22"/>
      <c r="E44" s="25"/>
      <c r="F44" s="26"/>
    </row>
    <row r="45" spans="1:6" s="24" customFormat="1" ht="15.75" customHeight="1">
      <c r="A45" s="19"/>
      <c r="B45" s="25"/>
      <c r="C45" s="21"/>
      <c r="D45" s="22"/>
      <c r="E45" s="25"/>
      <c r="F45" s="26"/>
    </row>
    <row r="46" spans="1:6" s="24" customFormat="1" ht="15.75" customHeight="1">
      <c r="A46" s="19"/>
      <c r="B46" s="10"/>
      <c r="C46" s="16"/>
      <c r="D46" s="22"/>
      <c r="E46" s="25"/>
      <c r="F46" s="26"/>
    </row>
    <row r="47" spans="1:6" s="24" customFormat="1" ht="15.75" customHeight="1" thickBot="1">
      <c r="A47" s="29" t="s">
        <v>56</v>
      </c>
      <c r="B47" s="30">
        <f>B6</f>
        <v>152481907618.5</v>
      </c>
      <c r="C47" s="30">
        <f>IF(B$6&gt;0,(B47/B$6)*100,0)</f>
        <v>100</v>
      </c>
      <c r="D47" s="31" t="s">
        <v>56</v>
      </c>
      <c r="E47" s="32">
        <f>E6+E24</f>
        <v>152481907618.5</v>
      </c>
      <c r="F47" s="33">
        <f>IF(E$47&gt;0,(E47/E$47)*100,0)</f>
        <v>100</v>
      </c>
    </row>
    <row r="48" spans="1:4" s="24" customFormat="1" ht="17.25" customHeight="1">
      <c r="A48" s="34" t="s">
        <v>157</v>
      </c>
      <c r="B48" s="35"/>
      <c r="C48" s="36"/>
      <c r="D48" s="37"/>
    </row>
    <row r="49" s="24" customFormat="1" ht="14.25"/>
    <row r="50" s="24" customFormat="1" ht="14.25"/>
    <row r="51" s="24" customFormat="1" ht="14.25"/>
    <row r="52" s="24" customFormat="1" ht="14.25"/>
    <row r="53" s="24" customFormat="1" ht="14.25">
      <c r="D53" s="38"/>
    </row>
    <row r="54" s="24" customFormat="1" ht="14.25">
      <c r="D54" s="38"/>
    </row>
    <row r="55" s="24" customFormat="1" ht="14.25">
      <c r="D55" s="39"/>
    </row>
    <row r="56" s="24" customFormat="1" ht="14.25">
      <c r="D56" s="39"/>
    </row>
    <row r="57" s="24" customFormat="1" ht="14.25">
      <c r="D57" s="38"/>
    </row>
    <row r="58" s="24" customFormat="1" ht="14.25">
      <c r="D58" s="39"/>
    </row>
    <row r="59" s="24" customFormat="1" ht="14.25">
      <c r="D59" s="39"/>
    </row>
    <row r="60" s="24" customFormat="1" ht="14.25">
      <c r="D60" s="39"/>
    </row>
    <row r="61" s="24" customFormat="1" ht="14.25">
      <c r="D61" s="38"/>
    </row>
    <row r="62" ht="16.5">
      <c r="D62" s="39"/>
    </row>
    <row r="63" ht="16.5">
      <c r="D63" s="39"/>
    </row>
    <row r="64" ht="16.5">
      <c r="D64" s="39"/>
    </row>
    <row r="65" ht="16.5">
      <c r="D65" s="38"/>
    </row>
    <row r="66" ht="16.5">
      <c r="D66" s="39"/>
    </row>
    <row r="67" ht="16.5">
      <c r="D67" s="39"/>
    </row>
    <row r="68" ht="16.5">
      <c r="D68" s="40"/>
    </row>
    <row r="69" ht="16.5">
      <c r="D69" s="40"/>
    </row>
    <row r="70" ht="16.5">
      <c r="D70" s="40"/>
    </row>
    <row r="71" ht="16.5">
      <c r="D71" s="40"/>
    </row>
    <row r="72" ht="16.5">
      <c r="D72" s="40"/>
    </row>
    <row r="73" ht="16.5">
      <c r="D73" s="40"/>
    </row>
    <row r="74" ht="16.5">
      <c r="D74" s="40"/>
    </row>
    <row r="75" ht="16.5">
      <c r="D75" s="40"/>
    </row>
    <row r="76" ht="16.5">
      <c r="D76" s="40"/>
    </row>
  </sheetData>
  <mergeCells count="3">
    <mergeCell ref="A1:F1"/>
    <mergeCell ref="A2:F2"/>
    <mergeCell ref="A3:E3"/>
  </mergeCells>
  <printOptions/>
  <pageMargins left="0.6299212598425197" right="0.6299212598425197" top="0.7086614173228347" bottom="0.5905511811023623" header="0.5118110236220472" footer="0.5118110236220472"/>
  <pageSetup horizontalDpi="600" verticalDpi="600" orientation="portrait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/>
  <dimension ref="A1:F76"/>
  <sheetViews>
    <sheetView workbookViewId="0" topLeftCell="A1">
      <pane xSplit="1" ySplit="5" topLeftCell="B42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B47" sqref="B47"/>
    </sheetView>
  </sheetViews>
  <sheetFormatPr defaultColWidth="9.00390625" defaultRowHeight="16.5"/>
  <cols>
    <col min="1" max="1" width="20.625" style="1" customWidth="1"/>
    <col min="2" max="2" width="18.125" style="1" customWidth="1"/>
    <col min="3" max="3" width="7.875" style="1" customWidth="1"/>
    <col min="4" max="4" width="20.625" style="1" customWidth="1"/>
    <col min="5" max="5" width="17.375" style="1" customWidth="1"/>
    <col min="6" max="6" width="8.50390625" style="1" customWidth="1"/>
    <col min="7" max="16384" width="9.00390625" style="1" customWidth="1"/>
  </cols>
  <sheetData>
    <row r="1" spans="1:6" ht="27.75" customHeight="1">
      <c r="A1" s="110" t="s">
        <v>158</v>
      </c>
      <c r="B1" s="112"/>
      <c r="C1" s="112"/>
      <c r="D1" s="112"/>
      <c r="E1" s="112"/>
      <c r="F1" s="112"/>
    </row>
    <row r="2" spans="1:6" ht="27" customHeight="1">
      <c r="A2" s="113" t="s">
        <v>126</v>
      </c>
      <c r="B2" s="113"/>
      <c r="C2" s="113"/>
      <c r="D2" s="113"/>
      <c r="E2" s="113"/>
      <c r="F2" s="113"/>
    </row>
    <row r="3" spans="1:5" ht="10.5" customHeight="1">
      <c r="A3" s="109"/>
      <c r="B3" s="109"/>
      <c r="C3" s="109"/>
      <c r="D3" s="109"/>
      <c r="E3" s="109"/>
    </row>
    <row r="4" spans="1:6" ht="18" customHeight="1" thickBot="1">
      <c r="A4" s="2"/>
      <c r="B4" s="2" t="s">
        <v>111</v>
      </c>
      <c r="C4" s="2"/>
      <c r="D4" s="2"/>
      <c r="F4" s="3" t="s">
        <v>0</v>
      </c>
    </row>
    <row r="5" spans="1:6" s="8" customFormat="1" ht="33.75" customHeight="1">
      <c r="A5" s="4" t="s">
        <v>1</v>
      </c>
      <c r="B5" s="5" t="s">
        <v>2</v>
      </c>
      <c r="C5" s="6" t="s">
        <v>3</v>
      </c>
      <c r="D5" s="5" t="s">
        <v>1</v>
      </c>
      <c r="E5" s="5" t="s">
        <v>2</v>
      </c>
      <c r="F5" s="7" t="s">
        <v>3</v>
      </c>
    </row>
    <row r="6" spans="1:6" s="14" customFormat="1" ht="15.75" customHeight="1">
      <c r="A6" s="9" t="s">
        <v>4</v>
      </c>
      <c r="B6" s="10">
        <f>SUM(B7,B14,B21,B31,B35,B37,B39)</f>
        <v>1458616607.5</v>
      </c>
      <c r="C6" s="11">
        <f aca="true" t="shared" si="0" ref="C6:C14">IF(B$6&gt;0,(B6/B$6)*100,0)</f>
        <v>100</v>
      </c>
      <c r="D6" s="12" t="s">
        <v>5</v>
      </c>
      <c r="E6" s="10">
        <f>SUM(E7,E13,E17,E20)</f>
        <v>11618968</v>
      </c>
      <c r="F6" s="13">
        <f aca="true" t="shared" si="1" ref="F6:F11">IF(E$47&gt;0,(E6/E$47)*100,0)</f>
        <v>0.8</v>
      </c>
    </row>
    <row r="7" spans="1:6" s="14" customFormat="1" ht="15.75" customHeight="1">
      <c r="A7" s="15" t="s">
        <v>6</v>
      </c>
      <c r="B7" s="10">
        <f>SUM(B8:B13)</f>
        <v>1053418524</v>
      </c>
      <c r="C7" s="16">
        <f t="shared" si="0"/>
        <v>72.22</v>
      </c>
      <c r="D7" s="17" t="s">
        <v>7</v>
      </c>
      <c r="E7" s="10">
        <f>SUM(E8:E11)</f>
        <v>4205813</v>
      </c>
      <c r="F7" s="18">
        <f t="shared" si="1"/>
        <v>0.29</v>
      </c>
    </row>
    <row r="8" spans="1:6" s="24" customFormat="1" ht="15.75" customHeight="1">
      <c r="A8" s="19" t="s">
        <v>8</v>
      </c>
      <c r="B8" s="20">
        <v>954163876</v>
      </c>
      <c r="C8" s="21">
        <f t="shared" si="0"/>
        <v>65.42</v>
      </c>
      <c r="D8" s="22" t="s">
        <v>9</v>
      </c>
      <c r="E8" s="20"/>
      <c r="F8" s="23">
        <f t="shared" si="1"/>
        <v>0</v>
      </c>
    </row>
    <row r="9" spans="1:6" s="24" customFormat="1" ht="15.75" customHeight="1">
      <c r="A9" s="19" t="s">
        <v>112</v>
      </c>
      <c r="B9" s="20"/>
      <c r="C9" s="21">
        <f t="shared" si="0"/>
        <v>0</v>
      </c>
      <c r="D9" s="22" t="s">
        <v>10</v>
      </c>
      <c r="E9" s="20">
        <v>3918263</v>
      </c>
      <c r="F9" s="23">
        <f t="shared" si="1"/>
        <v>0.27</v>
      </c>
    </row>
    <row r="10" spans="1:6" s="24" customFormat="1" ht="15.75" customHeight="1">
      <c r="A10" s="19" t="s">
        <v>11</v>
      </c>
      <c r="B10" s="20">
        <v>4098192</v>
      </c>
      <c r="C10" s="21">
        <f t="shared" si="0"/>
        <v>0.28</v>
      </c>
      <c r="D10" s="22" t="s">
        <v>12</v>
      </c>
      <c r="E10" s="20">
        <v>287550</v>
      </c>
      <c r="F10" s="23">
        <f t="shared" si="1"/>
        <v>0.02</v>
      </c>
    </row>
    <row r="11" spans="1:6" s="24" customFormat="1" ht="15.75" customHeight="1">
      <c r="A11" s="19" t="s">
        <v>13</v>
      </c>
      <c r="B11" s="20">
        <v>94971554</v>
      </c>
      <c r="C11" s="21">
        <f t="shared" si="0"/>
        <v>6.51</v>
      </c>
      <c r="D11" s="19" t="s">
        <v>113</v>
      </c>
      <c r="E11" s="20"/>
      <c r="F11" s="23">
        <f t="shared" si="1"/>
        <v>0</v>
      </c>
    </row>
    <row r="12" spans="1:6" s="24" customFormat="1" ht="15.75" customHeight="1">
      <c r="A12" s="19" t="s">
        <v>14</v>
      </c>
      <c r="B12" s="20">
        <v>184902</v>
      </c>
      <c r="C12" s="21">
        <f t="shared" si="0"/>
        <v>0.01</v>
      </c>
      <c r="D12" s="17"/>
      <c r="E12" s="10"/>
      <c r="F12" s="18"/>
    </row>
    <row r="13" spans="1:6" s="24" customFormat="1" ht="15.75" customHeight="1">
      <c r="A13" s="19" t="s">
        <v>15</v>
      </c>
      <c r="B13" s="20"/>
      <c r="C13" s="21">
        <f t="shared" si="0"/>
        <v>0</v>
      </c>
      <c r="D13" s="17" t="s">
        <v>16</v>
      </c>
      <c r="E13" s="10">
        <f>SUM(E14:E15)</f>
        <v>0</v>
      </c>
      <c r="F13" s="18">
        <f>IF(E$47&gt;0,(E13/E$47)*100,0)</f>
        <v>0</v>
      </c>
    </row>
    <row r="14" spans="1:6" s="24" customFormat="1" ht="15.75" customHeight="1">
      <c r="A14" s="15" t="s">
        <v>114</v>
      </c>
      <c r="B14" s="10">
        <f>SUM(B16:B20)</f>
        <v>0</v>
      </c>
      <c r="C14" s="16">
        <f t="shared" si="0"/>
        <v>0</v>
      </c>
      <c r="D14" s="22" t="s">
        <v>17</v>
      </c>
      <c r="E14" s="20"/>
      <c r="F14" s="23">
        <f>IF(E$47&gt;0,(E14/E$47)*100,0)</f>
        <v>0</v>
      </c>
    </row>
    <row r="15" spans="1:6" s="24" customFormat="1" ht="15.75" customHeight="1">
      <c r="A15" s="15" t="s">
        <v>18</v>
      </c>
      <c r="C15" s="16"/>
      <c r="D15" s="19" t="s">
        <v>115</v>
      </c>
      <c r="E15" s="20"/>
      <c r="F15" s="23">
        <f>IF(E$47&gt;0,(E15/E$47)*100,0)</f>
        <v>0</v>
      </c>
    </row>
    <row r="16" spans="1:6" s="24" customFormat="1" ht="15.75" customHeight="1">
      <c r="A16" s="19" t="s">
        <v>19</v>
      </c>
      <c r="B16" s="20"/>
      <c r="C16" s="21">
        <f aca="true" t="shared" si="2" ref="C16:C43">IF(B$6&gt;0,(B16/B$6)*100,0)</f>
        <v>0</v>
      </c>
      <c r="D16" s="22"/>
      <c r="E16" s="25"/>
      <c r="F16" s="23"/>
    </row>
    <row r="17" spans="1:6" s="24" customFormat="1" ht="15.75" customHeight="1">
      <c r="A17" s="19" t="s">
        <v>20</v>
      </c>
      <c r="B17" s="20"/>
      <c r="C17" s="21">
        <f t="shared" si="2"/>
        <v>0</v>
      </c>
      <c r="D17" s="17" t="s">
        <v>21</v>
      </c>
      <c r="E17" s="10">
        <f>SUM(E18)</f>
        <v>7413155</v>
      </c>
      <c r="F17" s="18">
        <f>IF(E$47&gt;0,(E17/E$47)*100,0)</f>
        <v>0.51</v>
      </c>
    </row>
    <row r="18" spans="1:6" s="24" customFormat="1" ht="15.75" customHeight="1">
      <c r="A18" s="19" t="s">
        <v>22</v>
      </c>
      <c r="B18" s="20"/>
      <c r="C18" s="21">
        <f t="shared" si="2"/>
        <v>0</v>
      </c>
      <c r="D18" s="22" t="s">
        <v>23</v>
      </c>
      <c r="E18" s="20">
        <v>7413155</v>
      </c>
      <c r="F18" s="23">
        <f>IF(E$47&gt;0,(E18/E$47)*100,0)</f>
        <v>0.51</v>
      </c>
    </row>
    <row r="19" spans="1:6" s="24" customFormat="1" ht="15.75" customHeight="1">
      <c r="A19" s="19" t="s">
        <v>24</v>
      </c>
      <c r="B19" s="20"/>
      <c r="C19" s="21">
        <f t="shared" si="2"/>
        <v>0</v>
      </c>
      <c r="D19" s="22"/>
      <c r="E19" s="25"/>
      <c r="F19" s="26"/>
    </row>
    <row r="20" spans="1:6" s="24" customFormat="1" ht="15.75" customHeight="1">
      <c r="A20" s="19" t="s">
        <v>25</v>
      </c>
      <c r="B20" s="20"/>
      <c r="C20" s="21">
        <f t="shared" si="2"/>
        <v>0</v>
      </c>
      <c r="D20" s="15" t="s">
        <v>116</v>
      </c>
      <c r="E20" s="10">
        <f>SUM(E21)</f>
        <v>0</v>
      </c>
      <c r="F20" s="18">
        <f>IF(E$47&gt;0,(E20/E$47)*100,0)</f>
        <v>0</v>
      </c>
    </row>
    <row r="21" spans="1:6" s="24" customFormat="1" ht="15.75" customHeight="1">
      <c r="A21" s="15" t="s">
        <v>26</v>
      </c>
      <c r="B21" s="10">
        <f>SUM(B22:B30)</f>
        <v>403721381.5</v>
      </c>
      <c r="C21" s="16">
        <f t="shared" si="2"/>
        <v>27.68</v>
      </c>
      <c r="D21" s="19" t="s">
        <v>117</v>
      </c>
      <c r="E21" s="20"/>
      <c r="F21" s="23">
        <f>IF(E$47&gt;0,(E21/E$47)*100,0)</f>
        <v>0</v>
      </c>
    </row>
    <row r="22" spans="1:6" s="24" customFormat="1" ht="15.75" customHeight="1">
      <c r="A22" s="19" t="s">
        <v>27</v>
      </c>
      <c r="B22" s="20">
        <v>248016457.5</v>
      </c>
      <c r="C22" s="21">
        <f t="shared" si="2"/>
        <v>17</v>
      </c>
      <c r="D22" s="17"/>
      <c r="E22" s="25"/>
      <c r="F22" s="23"/>
    </row>
    <row r="23" spans="1:6" s="24" customFormat="1" ht="15.75" customHeight="1">
      <c r="A23" s="19" t="s">
        <v>28</v>
      </c>
      <c r="B23" s="20">
        <v>14165864</v>
      </c>
      <c r="C23" s="21">
        <f t="shared" si="2"/>
        <v>0.97</v>
      </c>
      <c r="D23" s="22"/>
      <c r="E23" s="25"/>
      <c r="F23" s="23"/>
    </row>
    <row r="24" spans="1:6" s="24" customFormat="1" ht="15.75" customHeight="1">
      <c r="A24" s="19" t="s">
        <v>29</v>
      </c>
      <c r="B24" s="20">
        <v>110963309</v>
      </c>
      <c r="C24" s="21">
        <f t="shared" si="2"/>
        <v>7.61</v>
      </c>
      <c r="D24" s="17" t="s">
        <v>30</v>
      </c>
      <c r="E24" s="10">
        <f>E25+E28+E32+E36</f>
        <v>1446997639.5</v>
      </c>
      <c r="F24" s="18">
        <f>IF(E$47&gt;0,(E24/E$47)*100,0)</f>
        <v>99.2</v>
      </c>
    </row>
    <row r="25" spans="1:6" s="24" customFormat="1" ht="15.75" customHeight="1">
      <c r="A25" s="19" t="s">
        <v>31</v>
      </c>
      <c r="B25" s="20">
        <v>25884848</v>
      </c>
      <c r="C25" s="21">
        <f t="shared" si="2"/>
        <v>1.77</v>
      </c>
      <c r="D25" s="17" t="s">
        <v>32</v>
      </c>
      <c r="E25" s="27">
        <f>SUM(E26)</f>
        <v>69901504.34</v>
      </c>
      <c r="F25" s="28">
        <f>IF(E$47&gt;0,(E25/E$47)*100,0)</f>
        <v>4.79</v>
      </c>
    </row>
    <row r="26" spans="1:6" s="24" customFormat="1" ht="15.75" customHeight="1">
      <c r="A26" s="19" t="s">
        <v>33</v>
      </c>
      <c r="B26" s="20">
        <v>2010603</v>
      </c>
      <c r="C26" s="21">
        <f t="shared" si="2"/>
        <v>0.14</v>
      </c>
      <c r="D26" s="22" t="s">
        <v>34</v>
      </c>
      <c r="E26" s="20">
        <v>69901504.34</v>
      </c>
      <c r="F26" s="23">
        <f>IF(E$47&gt;0,(E26/E$47)*100,0)</f>
        <v>4.79</v>
      </c>
    </row>
    <row r="27" spans="1:6" s="24" customFormat="1" ht="15.75" customHeight="1">
      <c r="A27" s="19" t="s">
        <v>35</v>
      </c>
      <c r="B27" s="20">
        <v>2680300</v>
      </c>
      <c r="C27" s="21">
        <f t="shared" si="2"/>
        <v>0.18</v>
      </c>
      <c r="D27" s="22"/>
      <c r="E27" s="25"/>
      <c r="F27" s="23"/>
    </row>
    <row r="28" spans="1:6" s="24" customFormat="1" ht="15.75" customHeight="1">
      <c r="A28" s="19" t="s">
        <v>36</v>
      </c>
      <c r="B28" s="20"/>
      <c r="C28" s="21">
        <f t="shared" si="2"/>
        <v>0</v>
      </c>
      <c r="D28" s="17" t="s">
        <v>37</v>
      </c>
      <c r="E28" s="10">
        <f>SUM(E29:E30)</f>
        <v>969417053.24</v>
      </c>
      <c r="F28" s="18">
        <f>IF(E$47&gt;0,(E28/E$47)*100,0)</f>
        <v>66.46</v>
      </c>
    </row>
    <row r="29" spans="1:6" s="24" customFormat="1" ht="15.75" customHeight="1">
      <c r="A29" s="19" t="s">
        <v>38</v>
      </c>
      <c r="B29" s="20"/>
      <c r="C29" s="21">
        <f t="shared" si="2"/>
        <v>0</v>
      </c>
      <c r="D29" s="22" t="s">
        <v>39</v>
      </c>
      <c r="E29" s="20">
        <v>327940251.82</v>
      </c>
      <c r="F29" s="23">
        <f>IF(E$47&gt;0,(E29/E$47)*100,0)</f>
        <v>22.48</v>
      </c>
    </row>
    <row r="30" spans="1:6" s="24" customFormat="1" ht="15.75" customHeight="1">
      <c r="A30" s="19" t="s">
        <v>40</v>
      </c>
      <c r="B30" s="20"/>
      <c r="C30" s="21">
        <f t="shared" si="2"/>
        <v>0</v>
      </c>
      <c r="D30" s="22" t="s">
        <v>41</v>
      </c>
      <c r="E30" s="20">
        <v>641476801.42</v>
      </c>
      <c r="F30" s="23">
        <f>IF(E$47&gt;0,(E30/E$47)*100,0)</f>
        <v>43.98</v>
      </c>
    </row>
    <row r="31" spans="1:6" s="24" customFormat="1" ht="15.75" customHeight="1">
      <c r="A31" s="15" t="s">
        <v>42</v>
      </c>
      <c r="B31" s="10">
        <f>SUM(B32:B34)</f>
        <v>1425000</v>
      </c>
      <c r="C31" s="16">
        <f t="shared" si="2"/>
        <v>0.1</v>
      </c>
      <c r="D31" s="22"/>
      <c r="E31" s="25"/>
      <c r="F31" s="23"/>
    </row>
    <row r="32" spans="1:6" s="24" customFormat="1" ht="15.75" customHeight="1">
      <c r="A32" s="19" t="s">
        <v>43</v>
      </c>
      <c r="B32" s="20"/>
      <c r="C32" s="21">
        <f t="shared" si="2"/>
        <v>0</v>
      </c>
      <c r="D32" s="17" t="s">
        <v>118</v>
      </c>
      <c r="E32" s="10">
        <f>SUM(E33:E34)</f>
        <v>407679081.92</v>
      </c>
      <c r="F32" s="18">
        <f>IF(E$47&gt;0,(E32/E$47)*100,0)</f>
        <v>27.95</v>
      </c>
    </row>
    <row r="33" spans="1:6" s="24" customFormat="1" ht="15.75" customHeight="1">
      <c r="A33" s="19" t="s">
        <v>44</v>
      </c>
      <c r="B33" s="20">
        <v>1425000</v>
      </c>
      <c r="C33" s="21">
        <f t="shared" si="2"/>
        <v>0.1</v>
      </c>
      <c r="D33" s="22" t="s">
        <v>45</v>
      </c>
      <c r="E33" s="20">
        <v>407679081.92</v>
      </c>
      <c r="F33" s="23">
        <f>IF(E$47&gt;0,(E33/E$47)*100,0)</f>
        <v>27.95</v>
      </c>
    </row>
    <row r="34" spans="1:6" s="24" customFormat="1" ht="15.75" customHeight="1">
      <c r="A34" s="19" t="s">
        <v>46</v>
      </c>
      <c r="B34" s="20"/>
      <c r="C34" s="21">
        <f t="shared" si="2"/>
        <v>0</v>
      </c>
      <c r="D34" s="22" t="s">
        <v>119</v>
      </c>
      <c r="E34" s="20"/>
      <c r="F34" s="23">
        <f>IF(E$47&gt;0,(E34/E$47)*100,0)</f>
        <v>0</v>
      </c>
    </row>
    <row r="35" spans="1:6" s="24" customFormat="1" ht="15.75" customHeight="1">
      <c r="A35" s="15" t="s">
        <v>47</v>
      </c>
      <c r="B35" s="10">
        <f>SUM(B36)</f>
        <v>29152</v>
      </c>
      <c r="C35" s="16">
        <f t="shared" si="2"/>
        <v>0</v>
      </c>
      <c r="D35" s="22"/>
      <c r="E35" s="25"/>
      <c r="F35" s="23"/>
    </row>
    <row r="36" spans="1:6" s="24" customFormat="1" ht="15.75" customHeight="1">
      <c r="A36" s="19" t="s">
        <v>48</v>
      </c>
      <c r="B36" s="20">
        <v>29152</v>
      </c>
      <c r="C36" s="21">
        <f t="shared" si="2"/>
        <v>0</v>
      </c>
      <c r="D36" s="17" t="s">
        <v>120</v>
      </c>
      <c r="E36" s="10">
        <f>SUM(E37:E39)</f>
        <v>0</v>
      </c>
      <c r="F36" s="18">
        <f>IF(E$47&gt;0,(E36/E$47)*100,0)</f>
        <v>0</v>
      </c>
    </row>
    <row r="37" spans="1:6" s="24" customFormat="1" ht="15.75" customHeight="1">
      <c r="A37" s="15" t="s">
        <v>49</v>
      </c>
      <c r="B37" s="10">
        <f>SUM(B38)</f>
        <v>0</v>
      </c>
      <c r="C37" s="16">
        <f t="shared" si="2"/>
        <v>0</v>
      </c>
      <c r="D37" s="22" t="s">
        <v>121</v>
      </c>
      <c r="E37" s="20"/>
      <c r="F37" s="23">
        <f>IF(E$47&gt;0,(E37/E$47)*100,0)</f>
        <v>0</v>
      </c>
    </row>
    <row r="38" spans="1:6" s="24" customFormat="1" ht="15.75" customHeight="1">
      <c r="A38" s="19" t="s">
        <v>50</v>
      </c>
      <c r="B38" s="20"/>
      <c r="C38" s="21">
        <f t="shared" si="2"/>
        <v>0</v>
      </c>
      <c r="D38" s="22" t="s">
        <v>122</v>
      </c>
      <c r="E38" s="20"/>
      <c r="F38" s="23">
        <f>IF(E$47&gt;0,(E38/E$47)*100,0)</f>
        <v>0</v>
      </c>
    </row>
    <row r="39" spans="1:6" s="24" customFormat="1" ht="15.75" customHeight="1">
      <c r="A39" s="15" t="s">
        <v>51</v>
      </c>
      <c r="B39" s="10">
        <f>SUM(B40:B43)</f>
        <v>22550</v>
      </c>
      <c r="C39" s="16">
        <f t="shared" si="2"/>
        <v>0</v>
      </c>
      <c r="D39" s="22" t="s">
        <v>123</v>
      </c>
      <c r="E39" s="20"/>
      <c r="F39" s="23">
        <f>IF(E$47&gt;0,(E39/E$47)*100,0)</f>
        <v>0</v>
      </c>
    </row>
    <row r="40" spans="1:6" s="24" customFormat="1" ht="15.75" customHeight="1">
      <c r="A40" s="19" t="s">
        <v>52</v>
      </c>
      <c r="B40" s="20"/>
      <c r="C40" s="21">
        <f t="shared" si="2"/>
        <v>0</v>
      </c>
      <c r="D40" s="22"/>
      <c r="E40" s="25"/>
      <c r="F40" s="23"/>
    </row>
    <row r="41" spans="1:6" s="24" customFormat="1" ht="15.75" customHeight="1">
      <c r="A41" s="19" t="s">
        <v>53</v>
      </c>
      <c r="B41" s="20">
        <v>22550</v>
      </c>
      <c r="C41" s="21">
        <f t="shared" si="2"/>
        <v>0</v>
      </c>
      <c r="D41" s="22"/>
      <c r="E41" s="25"/>
      <c r="F41" s="26"/>
    </row>
    <row r="42" spans="1:6" s="24" customFormat="1" ht="15.75" customHeight="1">
      <c r="A42" s="19" t="s">
        <v>54</v>
      </c>
      <c r="B42" s="20"/>
      <c r="C42" s="21">
        <f t="shared" si="2"/>
        <v>0</v>
      </c>
      <c r="D42" s="22"/>
      <c r="E42" s="25"/>
      <c r="F42" s="26"/>
    </row>
    <row r="43" spans="1:6" s="24" customFormat="1" ht="15.75" customHeight="1">
      <c r="A43" s="19" t="s">
        <v>55</v>
      </c>
      <c r="B43" s="20"/>
      <c r="C43" s="21">
        <f t="shared" si="2"/>
        <v>0</v>
      </c>
      <c r="D43" s="22"/>
      <c r="E43" s="25"/>
      <c r="F43" s="26"/>
    </row>
    <row r="44" spans="1:6" s="24" customFormat="1" ht="15.75" customHeight="1">
      <c r="A44" s="19"/>
      <c r="B44" s="25"/>
      <c r="C44" s="21"/>
      <c r="D44" s="22"/>
      <c r="E44" s="25"/>
      <c r="F44" s="26"/>
    </row>
    <row r="45" spans="1:6" s="24" customFormat="1" ht="15.75" customHeight="1">
      <c r="A45" s="19"/>
      <c r="B45" s="25"/>
      <c r="C45" s="21"/>
      <c r="D45" s="22"/>
      <c r="E45" s="25"/>
      <c r="F45" s="26"/>
    </row>
    <row r="46" spans="1:6" s="24" customFormat="1" ht="15.75" customHeight="1">
      <c r="A46" s="19"/>
      <c r="B46" s="10"/>
      <c r="C46" s="16"/>
      <c r="D46" s="22"/>
      <c r="E46" s="25"/>
      <c r="F46" s="26"/>
    </row>
    <row r="47" spans="1:6" s="24" customFormat="1" ht="15.75" customHeight="1" thickBot="1">
      <c r="A47" s="29" t="s">
        <v>56</v>
      </c>
      <c r="B47" s="30">
        <f>B6</f>
        <v>1458616607.5</v>
      </c>
      <c r="C47" s="30">
        <f>IF(B$6&gt;0,(B47/B$6)*100,0)</f>
        <v>100</v>
      </c>
      <c r="D47" s="31" t="s">
        <v>56</v>
      </c>
      <c r="E47" s="32">
        <f>E6+E24</f>
        <v>1458616607.5</v>
      </c>
      <c r="F47" s="33">
        <f>IF(E$47&gt;0,(E47/E$47)*100,0)</f>
        <v>100</v>
      </c>
    </row>
    <row r="48" spans="1:4" s="24" customFormat="1" ht="17.25" customHeight="1">
      <c r="A48" s="34" t="s">
        <v>159</v>
      </c>
      <c r="B48" s="35"/>
      <c r="C48" s="36"/>
      <c r="D48" s="37"/>
    </row>
    <row r="49" s="24" customFormat="1" ht="14.25"/>
    <row r="50" s="24" customFormat="1" ht="14.25"/>
    <row r="51" s="24" customFormat="1" ht="14.25"/>
    <row r="52" s="24" customFormat="1" ht="14.25"/>
    <row r="53" s="24" customFormat="1" ht="14.25">
      <c r="D53" s="38"/>
    </row>
    <row r="54" s="24" customFormat="1" ht="14.25">
      <c r="D54" s="38"/>
    </row>
    <row r="55" s="24" customFormat="1" ht="14.25">
      <c r="D55" s="39"/>
    </row>
    <row r="56" s="24" customFormat="1" ht="14.25">
      <c r="D56" s="39"/>
    </row>
    <row r="57" s="24" customFormat="1" ht="14.25">
      <c r="D57" s="38"/>
    </row>
    <row r="58" s="24" customFormat="1" ht="14.25">
      <c r="D58" s="39"/>
    </row>
    <row r="59" s="24" customFormat="1" ht="14.25">
      <c r="D59" s="39"/>
    </row>
    <row r="60" s="24" customFormat="1" ht="14.25">
      <c r="D60" s="39"/>
    </row>
    <row r="61" s="24" customFormat="1" ht="14.25">
      <c r="D61" s="38"/>
    </row>
    <row r="62" ht="16.5">
      <c r="D62" s="39"/>
    </row>
    <row r="63" ht="16.5">
      <c r="D63" s="39"/>
    </row>
    <row r="64" ht="16.5">
      <c r="D64" s="39"/>
    </row>
    <row r="65" ht="16.5">
      <c r="D65" s="38"/>
    </row>
    <row r="66" ht="16.5">
      <c r="D66" s="39"/>
    </row>
    <row r="67" ht="16.5">
      <c r="D67" s="39"/>
    </row>
    <row r="68" ht="16.5">
      <c r="D68" s="40"/>
    </row>
    <row r="69" ht="16.5">
      <c r="D69" s="40"/>
    </row>
    <row r="70" ht="16.5">
      <c r="D70" s="40"/>
    </row>
    <row r="71" ht="16.5">
      <c r="D71" s="40"/>
    </row>
    <row r="72" ht="16.5">
      <c r="D72" s="40"/>
    </row>
    <row r="73" ht="16.5">
      <c r="D73" s="40"/>
    </row>
    <row r="74" ht="16.5">
      <c r="D74" s="40"/>
    </row>
    <row r="75" ht="16.5">
      <c r="D75" s="40"/>
    </row>
    <row r="76" ht="16.5">
      <c r="D76" s="40"/>
    </row>
  </sheetData>
  <mergeCells count="3">
    <mergeCell ref="A1:F1"/>
    <mergeCell ref="A2:F2"/>
    <mergeCell ref="A3:E3"/>
  </mergeCells>
  <printOptions/>
  <pageMargins left="0.6299212598425197" right="0.6299212598425197" top="0.7086614173228347" bottom="0.5905511811023623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76"/>
  <sheetViews>
    <sheetView workbookViewId="0" topLeftCell="A25">
      <selection activeCell="D34" sqref="D34"/>
    </sheetView>
  </sheetViews>
  <sheetFormatPr defaultColWidth="9.00390625" defaultRowHeight="16.5"/>
  <cols>
    <col min="1" max="1" width="20.625" style="1" customWidth="1"/>
    <col min="2" max="2" width="18.125" style="1" customWidth="1"/>
    <col min="3" max="3" width="7.875" style="1" customWidth="1"/>
    <col min="4" max="4" width="20.625" style="1" customWidth="1"/>
    <col min="5" max="5" width="17.375" style="1" customWidth="1"/>
    <col min="6" max="6" width="8.50390625" style="1" customWidth="1"/>
    <col min="7" max="16384" width="9.00390625" style="1" customWidth="1"/>
  </cols>
  <sheetData>
    <row r="1" spans="1:6" ht="27.75" customHeight="1">
      <c r="A1" s="111" t="s">
        <v>125</v>
      </c>
      <c r="B1" s="112"/>
      <c r="C1" s="112"/>
      <c r="D1" s="112"/>
      <c r="E1" s="112"/>
      <c r="F1" s="112"/>
    </row>
    <row r="2" spans="1:6" ht="27" customHeight="1">
      <c r="A2" s="113" t="s">
        <v>126</v>
      </c>
      <c r="B2" s="113"/>
      <c r="C2" s="113"/>
      <c r="D2" s="113"/>
      <c r="E2" s="113"/>
      <c r="F2" s="113"/>
    </row>
    <row r="3" spans="1:5" ht="10.5" customHeight="1">
      <c r="A3" s="109"/>
      <c r="B3" s="109"/>
      <c r="C3" s="109"/>
      <c r="D3" s="109"/>
      <c r="E3" s="109"/>
    </row>
    <row r="4" spans="1:6" ht="18" customHeight="1" thickBot="1">
      <c r="A4" s="2"/>
      <c r="B4" s="2" t="s">
        <v>111</v>
      </c>
      <c r="C4" s="2"/>
      <c r="D4" s="2"/>
      <c r="F4" s="3" t="s">
        <v>0</v>
      </c>
    </row>
    <row r="5" spans="1:6" s="8" customFormat="1" ht="33.75" customHeight="1">
      <c r="A5" s="4" t="s">
        <v>1</v>
      </c>
      <c r="B5" s="5" t="s">
        <v>2</v>
      </c>
      <c r="C5" s="6" t="s">
        <v>3</v>
      </c>
      <c r="D5" s="5" t="s">
        <v>1</v>
      </c>
      <c r="E5" s="5" t="s">
        <v>2</v>
      </c>
      <c r="F5" s="7" t="s">
        <v>3</v>
      </c>
    </row>
    <row r="6" spans="1:6" s="14" customFormat="1" ht="15.75" customHeight="1">
      <c r="A6" s="9" t="s">
        <v>4</v>
      </c>
      <c r="B6" s="10">
        <f>SUM(B7,B14,B21,B31,B35,B37,B39)</f>
        <v>235915644102.24</v>
      </c>
      <c r="C6" s="11">
        <f aca="true" t="shared" si="0" ref="C6:C14">IF(B$6&gt;0,(B6/B$6)*100,0)</f>
        <v>100</v>
      </c>
      <c r="D6" s="12" t="s">
        <v>5</v>
      </c>
      <c r="E6" s="10">
        <f>SUM(E7,E13,E17,E20)</f>
        <v>275593193.55</v>
      </c>
      <c r="F6" s="13">
        <f aca="true" t="shared" si="1" ref="F6:F11">IF(E$47&gt;0,(E6/E$47)*100,0)</f>
        <v>0.12</v>
      </c>
    </row>
    <row r="7" spans="1:6" s="14" customFormat="1" ht="15.75" customHeight="1">
      <c r="A7" s="15" t="s">
        <v>6</v>
      </c>
      <c r="B7" s="10">
        <f>SUM(B8:B13)</f>
        <v>24169823949.49</v>
      </c>
      <c r="C7" s="16">
        <f t="shared" si="0"/>
        <v>10.25</v>
      </c>
      <c r="D7" s="17" t="s">
        <v>7</v>
      </c>
      <c r="E7" s="10">
        <f>SUM(E8:E11)</f>
        <v>193462050</v>
      </c>
      <c r="F7" s="18">
        <f t="shared" si="1"/>
        <v>0.08</v>
      </c>
    </row>
    <row r="8" spans="1:6" s="24" customFormat="1" ht="15.75" customHeight="1">
      <c r="A8" s="19" t="s">
        <v>8</v>
      </c>
      <c r="B8" s="20">
        <v>18587221998.49</v>
      </c>
      <c r="C8" s="21">
        <f t="shared" si="0"/>
        <v>7.88</v>
      </c>
      <c r="D8" s="22" t="s">
        <v>9</v>
      </c>
      <c r="E8" s="20">
        <v>7749407</v>
      </c>
      <c r="F8" s="23">
        <f t="shared" si="1"/>
        <v>0</v>
      </c>
    </row>
    <row r="9" spans="1:6" s="24" customFormat="1" ht="15.75" customHeight="1">
      <c r="A9" s="19" t="s">
        <v>112</v>
      </c>
      <c r="B9" s="20"/>
      <c r="C9" s="21">
        <f t="shared" si="0"/>
        <v>0</v>
      </c>
      <c r="D9" s="22" t="s">
        <v>10</v>
      </c>
      <c r="E9" s="20">
        <v>182475577</v>
      </c>
      <c r="F9" s="23">
        <f t="shared" si="1"/>
        <v>0.08</v>
      </c>
    </row>
    <row r="10" spans="1:6" s="24" customFormat="1" ht="15.75" customHeight="1">
      <c r="A10" s="19" t="s">
        <v>11</v>
      </c>
      <c r="B10" s="20">
        <v>4955858321</v>
      </c>
      <c r="C10" s="21">
        <f t="shared" si="0"/>
        <v>2.1</v>
      </c>
      <c r="D10" s="22" t="s">
        <v>12</v>
      </c>
      <c r="E10" s="20">
        <v>3237066</v>
      </c>
      <c r="F10" s="23">
        <f t="shared" si="1"/>
        <v>0</v>
      </c>
    </row>
    <row r="11" spans="1:6" s="24" customFormat="1" ht="15.75" customHeight="1">
      <c r="A11" s="19" t="s">
        <v>13</v>
      </c>
      <c r="B11" s="20"/>
      <c r="C11" s="21">
        <f t="shared" si="0"/>
        <v>0</v>
      </c>
      <c r="D11" s="19" t="s">
        <v>113</v>
      </c>
      <c r="E11" s="20"/>
      <c r="F11" s="23">
        <f t="shared" si="1"/>
        <v>0</v>
      </c>
    </row>
    <row r="12" spans="1:6" s="24" customFormat="1" ht="15.75" customHeight="1">
      <c r="A12" s="19" t="s">
        <v>14</v>
      </c>
      <c r="B12" s="20">
        <v>40625660</v>
      </c>
      <c r="C12" s="21">
        <f t="shared" si="0"/>
        <v>0.02</v>
      </c>
      <c r="D12" s="17"/>
      <c r="E12" s="10"/>
      <c r="F12" s="18"/>
    </row>
    <row r="13" spans="1:6" s="24" customFormat="1" ht="15.75" customHeight="1">
      <c r="A13" s="19" t="s">
        <v>15</v>
      </c>
      <c r="B13" s="20">
        <v>586117970</v>
      </c>
      <c r="C13" s="21">
        <f t="shared" si="0"/>
        <v>0.25</v>
      </c>
      <c r="D13" s="17" t="s">
        <v>16</v>
      </c>
      <c r="E13" s="10">
        <f>SUM(E14:E15)</f>
        <v>61995282</v>
      </c>
      <c r="F13" s="18">
        <f>IF(E$47&gt;0,(E13/E$47)*100,0)</f>
        <v>0.03</v>
      </c>
    </row>
    <row r="14" spans="1:6" s="24" customFormat="1" ht="15.75" customHeight="1">
      <c r="A14" s="15" t="s">
        <v>114</v>
      </c>
      <c r="B14" s="10">
        <f>SUM(B16:B20)</f>
        <v>207258016080.75</v>
      </c>
      <c r="C14" s="16">
        <f t="shared" si="0"/>
        <v>87.85</v>
      </c>
      <c r="D14" s="22" t="s">
        <v>17</v>
      </c>
      <c r="E14" s="20">
        <v>61995282</v>
      </c>
      <c r="F14" s="23">
        <f>IF(E$47&gt;0,(E14/E$47)*100,0)</f>
        <v>0.03</v>
      </c>
    </row>
    <row r="15" spans="1:6" s="24" customFormat="1" ht="15.75" customHeight="1">
      <c r="A15" s="15" t="s">
        <v>18</v>
      </c>
      <c r="C15" s="16"/>
      <c r="D15" s="19" t="s">
        <v>115</v>
      </c>
      <c r="E15" s="20"/>
      <c r="F15" s="23">
        <f>IF(E$47&gt;0,(E15/E$47)*100,0)</f>
        <v>0</v>
      </c>
    </row>
    <row r="16" spans="1:6" s="24" customFormat="1" ht="15.75" customHeight="1">
      <c r="A16" s="19" t="s">
        <v>19</v>
      </c>
      <c r="B16" s="20">
        <v>164542843273</v>
      </c>
      <c r="C16" s="21">
        <f aca="true" t="shared" si="2" ref="C16:C43">IF(B$6&gt;0,(B16/B$6)*100,0)</f>
        <v>69.75</v>
      </c>
      <c r="D16" s="22"/>
      <c r="E16" s="25"/>
      <c r="F16" s="23"/>
    </row>
    <row r="17" spans="1:6" s="24" customFormat="1" ht="15.75" customHeight="1">
      <c r="A17" s="19" t="s">
        <v>20</v>
      </c>
      <c r="B17" s="20">
        <v>2161634</v>
      </c>
      <c r="C17" s="21">
        <f t="shared" si="2"/>
        <v>0</v>
      </c>
      <c r="D17" s="17" t="s">
        <v>21</v>
      </c>
      <c r="E17" s="10">
        <f>SUM(E18)</f>
        <v>20135861.55</v>
      </c>
      <c r="F17" s="18">
        <f>IF(E$47&gt;0,(E17/E$47)*100,0)</f>
        <v>0.01</v>
      </c>
    </row>
    <row r="18" spans="1:6" s="24" customFormat="1" ht="15.75" customHeight="1">
      <c r="A18" s="19" t="s">
        <v>22</v>
      </c>
      <c r="B18" s="20">
        <v>40481142424.75</v>
      </c>
      <c r="C18" s="21">
        <f t="shared" si="2"/>
        <v>17.16</v>
      </c>
      <c r="D18" s="22" t="s">
        <v>23</v>
      </c>
      <c r="E18" s="20">
        <v>20135861.55</v>
      </c>
      <c r="F18" s="23">
        <f>IF(E$47&gt;0,(E18/E$47)*100,0)</f>
        <v>0.01</v>
      </c>
    </row>
    <row r="19" spans="1:6" s="24" customFormat="1" ht="15.75" customHeight="1">
      <c r="A19" s="19" t="s">
        <v>24</v>
      </c>
      <c r="B19" s="20"/>
      <c r="C19" s="21">
        <f t="shared" si="2"/>
        <v>0</v>
      </c>
      <c r="D19" s="22"/>
      <c r="E19" s="25"/>
      <c r="F19" s="26"/>
    </row>
    <row r="20" spans="1:6" s="24" customFormat="1" ht="15.75" customHeight="1">
      <c r="A20" s="19" t="s">
        <v>25</v>
      </c>
      <c r="B20" s="20">
        <v>2231868749</v>
      </c>
      <c r="C20" s="21">
        <f t="shared" si="2"/>
        <v>0.95</v>
      </c>
      <c r="D20" s="15" t="s">
        <v>116</v>
      </c>
      <c r="E20" s="10">
        <f>SUM(E21)</f>
        <v>0</v>
      </c>
      <c r="F20" s="18">
        <f>IF(E$47&gt;0,(E20/E$47)*100,0)</f>
        <v>0</v>
      </c>
    </row>
    <row r="21" spans="1:6" s="24" customFormat="1" ht="15.75" customHeight="1">
      <c r="A21" s="15" t="s">
        <v>26</v>
      </c>
      <c r="B21" s="10">
        <f>SUM(B22:B30)</f>
        <v>4117039411</v>
      </c>
      <c r="C21" s="16">
        <f t="shared" si="2"/>
        <v>1.75</v>
      </c>
      <c r="D21" s="19" t="s">
        <v>117</v>
      </c>
      <c r="E21" s="20"/>
      <c r="F21" s="23">
        <f>IF(E$47&gt;0,(E21/E$47)*100,0)</f>
        <v>0</v>
      </c>
    </row>
    <row r="22" spans="1:6" s="24" customFormat="1" ht="15.75" customHeight="1">
      <c r="A22" s="19" t="s">
        <v>27</v>
      </c>
      <c r="B22" s="20">
        <v>3191929416</v>
      </c>
      <c r="C22" s="21">
        <f t="shared" si="2"/>
        <v>1.35</v>
      </c>
      <c r="D22" s="17"/>
      <c r="E22" s="25"/>
      <c r="F22" s="23"/>
    </row>
    <row r="23" spans="1:6" s="24" customFormat="1" ht="15.75" customHeight="1">
      <c r="A23" s="19" t="s">
        <v>28</v>
      </c>
      <c r="B23" s="20">
        <v>1575380</v>
      </c>
      <c r="C23" s="21">
        <f t="shared" si="2"/>
        <v>0</v>
      </c>
      <c r="D23" s="22"/>
      <c r="E23" s="25"/>
      <c r="F23" s="23"/>
    </row>
    <row r="24" spans="1:6" s="24" customFormat="1" ht="15.75" customHeight="1">
      <c r="A24" s="19" t="s">
        <v>29</v>
      </c>
      <c r="B24" s="20">
        <v>915761345</v>
      </c>
      <c r="C24" s="21">
        <f t="shared" si="2"/>
        <v>0.39</v>
      </c>
      <c r="D24" s="17" t="s">
        <v>30</v>
      </c>
      <c r="E24" s="10">
        <f>E25+E28+E32+E36</f>
        <v>235640050908.69</v>
      </c>
      <c r="F24" s="18">
        <f>IF(E$47&gt;0,(E24/E$47)*100,0)</f>
        <v>99.88</v>
      </c>
    </row>
    <row r="25" spans="1:6" s="24" customFormat="1" ht="15.75" customHeight="1">
      <c r="A25" s="19" t="s">
        <v>31</v>
      </c>
      <c r="B25" s="20">
        <v>1680870</v>
      </c>
      <c r="C25" s="21">
        <f t="shared" si="2"/>
        <v>0</v>
      </c>
      <c r="D25" s="17" t="s">
        <v>32</v>
      </c>
      <c r="E25" s="27">
        <f>SUM(E26)</f>
        <v>99692998264.29</v>
      </c>
      <c r="F25" s="28">
        <f>IF(E$47&gt;0,(E25/E$47)*100,0)</f>
        <v>42.26</v>
      </c>
    </row>
    <row r="26" spans="1:6" s="24" customFormat="1" ht="15.75" customHeight="1">
      <c r="A26" s="19" t="s">
        <v>33</v>
      </c>
      <c r="B26" s="20">
        <v>1197557</v>
      </c>
      <c r="C26" s="21">
        <f t="shared" si="2"/>
        <v>0</v>
      </c>
      <c r="D26" s="22" t="s">
        <v>34</v>
      </c>
      <c r="E26" s="20">
        <v>99692998264.29</v>
      </c>
      <c r="F26" s="23">
        <f>IF(E$47&gt;0,(E26/E$47)*100,0)</f>
        <v>42.26</v>
      </c>
    </row>
    <row r="27" spans="1:6" s="24" customFormat="1" ht="15.75" customHeight="1">
      <c r="A27" s="19" t="s">
        <v>35</v>
      </c>
      <c r="B27" s="20">
        <v>4894843</v>
      </c>
      <c r="C27" s="21">
        <f t="shared" si="2"/>
        <v>0</v>
      </c>
      <c r="D27" s="22"/>
      <c r="E27" s="25"/>
      <c r="F27" s="23"/>
    </row>
    <row r="28" spans="1:6" s="24" customFormat="1" ht="15.75" customHeight="1">
      <c r="A28" s="19" t="s">
        <v>36</v>
      </c>
      <c r="B28" s="20"/>
      <c r="C28" s="21">
        <f t="shared" si="2"/>
        <v>0</v>
      </c>
      <c r="D28" s="17" t="s">
        <v>37</v>
      </c>
      <c r="E28" s="10">
        <f>SUM(E29:E30)</f>
        <v>5049794184.31</v>
      </c>
      <c r="F28" s="18">
        <f>IF(E$47&gt;0,(E28/E$47)*100,0)</f>
        <v>2.14</v>
      </c>
    </row>
    <row r="29" spans="1:6" s="24" customFormat="1" ht="15.75" customHeight="1">
      <c r="A29" s="19" t="s">
        <v>38</v>
      </c>
      <c r="B29" s="20"/>
      <c r="C29" s="21">
        <f t="shared" si="2"/>
        <v>0</v>
      </c>
      <c r="D29" s="22" t="s">
        <v>39</v>
      </c>
      <c r="E29" s="20">
        <v>5049794184.31</v>
      </c>
      <c r="F29" s="23">
        <f>IF(E$47&gt;0,(E29/E$47)*100,0)</f>
        <v>2.14</v>
      </c>
    </row>
    <row r="30" spans="1:6" s="24" customFormat="1" ht="15.75" customHeight="1">
      <c r="A30" s="19" t="s">
        <v>40</v>
      </c>
      <c r="B30" s="20"/>
      <c r="C30" s="21">
        <f t="shared" si="2"/>
        <v>0</v>
      </c>
      <c r="D30" s="22" t="s">
        <v>41</v>
      </c>
      <c r="E30" s="20"/>
      <c r="F30" s="23">
        <f>IF(E$47&gt;0,(E30/E$47)*100,0)</f>
        <v>0</v>
      </c>
    </row>
    <row r="31" spans="1:6" s="24" customFormat="1" ht="15.75" customHeight="1">
      <c r="A31" s="15" t="s">
        <v>42</v>
      </c>
      <c r="B31" s="10">
        <f>SUM(B32:B34)</f>
        <v>0</v>
      </c>
      <c r="C31" s="16">
        <f t="shared" si="2"/>
        <v>0</v>
      </c>
      <c r="D31" s="22"/>
      <c r="E31" s="25"/>
      <c r="F31" s="23"/>
    </row>
    <row r="32" spans="1:6" s="24" customFormat="1" ht="15.75" customHeight="1">
      <c r="A32" s="19" t="s">
        <v>43</v>
      </c>
      <c r="B32" s="20"/>
      <c r="C32" s="21">
        <f t="shared" si="2"/>
        <v>0</v>
      </c>
      <c r="D32" s="17" t="s">
        <v>118</v>
      </c>
      <c r="E32" s="10">
        <f>SUM(E33:E34)</f>
        <v>6784544315.09</v>
      </c>
      <c r="F32" s="18">
        <f>IF(E$47&gt;0,(E32/E$47)*100,0)</f>
        <v>2.88</v>
      </c>
    </row>
    <row r="33" spans="1:6" s="24" customFormat="1" ht="15.75" customHeight="1">
      <c r="A33" s="19" t="s">
        <v>44</v>
      </c>
      <c r="B33" s="20"/>
      <c r="C33" s="21">
        <f t="shared" si="2"/>
        <v>0</v>
      </c>
      <c r="D33" s="22" t="s">
        <v>45</v>
      </c>
      <c r="E33" s="20">
        <v>6784544315.09</v>
      </c>
      <c r="F33" s="23">
        <f>IF(E$47&gt;0,(E33/E$47)*100,0)</f>
        <v>2.88</v>
      </c>
    </row>
    <row r="34" spans="1:6" s="24" customFormat="1" ht="15.75" customHeight="1">
      <c r="A34" s="19" t="s">
        <v>46</v>
      </c>
      <c r="B34" s="20"/>
      <c r="C34" s="21">
        <f t="shared" si="2"/>
        <v>0</v>
      </c>
      <c r="D34" s="22" t="s">
        <v>119</v>
      </c>
      <c r="E34" s="20"/>
      <c r="F34" s="23">
        <f>IF(E$47&gt;0,(E34/E$47)*100,0)</f>
        <v>0</v>
      </c>
    </row>
    <row r="35" spans="1:6" s="24" customFormat="1" ht="15.75" customHeight="1">
      <c r="A35" s="15" t="s">
        <v>47</v>
      </c>
      <c r="B35" s="10">
        <f>SUM(B36)</f>
        <v>0</v>
      </c>
      <c r="C35" s="16">
        <f t="shared" si="2"/>
        <v>0</v>
      </c>
      <c r="D35" s="22"/>
      <c r="E35" s="25"/>
      <c r="F35" s="23"/>
    </row>
    <row r="36" spans="1:6" s="24" customFormat="1" ht="15.75" customHeight="1">
      <c r="A36" s="19" t="s">
        <v>48</v>
      </c>
      <c r="B36" s="20"/>
      <c r="C36" s="21">
        <f t="shared" si="2"/>
        <v>0</v>
      </c>
      <c r="D36" s="17" t="s">
        <v>120</v>
      </c>
      <c r="E36" s="10">
        <f>SUM(E37:E39)</f>
        <v>124112714145</v>
      </c>
      <c r="F36" s="18">
        <f>IF(E$47&gt;0,(E36/E$47)*100,0)</f>
        <v>52.61</v>
      </c>
    </row>
    <row r="37" spans="1:6" s="24" customFormat="1" ht="15.75" customHeight="1">
      <c r="A37" s="15" t="s">
        <v>49</v>
      </c>
      <c r="B37" s="10">
        <f>SUM(B38)</f>
        <v>0</v>
      </c>
      <c r="C37" s="16">
        <f t="shared" si="2"/>
        <v>0</v>
      </c>
      <c r="D37" s="22" t="s">
        <v>121</v>
      </c>
      <c r="E37" s="20">
        <v>123569336191</v>
      </c>
      <c r="F37" s="23">
        <f>IF(E$47&gt;0,(E37/E$47)*100,0)</f>
        <v>52.38</v>
      </c>
    </row>
    <row r="38" spans="1:6" s="24" customFormat="1" ht="15.75" customHeight="1">
      <c r="A38" s="19" t="s">
        <v>50</v>
      </c>
      <c r="B38" s="20"/>
      <c r="C38" s="21">
        <f t="shared" si="2"/>
        <v>0</v>
      </c>
      <c r="D38" s="22" t="s">
        <v>122</v>
      </c>
      <c r="E38" s="20"/>
      <c r="F38" s="23">
        <f>IF(E$47&gt;0,(E38/E$47)*100,0)</f>
        <v>0</v>
      </c>
    </row>
    <row r="39" spans="1:6" s="24" customFormat="1" ht="15.75" customHeight="1">
      <c r="A39" s="15" t="s">
        <v>51</v>
      </c>
      <c r="B39" s="10">
        <f>SUM(B40:B43)</f>
        <v>370764661</v>
      </c>
      <c r="C39" s="16">
        <f t="shared" si="2"/>
        <v>0.16</v>
      </c>
      <c r="D39" s="22" t="s">
        <v>123</v>
      </c>
      <c r="E39" s="20">
        <v>543377954</v>
      </c>
      <c r="F39" s="23">
        <f>IF(E$47&gt;0,(E39/E$47)*100,0)</f>
        <v>0.23</v>
      </c>
    </row>
    <row r="40" spans="1:6" s="24" customFormat="1" ht="15.75" customHeight="1">
      <c r="A40" s="19" t="s">
        <v>52</v>
      </c>
      <c r="B40" s="20">
        <v>285814539</v>
      </c>
      <c r="C40" s="21">
        <f t="shared" si="2"/>
        <v>0.12</v>
      </c>
      <c r="D40" s="22"/>
      <c r="E40" s="25"/>
      <c r="F40" s="23"/>
    </row>
    <row r="41" spans="1:6" s="24" customFormat="1" ht="15.75" customHeight="1">
      <c r="A41" s="19" t="s">
        <v>53</v>
      </c>
      <c r="B41" s="20">
        <v>84950122</v>
      </c>
      <c r="C41" s="21">
        <f t="shared" si="2"/>
        <v>0.04</v>
      </c>
      <c r="D41" s="22"/>
      <c r="E41" s="25"/>
      <c r="F41" s="26"/>
    </row>
    <row r="42" spans="1:6" s="24" customFormat="1" ht="15.75" customHeight="1">
      <c r="A42" s="19" t="s">
        <v>54</v>
      </c>
      <c r="B42" s="20"/>
      <c r="C42" s="21">
        <f t="shared" si="2"/>
        <v>0</v>
      </c>
      <c r="D42" s="22"/>
      <c r="E42" s="25"/>
      <c r="F42" s="26"/>
    </row>
    <row r="43" spans="1:6" s="24" customFormat="1" ht="15.75" customHeight="1">
      <c r="A43" s="19" t="s">
        <v>55</v>
      </c>
      <c r="B43" s="20"/>
      <c r="C43" s="21">
        <f t="shared" si="2"/>
        <v>0</v>
      </c>
      <c r="D43" s="22"/>
      <c r="E43" s="25"/>
      <c r="F43" s="26"/>
    </row>
    <row r="44" spans="1:6" s="24" customFormat="1" ht="15.75" customHeight="1">
      <c r="A44" s="19"/>
      <c r="B44" s="25"/>
      <c r="C44" s="21"/>
      <c r="D44" s="22"/>
      <c r="E44" s="25"/>
      <c r="F44" s="26"/>
    </row>
    <row r="45" spans="1:6" s="24" customFormat="1" ht="15.75" customHeight="1">
      <c r="A45" s="19"/>
      <c r="B45" s="25"/>
      <c r="C45" s="21"/>
      <c r="D45" s="22"/>
      <c r="E45" s="25"/>
      <c r="F45" s="26"/>
    </row>
    <row r="46" spans="1:6" s="24" customFormat="1" ht="15.75" customHeight="1">
      <c r="A46" s="19"/>
      <c r="B46" s="10"/>
      <c r="C46" s="16"/>
      <c r="D46" s="22"/>
      <c r="E46" s="25"/>
      <c r="F46" s="26"/>
    </row>
    <row r="47" spans="1:6" s="24" customFormat="1" ht="15.75" customHeight="1" thickBot="1">
      <c r="A47" s="29" t="s">
        <v>56</v>
      </c>
      <c r="B47" s="30">
        <f>B6</f>
        <v>235915644102.24</v>
      </c>
      <c r="C47" s="30">
        <f>IF(B$6&gt;0,(B47/B$6)*100,0)</f>
        <v>100</v>
      </c>
      <c r="D47" s="31" t="s">
        <v>56</v>
      </c>
      <c r="E47" s="32">
        <f>E6+E24</f>
        <v>235915644102.24</v>
      </c>
      <c r="F47" s="33">
        <f>IF(E$47&gt;0,(E47/E$47)*100,0)</f>
        <v>100</v>
      </c>
    </row>
    <row r="48" spans="1:4" s="24" customFormat="1" ht="17.25" customHeight="1">
      <c r="A48" s="34" t="s">
        <v>127</v>
      </c>
      <c r="B48" s="35"/>
      <c r="C48" s="36"/>
      <c r="D48" s="37"/>
    </row>
    <row r="49" s="24" customFormat="1" ht="14.25"/>
    <row r="50" s="24" customFormat="1" ht="14.25"/>
    <row r="51" s="24" customFormat="1" ht="14.25"/>
    <row r="52" s="24" customFormat="1" ht="14.25"/>
    <row r="53" s="24" customFormat="1" ht="14.25">
      <c r="D53" s="38"/>
    </row>
    <row r="54" s="24" customFormat="1" ht="14.25">
      <c r="D54" s="38"/>
    </row>
    <row r="55" s="24" customFormat="1" ht="14.25">
      <c r="D55" s="39"/>
    </row>
    <row r="56" s="24" customFormat="1" ht="14.25">
      <c r="D56" s="39"/>
    </row>
    <row r="57" s="24" customFormat="1" ht="14.25">
      <c r="D57" s="38"/>
    </row>
    <row r="58" s="24" customFormat="1" ht="14.25">
      <c r="D58" s="39"/>
    </row>
    <row r="59" s="24" customFormat="1" ht="14.25">
      <c r="D59" s="39"/>
    </row>
    <row r="60" s="24" customFormat="1" ht="14.25">
      <c r="D60" s="39"/>
    </row>
    <row r="61" s="24" customFormat="1" ht="14.25">
      <c r="D61" s="38"/>
    </row>
    <row r="62" ht="16.5">
      <c r="D62" s="39"/>
    </row>
    <row r="63" ht="16.5">
      <c r="D63" s="39"/>
    </row>
    <row r="64" ht="16.5">
      <c r="D64" s="39"/>
    </row>
    <row r="65" ht="16.5">
      <c r="D65" s="38"/>
    </row>
    <row r="66" ht="16.5">
      <c r="D66" s="39"/>
    </row>
    <row r="67" ht="16.5">
      <c r="D67" s="39"/>
    </row>
    <row r="68" ht="16.5">
      <c r="D68" s="40"/>
    </row>
    <row r="69" ht="16.5">
      <c r="D69" s="40"/>
    </row>
    <row r="70" ht="16.5">
      <c r="D70" s="40"/>
    </row>
    <row r="71" ht="16.5">
      <c r="D71" s="40"/>
    </row>
    <row r="72" ht="16.5">
      <c r="D72" s="40"/>
    </row>
    <row r="73" ht="16.5">
      <c r="D73" s="40"/>
    </row>
    <row r="74" ht="16.5">
      <c r="D74" s="40"/>
    </row>
    <row r="75" ht="16.5">
      <c r="D75" s="40"/>
    </row>
    <row r="76" ht="16.5">
      <c r="D76" s="40"/>
    </row>
  </sheetData>
  <mergeCells count="3">
    <mergeCell ref="A1:F1"/>
    <mergeCell ref="A2:F2"/>
    <mergeCell ref="A3:E3"/>
  </mergeCells>
  <printOptions horizontalCentered="1"/>
  <pageMargins left="0.6299212598425197" right="0.6299212598425197" top="0.7086614173228347" bottom="0.5905511811023623" header="0.5118110236220472" footer="0.5118110236220472"/>
  <pageSetup horizontalDpi="300" verticalDpi="300" orientation="portrait" paperSize="9" scale="9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/>
  <dimension ref="A1:F48"/>
  <sheetViews>
    <sheetView workbookViewId="0" topLeftCell="A1">
      <pane xSplit="1" ySplit="5" topLeftCell="B33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E39" sqref="E39"/>
    </sheetView>
  </sheetViews>
  <sheetFormatPr defaultColWidth="9.00390625" defaultRowHeight="16.5"/>
  <cols>
    <col min="1" max="1" width="18.375" style="42" customWidth="1"/>
    <col min="2" max="2" width="18.125" style="42" customWidth="1"/>
    <col min="3" max="3" width="7.625" style="42" customWidth="1"/>
    <col min="4" max="4" width="20.875" style="42" customWidth="1"/>
    <col min="5" max="5" width="17.375" style="42" customWidth="1"/>
    <col min="6" max="6" width="8.375" style="42" customWidth="1"/>
    <col min="7" max="16384" width="9.00390625" style="42" customWidth="1"/>
  </cols>
  <sheetData>
    <row r="1" spans="1:6" ht="27.75">
      <c r="A1" s="110" t="s">
        <v>160</v>
      </c>
      <c r="B1" s="112"/>
      <c r="C1" s="112"/>
      <c r="D1" s="112"/>
      <c r="E1" s="112"/>
      <c r="F1" s="112"/>
    </row>
    <row r="2" spans="1:6" ht="27.75">
      <c r="A2" s="113" t="s">
        <v>126</v>
      </c>
      <c r="B2" s="113"/>
      <c r="C2" s="113"/>
      <c r="D2" s="113"/>
      <c r="E2" s="113"/>
      <c r="F2" s="113"/>
    </row>
    <row r="3" spans="1:6" ht="10.5" customHeight="1">
      <c r="A3" s="109"/>
      <c r="B3" s="109"/>
      <c r="C3" s="109"/>
      <c r="D3" s="109"/>
      <c r="E3" s="109"/>
      <c r="F3" s="1"/>
    </row>
    <row r="4" spans="1:6" ht="18" customHeight="1" thickBot="1">
      <c r="A4" s="2"/>
      <c r="B4" s="2" t="s">
        <v>111</v>
      </c>
      <c r="C4" s="2"/>
      <c r="D4" s="2"/>
      <c r="E4" s="1"/>
      <c r="F4" s="3" t="s">
        <v>0</v>
      </c>
    </row>
    <row r="5" spans="1:6" ht="32.25" customHeight="1">
      <c r="A5" s="4" t="s">
        <v>1</v>
      </c>
      <c r="B5" s="5" t="s">
        <v>2</v>
      </c>
      <c r="C5" s="6" t="s">
        <v>3</v>
      </c>
      <c r="D5" s="5" t="s">
        <v>1</v>
      </c>
      <c r="E5" s="5" t="s">
        <v>2</v>
      </c>
      <c r="F5" s="7" t="s">
        <v>3</v>
      </c>
    </row>
    <row r="6" spans="1:6" ht="16.5">
      <c r="A6" s="9" t="s">
        <v>4</v>
      </c>
      <c r="B6" s="10">
        <f>SUM(B7,B14,B21,B31,B35,B37,B39)</f>
        <v>54576994923.54</v>
      </c>
      <c r="C6" s="11">
        <f aca="true" t="shared" si="0" ref="C6:C14">IF(B$6&gt;0,(B6/B$6)*100,0)</f>
        <v>100</v>
      </c>
      <c r="D6" s="12" t="s">
        <v>5</v>
      </c>
      <c r="E6" s="10">
        <f>SUM(E7,E13,E17,E20)</f>
        <v>29682624984.13</v>
      </c>
      <c r="F6" s="13">
        <f aca="true" t="shared" si="1" ref="F6:F11">IF(E$47&gt;0,(E6/E$47)*100,0)</f>
        <v>54.39</v>
      </c>
    </row>
    <row r="7" spans="1:6" ht="16.5">
      <c r="A7" s="15" t="s">
        <v>6</v>
      </c>
      <c r="B7" s="10">
        <f>SUM(B8:B13)</f>
        <v>23183039218.54</v>
      </c>
      <c r="C7" s="16">
        <f t="shared" si="0"/>
        <v>42.48</v>
      </c>
      <c r="D7" s="17" t="s">
        <v>7</v>
      </c>
      <c r="E7" s="10">
        <f>SUM(E8:E11)</f>
        <v>6147308023.13</v>
      </c>
      <c r="F7" s="18">
        <f t="shared" si="1"/>
        <v>11.26</v>
      </c>
    </row>
    <row r="8" spans="1:6" ht="16.5">
      <c r="A8" s="19" t="s">
        <v>8</v>
      </c>
      <c r="B8" s="43">
        <v>20048103478.77</v>
      </c>
      <c r="C8" s="21">
        <f t="shared" si="0"/>
        <v>36.73</v>
      </c>
      <c r="D8" s="22" t="s">
        <v>9</v>
      </c>
      <c r="E8" s="20"/>
      <c r="F8" s="23">
        <f t="shared" si="1"/>
        <v>0</v>
      </c>
    </row>
    <row r="9" spans="1:6" ht="16.5">
      <c r="A9" s="19" t="s">
        <v>112</v>
      </c>
      <c r="B9" s="20"/>
      <c r="C9" s="21">
        <f t="shared" si="0"/>
        <v>0</v>
      </c>
      <c r="D9" s="22" t="s">
        <v>10</v>
      </c>
      <c r="E9" s="43">
        <v>6109938202.13</v>
      </c>
      <c r="F9" s="23">
        <f t="shared" si="1"/>
        <v>11.2</v>
      </c>
    </row>
    <row r="10" spans="1:6" ht="16.5">
      <c r="A10" s="19" t="s">
        <v>11</v>
      </c>
      <c r="B10" s="43">
        <v>2216390900</v>
      </c>
      <c r="C10" s="21">
        <f t="shared" si="0"/>
        <v>4.06</v>
      </c>
      <c r="D10" s="22" t="s">
        <v>12</v>
      </c>
      <c r="E10" s="43">
        <v>37369821</v>
      </c>
      <c r="F10" s="23">
        <f t="shared" si="1"/>
        <v>0.07</v>
      </c>
    </row>
    <row r="11" spans="1:6" ht="16.5">
      <c r="A11" s="19" t="s">
        <v>13</v>
      </c>
      <c r="B11" s="43">
        <v>304102625.22</v>
      </c>
      <c r="C11" s="21">
        <f t="shared" si="0"/>
        <v>0.56</v>
      </c>
      <c r="D11" s="19" t="s">
        <v>113</v>
      </c>
      <c r="E11" s="20"/>
      <c r="F11" s="23">
        <f t="shared" si="1"/>
        <v>0</v>
      </c>
    </row>
    <row r="12" spans="1:6" ht="16.5">
      <c r="A12" s="19" t="s">
        <v>14</v>
      </c>
      <c r="B12" s="43">
        <v>587808356.55</v>
      </c>
      <c r="C12" s="21">
        <f t="shared" si="0"/>
        <v>1.08</v>
      </c>
      <c r="D12" s="17"/>
      <c r="E12" s="10"/>
      <c r="F12" s="18"/>
    </row>
    <row r="13" spans="1:6" ht="16.5">
      <c r="A13" s="19" t="s">
        <v>15</v>
      </c>
      <c r="B13" s="43">
        <v>26633858</v>
      </c>
      <c r="C13" s="21">
        <f t="shared" si="0"/>
        <v>0.05</v>
      </c>
      <c r="D13" s="17" t="s">
        <v>16</v>
      </c>
      <c r="E13" s="10">
        <f>SUM(E14:E15)</f>
        <v>0</v>
      </c>
      <c r="F13" s="18">
        <f>IF(E$47&gt;0,(E13/E$47)*100,0)</f>
        <v>0</v>
      </c>
    </row>
    <row r="14" spans="1:6" ht="16.5">
      <c r="A14" s="15" t="s">
        <v>114</v>
      </c>
      <c r="B14" s="10">
        <f>SUM(B16:B20)</f>
        <v>139896269</v>
      </c>
      <c r="C14" s="16">
        <f t="shared" si="0"/>
        <v>0.26</v>
      </c>
      <c r="D14" s="22" t="s">
        <v>17</v>
      </c>
      <c r="E14" s="20"/>
      <c r="F14" s="23">
        <f>IF(E$47&gt;0,(E14/E$47)*100,0)</f>
        <v>0</v>
      </c>
    </row>
    <row r="15" spans="1:6" ht="16.5">
      <c r="A15" s="15" t="s">
        <v>18</v>
      </c>
      <c r="B15" s="24"/>
      <c r="C15" s="16"/>
      <c r="D15" s="19" t="s">
        <v>115</v>
      </c>
      <c r="E15" s="20"/>
      <c r="F15" s="23">
        <f>IF(E$47&gt;0,(E15/E$47)*100,0)</f>
        <v>0</v>
      </c>
    </row>
    <row r="16" spans="1:6" ht="16.5">
      <c r="A16" s="19" t="s">
        <v>19</v>
      </c>
      <c r="B16" s="20"/>
      <c r="C16" s="21">
        <f aca="true" t="shared" si="2" ref="C16:C43">IF(B$6&gt;0,(B16/B$6)*100,0)</f>
        <v>0</v>
      </c>
      <c r="D16" s="22"/>
      <c r="E16" s="25"/>
      <c r="F16" s="23"/>
    </row>
    <row r="17" spans="1:6" ht="16.5">
      <c r="A17" s="19" t="s">
        <v>20</v>
      </c>
      <c r="B17" s="20"/>
      <c r="C17" s="21">
        <f t="shared" si="2"/>
        <v>0</v>
      </c>
      <c r="D17" s="17" t="s">
        <v>21</v>
      </c>
      <c r="E17" s="10">
        <f>SUM(E18)</f>
        <v>23208385447</v>
      </c>
      <c r="F17" s="18">
        <f>IF(E$47&gt;0,(E17/E$47)*100,0)</f>
        <v>42.52</v>
      </c>
    </row>
    <row r="18" spans="1:6" ht="16.5">
      <c r="A18" s="19" t="s">
        <v>22</v>
      </c>
      <c r="B18" s="20"/>
      <c r="C18" s="21">
        <f t="shared" si="2"/>
        <v>0</v>
      </c>
      <c r="D18" s="22" t="s">
        <v>23</v>
      </c>
      <c r="E18" s="43">
        <v>23208385447</v>
      </c>
      <c r="F18" s="23">
        <f>IF(E$47&gt;0,(E18/E$47)*100,0)</f>
        <v>42.52</v>
      </c>
    </row>
    <row r="19" spans="1:6" ht="16.5">
      <c r="A19" s="19" t="s">
        <v>24</v>
      </c>
      <c r="B19" s="20"/>
      <c r="C19" s="21">
        <f t="shared" si="2"/>
        <v>0</v>
      </c>
      <c r="D19" s="22"/>
      <c r="E19" s="25"/>
      <c r="F19" s="26"/>
    </row>
    <row r="20" spans="1:6" ht="16.5">
      <c r="A20" s="19" t="s">
        <v>25</v>
      </c>
      <c r="B20" s="43">
        <v>139896269</v>
      </c>
      <c r="C20" s="21">
        <f t="shared" si="2"/>
        <v>0.26</v>
      </c>
      <c r="D20" s="15" t="s">
        <v>116</v>
      </c>
      <c r="E20" s="10">
        <f>SUM(E21)</f>
        <v>326931514</v>
      </c>
      <c r="F20" s="18">
        <f>IF(E$47&gt;0,(E20/E$47)*100,0)</f>
        <v>0.6</v>
      </c>
    </row>
    <row r="21" spans="1:6" ht="16.5">
      <c r="A21" s="15" t="s">
        <v>26</v>
      </c>
      <c r="B21" s="10">
        <f>SUM(B22:B30)</f>
        <v>10818504237</v>
      </c>
      <c r="C21" s="16">
        <f t="shared" si="2"/>
        <v>19.82</v>
      </c>
      <c r="D21" s="19" t="s">
        <v>117</v>
      </c>
      <c r="E21" s="20">
        <v>326931514</v>
      </c>
      <c r="F21" s="23">
        <f>IF(E$47&gt;0,(E21/E$47)*100,0)</f>
        <v>0.6</v>
      </c>
    </row>
    <row r="22" spans="1:6" ht="16.5">
      <c r="A22" s="19" t="s">
        <v>27</v>
      </c>
      <c r="B22" s="43">
        <v>3223854836</v>
      </c>
      <c r="C22" s="21">
        <f t="shared" si="2"/>
        <v>5.91</v>
      </c>
      <c r="D22" s="17"/>
      <c r="E22" s="25"/>
      <c r="F22" s="23"/>
    </row>
    <row r="23" spans="1:6" ht="16.5">
      <c r="A23" s="19" t="s">
        <v>28</v>
      </c>
      <c r="B23" s="43">
        <v>21962347</v>
      </c>
      <c r="C23" s="21">
        <f t="shared" si="2"/>
        <v>0.04</v>
      </c>
      <c r="D23" s="22"/>
      <c r="E23" s="25"/>
      <c r="F23" s="23"/>
    </row>
    <row r="24" spans="1:6" ht="16.5">
      <c r="A24" s="19" t="s">
        <v>29</v>
      </c>
      <c r="B24" s="43">
        <v>3432436366</v>
      </c>
      <c r="C24" s="21">
        <f t="shared" si="2"/>
        <v>6.29</v>
      </c>
      <c r="D24" s="17" t="s">
        <v>30</v>
      </c>
      <c r="E24" s="10">
        <f>E25+E28+E32+E36</f>
        <v>24894369939.41</v>
      </c>
      <c r="F24" s="18">
        <f>IF(E$47&gt;0,(E24/E$47)*100,0)</f>
        <v>45.61</v>
      </c>
    </row>
    <row r="25" spans="1:6" ht="16.5">
      <c r="A25" s="19" t="s">
        <v>31</v>
      </c>
      <c r="B25" s="43">
        <v>2290387756</v>
      </c>
      <c r="C25" s="21">
        <f t="shared" si="2"/>
        <v>4.2</v>
      </c>
      <c r="D25" s="17" t="s">
        <v>32</v>
      </c>
      <c r="E25" s="10">
        <f>SUM(E26)</f>
        <v>10166153103.84</v>
      </c>
      <c r="F25" s="18">
        <f>IF(E$47&gt;0,(E25/E$47)*100,0)</f>
        <v>18.63</v>
      </c>
    </row>
    <row r="26" spans="1:6" ht="16.5">
      <c r="A26" s="19" t="s">
        <v>33</v>
      </c>
      <c r="B26" s="43">
        <v>77402468</v>
      </c>
      <c r="C26" s="21">
        <f t="shared" si="2"/>
        <v>0.14</v>
      </c>
      <c r="D26" s="22" t="s">
        <v>34</v>
      </c>
      <c r="E26" s="43">
        <v>10166153103.84</v>
      </c>
      <c r="F26" s="23">
        <f>IF(E$47&gt;0,(E26/E$47)*100,0)</f>
        <v>18.63</v>
      </c>
    </row>
    <row r="27" spans="1:6" ht="16.5">
      <c r="A27" s="19" t="s">
        <v>35</v>
      </c>
      <c r="B27" s="43">
        <v>276884745</v>
      </c>
      <c r="C27" s="21">
        <f t="shared" si="2"/>
        <v>0.51</v>
      </c>
      <c r="D27" s="22"/>
      <c r="E27" s="44"/>
      <c r="F27" s="23"/>
    </row>
    <row r="28" spans="1:6" ht="16.5">
      <c r="A28" s="19" t="s">
        <v>36</v>
      </c>
      <c r="B28" s="43"/>
      <c r="C28" s="21">
        <f t="shared" si="2"/>
        <v>0</v>
      </c>
      <c r="D28" s="17" t="s">
        <v>37</v>
      </c>
      <c r="E28" s="27">
        <f>SUM(E29:E30)</f>
        <v>7262336906.82</v>
      </c>
      <c r="F28" s="18">
        <f>IF(E$47&gt;0,(E28/E$47)*100,0)</f>
        <v>13.31</v>
      </c>
    </row>
    <row r="29" spans="1:6" ht="16.5">
      <c r="A29" s="19" t="s">
        <v>38</v>
      </c>
      <c r="B29" s="43">
        <v>1463408</v>
      </c>
      <c r="C29" s="21">
        <f t="shared" si="2"/>
        <v>0</v>
      </c>
      <c r="D29" s="22" t="s">
        <v>39</v>
      </c>
      <c r="E29" s="43">
        <v>3191337766.67</v>
      </c>
      <c r="F29" s="23">
        <f>IF(E$47&gt;0,(E29/E$47)*100,0)</f>
        <v>5.85</v>
      </c>
    </row>
    <row r="30" spans="1:6" ht="16.5">
      <c r="A30" s="19" t="s">
        <v>40</v>
      </c>
      <c r="B30" s="43">
        <v>1494112311</v>
      </c>
      <c r="C30" s="21">
        <f t="shared" si="2"/>
        <v>2.74</v>
      </c>
      <c r="D30" s="22" t="s">
        <v>41</v>
      </c>
      <c r="E30" s="43">
        <v>4070999140.15</v>
      </c>
      <c r="F30" s="23">
        <f>IF(E$47&gt;0,(E30/E$47)*100,0)</f>
        <v>7.46</v>
      </c>
    </row>
    <row r="31" spans="1:6" ht="16.5">
      <c r="A31" s="15" t="s">
        <v>42</v>
      </c>
      <c r="B31" s="10">
        <f>SUM(B32:B34)</f>
        <v>0</v>
      </c>
      <c r="C31" s="16">
        <f t="shared" si="2"/>
        <v>0</v>
      </c>
      <c r="D31" s="22"/>
      <c r="E31" s="25"/>
      <c r="F31" s="23"/>
    </row>
    <row r="32" spans="1:6" ht="16.5">
      <c r="A32" s="19" t="s">
        <v>43</v>
      </c>
      <c r="B32" s="20"/>
      <c r="C32" s="21">
        <f t="shared" si="2"/>
        <v>0</v>
      </c>
      <c r="D32" s="17" t="s">
        <v>118</v>
      </c>
      <c r="E32" s="10">
        <f>SUM(E33:E34)</f>
        <v>4378808773.29</v>
      </c>
      <c r="F32" s="18">
        <f>IF(E$47&gt;0,(E32/E$47)*100,0)</f>
        <v>8.02</v>
      </c>
    </row>
    <row r="33" spans="1:6" ht="16.5">
      <c r="A33" s="19" t="s">
        <v>44</v>
      </c>
      <c r="B33" s="20"/>
      <c r="C33" s="21">
        <f t="shared" si="2"/>
        <v>0</v>
      </c>
      <c r="D33" s="22" t="s">
        <v>45</v>
      </c>
      <c r="E33" s="43">
        <v>4378808773.29</v>
      </c>
      <c r="F33" s="23">
        <f>IF(E$47&gt;0,(E33/E$47)*100,0)</f>
        <v>8.02</v>
      </c>
    </row>
    <row r="34" spans="1:6" ht="16.5">
      <c r="A34" s="19" t="s">
        <v>46</v>
      </c>
      <c r="B34" s="20"/>
      <c r="C34" s="21">
        <f t="shared" si="2"/>
        <v>0</v>
      </c>
      <c r="D34" s="22" t="s">
        <v>119</v>
      </c>
      <c r="E34" s="20"/>
      <c r="F34" s="23">
        <f>IF(E$47&gt;0,(E34/E$47)*100,0)</f>
        <v>0</v>
      </c>
    </row>
    <row r="35" spans="1:6" ht="16.5">
      <c r="A35" s="15" t="s">
        <v>47</v>
      </c>
      <c r="B35" s="10">
        <f>SUM(B36)</f>
        <v>184124585</v>
      </c>
      <c r="C35" s="16">
        <f t="shared" si="2"/>
        <v>0.34</v>
      </c>
      <c r="D35" s="22"/>
      <c r="E35" s="25"/>
      <c r="F35" s="23"/>
    </row>
    <row r="36" spans="1:6" ht="16.5">
      <c r="A36" s="19" t="s">
        <v>48</v>
      </c>
      <c r="B36" s="43">
        <v>184124585</v>
      </c>
      <c r="C36" s="21">
        <f t="shared" si="2"/>
        <v>0.34</v>
      </c>
      <c r="D36" s="17" t="s">
        <v>120</v>
      </c>
      <c r="E36" s="10">
        <f>SUM(E37:E39)</f>
        <v>3087071155.46</v>
      </c>
      <c r="F36" s="18">
        <f>IF(E$47&gt;0,(E36/E$47)*100,0)</f>
        <v>5.66</v>
      </c>
    </row>
    <row r="37" spans="1:6" ht="16.5">
      <c r="A37" s="15" t="s">
        <v>49</v>
      </c>
      <c r="B37" s="27">
        <f>SUM(B38)</f>
        <v>161400820</v>
      </c>
      <c r="C37" s="16">
        <f t="shared" si="2"/>
        <v>0.3</v>
      </c>
      <c r="D37" s="22" t="s">
        <v>121</v>
      </c>
      <c r="E37" s="20"/>
      <c r="F37" s="23">
        <f>IF(E$47&gt;0,(E37/E$47)*100,0)</f>
        <v>0</v>
      </c>
    </row>
    <row r="38" spans="1:6" ht="16.5">
      <c r="A38" s="19" t="s">
        <v>50</v>
      </c>
      <c r="B38" s="43">
        <v>161400820</v>
      </c>
      <c r="C38" s="21">
        <f t="shared" si="2"/>
        <v>0.3</v>
      </c>
      <c r="D38" s="22" t="s">
        <v>122</v>
      </c>
      <c r="E38" s="20"/>
      <c r="F38" s="23">
        <f>IF(E$47&gt;0,(E38/E$47)*100,0)</f>
        <v>0</v>
      </c>
    </row>
    <row r="39" spans="1:6" ht="16.5">
      <c r="A39" s="15" t="s">
        <v>51</v>
      </c>
      <c r="B39" s="27">
        <f>SUM(B40:B43)</f>
        <v>20090029794</v>
      </c>
      <c r="C39" s="16">
        <f t="shared" si="2"/>
        <v>36.81</v>
      </c>
      <c r="D39" s="22" t="s">
        <v>123</v>
      </c>
      <c r="E39" s="20">
        <v>3087071155.46</v>
      </c>
      <c r="F39" s="23">
        <f>IF(E$47&gt;0,(E39/E$47)*100,0)</f>
        <v>5.66</v>
      </c>
    </row>
    <row r="40" spans="1:6" ht="16.5">
      <c r="A40" s="19" t="s">
        <v>52</v>
      </c>
      <c r="B40" s="43">
        <v>34084437</v>
      </c>
      <c r="C40" s="21">
        <f t="shared" si="2"/>
        <v>0.06</v>
      </c>
      <c r="D40" s="22"/>
      <c r="E40" s="25"/>
      <c r="F40" s="26"/>
    </row>
    <row r="41" spans="1:6" ht="16.5">
      <c r="A41" s="19" t="s">
        <v>53</v>
      </c>
      <c r="B41" s="43">
        <v>20055945357</v>
      </c>
      <c r="C41" s="21">
        <f t="shared" si="2"/>
        <v>36.75</v>
      </c>
      <c r="D41" s="22"/>
      <c r="E41" s="25"/>
      <c r="F41" s="26"/>
    </row>
    <row r="42" spans="1:6" ht="16.5">
      <c r="A42" s="19" t="s">
        <v>54</v>
      </c>
      <c r="B42" s="20"/>
      <c r="C42" s="21">
        <f t="shared" si="2"/>
        <v>0</v>
      </c>
      <c r="D42" s="22"/>
      <c r="E42" s="25"/>
      <c r="F42" s="26"/>
    </row>
    <row r="43" spans="1:6" ht="16.5">
      <c r="A43" s="19" t="s">
        <v>55</v>
      </c>
      <c r="B43" s="20"/>
      <c r="C43" s="21">
        <f t="shared" si="2"/>
        <v>0</v>
      </c>
      <c r="D43" s="22"/>
      <c r="E43" s="25"/>
      <c r="F43" s="26"/>
    </row>
    <row r="44" spans="1:6" ht="16.5">
      <c r="A44" s="19"/>
      <c r="B44" s="25"/>
      <c r="C44" s="21"/>
      <c r="D44" s="22"/>
      <c r="E44" s="25"/>
      <c r="F44" s="26"/>
    </row>
    <row r="45" spans="1:6" ht="16.5">
      <c r="A45" s="19"/>
      <c r="B45" s="25"/>
      <c r="C45" s="21"/>
      <c r="D45" s="22"/>
      <c r="E45" s="25"/>
      <c r="F45" s="26"/>
    </row>
    <row r="46" spans="1:6" ht="16.5">
      <c r="A46" s="19"/>
      <c r="B46" s="10"/>
      <c r="C46" s="16"/>
      <c r="D46" s="22"/>
      <c r="E46" s="25"/>
      <c r="F46" s="26"/>
    </row>
    <row r="47" spans="1:6" ht="17.25" thickBot="1">
      <c r="A47" s="29" t="s">
        <v>56</v>
      </c>
      <c r="B47" s="30">
        <f>B6</f>
        <v>54576994923.54</v>
      </c>
      <c r="C47" s="30">
        <f>IF(B$6&gt;0,(B47/B$6)*100,0)</f>
        <v>100</v>
      </c>
      <c r="D47" s="31" t="s">
        <v>56</v>
      </c>
      <c r="E47" s="32">
        <f>E6+E24</f>
        <v>54576994923.54</v>
      </c>
      <c r="F47" s="33">
        <f>IF(E$47&gt;0,(E47/E$47)*100,0)</f>
        <v>100</v>
      </c>
    </row>
    <row r="48" spans="1:6" ht="16.5">
      <c r="A48" s="34" t="s">
        <v>161</v>
      </c>
      <c r="B48" s="35"/>
      <c r="C48" s="45"/>
      <c r="D48" s="46"/>
      <c r="E48" s="24"/>
      <c r="F48" s="24"/>
    </row>
  </sheetData>
  <mergeCells count="3">
    <mergeCell ref="A1:F1"/>
    <mergeCell ref="A2:F2"/>
    <mergeCell ref="A3:E3"/>
  </mergeCells>
  <printOptions/>
  <pageMargins left="0.6299212598425197" right="0.6299212598425197" top="0.7086614173228347" bottom="0.5905511811023623" header="0.5118110236220472" footer="0.5118110236220472"/>
  <pageSetup horizontalDpi="600" verticalDpi="6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/>
  <dimension ref="A1:F76"/>
  <sheetViews>
    <sheetView workbookViewId="0" topLeftCell="A1">
      <pane xSplit="1" ySplit="5" topLeftCell="B36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B41" sqref="B41"/>
    </sheetView>
  </sheetViews>
  <sheetFormatPr defaultColWidth="9.00390625" defaultRowHeight="16.5"/>
  <cols>
    <col min="1" max="1" width="20.625" style="1" customWidth="1"/>
    <col min="2" max="2" width="18.125" style="1" customWidth="1"/>
    <col min="3" max="3" width="7.875" style="1" customWidth="1"/>
    <col min="4" max="4" width="20.625" style="1" customWidth="1"/>
    <col min="5" max="5" width="17.375" style="1" customWidth="1"/>
    <col min="6" max="6" width="8.50390625" style="1" customWidth="1"/>
    <col min="7" max="16384" width="9.00390625" style="1" customWidth="1"/>
  </cols>
  <sheetData>
    <row r="1" spans="1:6" ht="27.75" customHeight="1">
      <c r="A1" s="111" t="s">
        <v>162</v>
      </c>
      <c r="B1" s="112"/>
      <c r="C1" s="112"/>
      <c r="D1" s="112"/>
      <c r="E1" s="112"/>
      <c r="F1" s="112"/>
    </row>
    <row r="2" spans="1:6" ht="27" customHeight="1">
      <c r="A2" s="113" t="s">
        <v>126</v>
      </c>
      <c r="B2" s="113"/>
      <c r="C2" s="113"/>
      <c r="D2" s="113"/>
      <c r="E2" s="113"/>
      <c r="F2" s="113"/>
    </row>
    <row r="3" spans="1:5" ht="10.5" customHeight="1">
      <c r="A3" s="109"/>
      <c r="B3" s="109"/>
      <c r="C3" s="109"/>
      <c r="D3" s="109"/>
      <c r="E3" s="109"/>
    </row>
    <row r="4" spans="1:6" ht="18" customHeight="1" thickBot="1">
      <c r="A4" s="2"/>
      <c r="B4" s="2" t="s">
        <v>111</v>
      </c>
      <c r="C4" s="2"/>
      <c r="D4" s="2"/>
      <c r="F4" s="3" t="s">
        <v>0</v>
      </c>
    </row>
    <row r="5" spans="1:6" s="8" customFormat="1" ht="33.75" customHeight="1">
      <c r="A5" s="4" t="s">
        <v>1</v>
      </c>
      <c r="B5" s="5" t="s">
        <v>2</v>
      </c>
      <c r="C5" s="6" t="s">
        <v>3</v>
      </c>
      <c r="D5" s="5" t="s">
        <v>1</v>
      </c>
      <c r="E5" s="5" t="s">
        <v>2</v>
      </c>
      <c r="F5" s="7" t="s">
        <v>3</v>
      </c>
    </row>
    <row r="6" spans="1:6" s="14" customFormat="1" ht="15.75" customHeight="1">
      <c r="A6" s="9" t="s">
        <v>4</v>
      </c>
      <c r="B6" s="10">
        <f>SUM(B7,B14,B21,B31,B35,B37,B39)</f>
        <v>638271215.37</v>
      </c>
      <c r="C6" s="11">
        <f aca="true" t="shared" si="0" ref="C6:C14">IF(B$6&gt;0,(B6/B$6)*100,0)</f>
        <v>100</v>
      </c>
      <c r="D6" s="12" t="s">
        <v>5</v>
      </c>
      <c r="E6" s="10">
        <f>SUM(E7,E13,E17,E20)</f>
        <v>72987164</v>
      </c>
      <c r="F6" s="13">
        <f aca="true" t="shared" si="1" ref="F6:F11">IF(E$47&gt;0,(E6/E$47)*100,0)</f>
        <v>11.44</v>
      </c>
    </row>
    <row r="7" spans="1:6" s="14" customFormat="1" ht="15.75" customHeight="1">
      <c r="A7" s="15" t="s">
        <v>6</v>
      </c>
      <c r="B7" s="10">
        <f>SUM(B8:B13)</f>
        <v>425203299.37</v>
      </c>
      <c r="C7" s="16">
        <f t="shared" si="0"/>
        <v>66.62</v>
      </c>
      <c r="D7" s="17" t="s">
        <v>7</v>
      </c>
      <c r="E7" s="10">
        <f>SUM(E8:E11)</f>
        <v>55022302</v>
      </c>
      <c r="F7" s="18">
        <f t="shared" si="1"/>
        <v>8.62</v>
      </c>
    </row>
    <row r="8" spans="1:6" s="24" customFormat="1" ht="15.75" customHeight="1">
      <c r="A8" s="19" t="s">
        <v>8</v>
      </c>
      <c r="B8" s="20">
        <v>228298373.78</v>
      </c>
      <c r="C8" s="21">
        <f t="shared" si="0"/>
        <v>35.77</v>
      </c>
      <c r="D8" s="22" t="s">
        <v>9</v>
      </c>
      <c r="E8" s="20"/>
      <c r="F8" s="23">
        <f t="shared" si="1"/>
        <v>0</v>
      </c>
    </row>
    <row r="9" spans="1:6" s="24" customFormat="1" ht="15.75" customHeight="1">
      <c r="A9" s="19" t="s">
        <v>112</v>
      </c>
      <c r="B9" s="20"/>
      <c r="C9" s="21">
        <f t="shared" si="0"/>
        <v>0</v>
      </c>
      <c r="D9" s="22" t="s">
        <v>10</v>
      </c>
      <c r="E9" s="20">
        <v>53245031</v>
      </c>
      <c r="F9" s="23">
        <f t="shared" si="1"/>
        <v>8.34</v>
      </c>
    </row>
    <row r="10" spans="1:6" s="24" customFormat="1" ht="15.75" customHeight="1">
      <c r="A10" s="19" t="s">
        <v>11</v>
      </c>
      <c r="B10" s="20">
        <v>17024</v>
      </c>
      <c r="C10" s="21">
        <f t="shared" si="0"/>
        <v>0</v>
      </c>
      <c r="D10" s="22" t="s">
        <v>12</v>
      </c>
      <c r="E10" s="20">
        <v>1777271</v>
      </c>
      <c r="F10" s="23">
        <f t="shared" si="1"/>
        <v>0.28</v>
      </c>
    </row>
    <row r="11" spans="1:6" s="24" customFormat="1" ht="15.75" customHeight="1">
      <c r="A11" s="19" t="s">
        <v>13</v>
      </c>
      <c r="B11" s="20">
        <v>195134363.1</v>
      </c>
      <c r="C11" s="21">
        <f t="shared" si="0"/>
        <v>30.57</v>
      </c>
      <c r="D11" s="19" t="s">
        <v>113</v>
      </c>
      <c r="E11" s="20"/>
      <c r="F11" s="23">
        <f t="shared" si="1"/>
        <v>0</v>
      </c>
    </row>
    <row r="12" spans="1:6" s="24" customFormat="1" ht="15.75" customHeight="1">
      <c r="A12" s="19" t="s">
        <v>14</v>
      </c>
      <c r="B12" s="20">
        <v>1737072.49</v>
      </c>
      <c r="C12" s="21">
        <f t="shared" si="0"/>
        <v>0.27</v>
      </c>
      <c r="D12" s="17"/>
      <c r="E12" s="10"/>
      <c r="F12" s="18"/>
    </row>
    <row r="13" spans="1:6" s="24" customFormat="1" ht="15.75" customHeight="1">
      <c r="A13" s="19" t="s">
        <v>15</v>
      </c>
      <c r="B13" s="20">
        <v>16466</v>
      </c>
      <c r="C13" s="21">
        <f t="shared" si="0"/>
        <v>0</v>
      </c>
      <c r="D13" s="17" t="s">
        <v>16</v>
      </c>
      <c r="E13" s="10">
        <f>SUM(E14:E15)</f>
        <v>0</v>
      </c>
      <c r="F13" s="18">
        <f>IF(E$47&gt;0,(E13/E$47)*100,0)</f>
        <v>0</v>
      </c>
    </row>
    <row r="14" spans="1:6" s="24" customFormat="1" ht="15.75" customHeight="1">
      <c r="A14" s="15" t="s">
        <v>114</v>
      </c>
      <c r="B14" s="10">
        <f>SUM(B16:B20)</f>
        <v>0</v>
      </c>
      <c r="C14" s="16">
        <f t="shared" si="0"/>
        <v>0</v>
      </c>
      <c r="D14" s="22" t="s">
        <v>17</v>
      </c>
      <c r="E14" s="20"/>
      <c r="F14" s="23">
        <f>IF(E$47&gt;0,(E14/E$47)*100,0)</f>
        <v>0</v>
      </c>
    </row>
    <row r="15" spans="1:6" s="24" customFormat="1" ht="15.75" customHeight="1">
      <c r="A15" s="15" t="s">
        <v>18</v>
      </c>
      <c r="C15" s="16"/>
      <c r="D15" s="19" t="s">
        <v>115</v>
      </c>
      <c r="E15" s="20"/>
      <c r="F15" s="23">
        <f>IF(E$47&gt;0,(E15/E$47)*100,0)</f>
        <v>0</v>
      </c>
    </row>
    <row r="16" spans="1:6" s="24" customFormat="1" ht="15.75" customHeight="1">
      <c r="A16" s="19" t="s">
        <v>19</v>
      </c>
      <c r="B16" s="20"/>
      <c r="C16" s="21">
        <f aca="true" t="shared" si="2" ref="C16:C43">IF(B$6&gt;0,(B16/B$6)*100,0)</f>
        <v>0</v>
      </c>
      <c r="D16" s="22"/>
      <c r="E16" s="25"/>
      <c r="F16" s="23"/>
    </row>
    <row r="17" spans="1:6" s="24" customFormat="1" ht="15.75" customHeight="1">
      <c r="A17" s="19" t="s">
        <v>20</v>
      </c>
      <c r="B17" s="20"/>
      <c r="C17" s="21">
        <f t="shared" si="2"/>
        <v>0</v>
      </c>
      <c r="D17" s="17" t="s">
        <v>21</v>
      </c>
      <c r="E17" s="10">
        <f>SUM(E18)</f>
        <v>17964862</v>
      </c>
      <c r="F17" s="18">
        <f>IF(E$47&gt;0,(E17/E$47)*100,0)</f>
        <v>2.81</v>
      </c>
    </row>
    <row r="18" spans="1:6" s="24" customFormat="1" ht="15.75" customHeight="1">
      <c r="A18" s="19" t="s">
        <v>22</v>
      </c>
      <c r="B18" s="20"/>
      <c r="C18" s="21">
        <f t="shared" si="2"/>
        <v>0</v>
      </c>
      <c r="D18" s="22" t="s">
        <v>23</v>
      </c>
      <c r="E18" s="20">
        <v>17964862</v>
      </c>
      <c r="F18" s="23">
        <f>IF(E$47&gt;0,(E18/E$47)*100,0)</f>
        <v>2.81</v>
      </c>
    </row>
    <row r="19" spans="1:6" s="24" customFormat="1" ht="15.75" customHeight="1">
      <c r="A19" s="19" t="s">
        <v>24</v>
      </c>
      <c r="B19" s="20"/>
      <c r="C19" s="21">
        <f t="shared" si="2"/>
        <v>0</v>
      </c>
      <c r="D19" s="22"/>
      <c r="E19" s="25"/>
      <c r="F19" s="26"/>
    </row>
    <row r="20" spans="1:6" s="24" customFormat="1" ht="15.75" customHeight="1">
      <c r="A20" s="19" t="s">
        <v>25</v>
      </c>
      <c r="B20" s="20"/>
      <c r="C20" s="21">
        <f t="shared" si="2"/>
        <v>0</v>
      </c>
      <c r="D20" s="15" t="s">
        <v>116</v>
      </c>
      <c r="E20" s="10">
        <f>SUM(E21)</f>
        <v>0</v>
      </c>
      <c r="F20" s="18">
        <f>IF(E$47&gt;0,(E20/E$47)*100,0)</f>
        <v>0</v>
      </c>
    </row>
    <row r="21" spans="1:6" s="24" customFormat="1" ht="15.75" customHeight="1">
      <c r="A21" s="15" t="s">
        <v>26</v>
      </c>
      <c r="B21" s="10">
        <f>SUM(B22:B30)</f>
        <v>208505175</v>
      </c>
      <c r="C21" s="16">
        <f t="shared" si="2"/>
        <v>32.67</v>
      </c>
      <c r="D21" s="19" t="s">
        <v>117</v>
      </c>
      <c r="E21" s="20"/>
      <c r="F21" s="23">
        <f>IF(E$47&gt;0,(E21/E$47)*100,0)</f>
        <v>0</v>
      </c>
    </row>
    <row r="22" spans="1:6" s="24" customFormat="1" ht="15.75" customHeight="1">
      <c r="A22" s="19" t="s">
        <v>27</v>
      </c>
      <c r="B22" s="20">
        <v>97441800</v>
      </c>
      <c r="C22" s="21">
        <f t="shared" si="2"/>
        <v>15.27</v>
      </c>
      <c r="D22" s="17"/>
      <c r="E22" s="25"/>
      <c r="F22" s="23"/>
    </row>
    <row r="23" spans="1:6" s="24" customFormat="1" ht="15.75" customHeight="1">
      <c r="A23" s="19" t="s">
        <v>28</v>
      </c>
      <c r="B23" s="20">
        <v>149210</v>
      </c>
      <c r="C23" s="21">
        <f t="shared" si="2"/>
        <v>0.02</v>
      </c>
      <c r="D23" s="22"/>
      <c r="E23" s="25"/>
      <c r="F23" s="23"/>
    </row>
    <row r="24" spans="1:6" s="24" customFormat="1" ht="15.75" customHeight="1">
      <c r="A24" s="19" t="s">
        <v>29</v>
      </c>
      <c r="B24" s="20">
        <v>53044554</v>
      </c>
      <c r="C24" s="21">
        <f t="shared" si="2"/>
        <v>8.31</v>
      </c>
      <c r="D24" s="17" t="s">
        <v>30</v>
      </c>
      <c r="E24" s="10">
        <f>E25+E28+E32+E36</f>
        <v>565284051.37</v>
      </c>
      <c r="F24" s="18">
        <f>IF(E$47&gt;0,(E24/E$47)*100,0)</f>
        <v>88.56</v>
      </c>
    </row>
    <row r="25" spans="1:6" s="24" customFormat="1" ht="15.75" customHeight="1">
      <c r="A25" s="19" t="s">
        <v>31</v>
      </c>
      <c r="B25" s="20">
        <v>54095469</v>
      </c>
      <c r="C25" s="21">
        <f t="shared" si="2"/>
        <v>8.48</v>
      </c>
      <c r="D25" s="17" t="s">
        <v>32</v>
      </c>
      <c r="E25" s="27">
        <f>SUM(E26)</f>
        <v>208000000</v>
      </c>
      <c r="F25" s="28">
        <f>IF(E$47&gt;0,(E25/E$47)*100,0)</f>
        <v>32.59</v>
      </c>
    </row>
    <row r="26" spans="1:6" s="24" customFormat="1" ht="15.75" customHeight="1">
      <c r="A26" s="19" t="s">
        <v>33</v>
      </c>
      <c r="B26" s="20">
        <v>670146</v>
      </c>
      <c r="C26" s="21">
        <f t="shared" si="2"/>
        <v>0.1</v>
      </c>
      <c r="D26" s="22" t="s">
        <v>34</v>
      </c>
      <c r="E26" s="20">
        <v>208000000</v>
      </c>
      <c r="F26" s="23">
        <f>IF(E$47&gt;0,(E26/E$47)*100,0)</f>
        <v>32.59</v>
      </c>
    </row>
    <row r="27" spans="1:6" s="24" customFormat="1" ht="15.75" customHeight="1">
      <c r="A27" s="19" t="s">
        <v>35</v>
      </c>
      <c r="B27" s="20">
        <v>3103996</v>
      </c>
      <c r="C27" s="21">
        <f t="shared" si="2"/>
        <v>0.49</v>
      </c>
      <c r="D27" s="22"/>
      <c r="E27" s="25"/>
      <c r="F27" s="23"/>
    </row>
    <row r="28" spans="1:6" s="24" customFormat="1" ht="15.75" customHeight="1">
      <c r="A28" s="19" t="s">
        <v>36</v>
      </c>
      <c r="B28" s="20"/>
      <c r="C28" s="21">
        <f t="shared" si="2"/>
        <v>0</v>
      </c>
      <c r="D28" s="17" t="s">
        <v>37</v>
      </c>
      <c r="E28" s="10">
        <f>SUM(E29:E30)</f>
        <v>220537160.52</v>
      </c>
      <c r="F28" s="18">
        <f>IF(E$47&gt;0,(E28/E$47)*100,0)</f>
        <v>34.55</v>
      </c>
    </row>
    <row r="29" spans="1:6" s="24" customFormat="1" ht="15.75" customHeight="1">
      <c r="A29" s="19" t="s">
        <v>38</v>
      </c>
      <c r="B29" s="20"/>
      <c r="C29" s="21">
        <f t="shared" si="2"/>
        <v>0</v>
      </c>
      <c r="D29" s="22" t="s">
        <v>39</v>
      </c>
      <c r="E29" s="20"/>
      <c r="F29" s="23">
        <f>IF(E$47&gt;0,(E29/E$47)*100,0)</f>
        <v>0</v>
      </c>
    </row>
    <row r="30" spans="1:6" s="24" customFormat="1" ht="15.75" customHeight="1">
      <c r="A30" s="19" t="s">
        <v>40</v>
      </c>
      <c r="B30" s="20"/>
      <c r="C30" s="21">
        <f t="shared" si="2"/>
        <v>0</v>
      </c>
      <c r="D30" s="22" t="s">
        <v>41</v>
      </c>
      <c r="E30" s="20">
        <v>220537160.52</v>
      </c>
      <c r="F30" s="23">
        <f>IF(E$47&gt;0,(E30/E$47)*100,0)</f>
        <v>34.55</v>
      </c>
    </row>
    <row r="31" spans="1:6" s="24" customFormat="1" ht="15.75" customHeight="1">
      <c r="A31" s="15" t="s">
        <v>42</v>
      </c>
      <c r="B31" s="10">
        <f>SUM(B32:B34)</f>
        <v>0</v>
      </c>
      <c r="C31" s="16">
        <f t="shared" si="2"/>
        <v>0</v>
      </c>
      <c r="D31" s="22"/>
      <c r="E31" s="25"/>
      <c r="F31" s="23"/>
    </row>
    <row r="32" spans="1:6" s="24" customFormat="1" ht="15.75" customHeight="1">
      <c r="A32" s="19" t="s">
        <v>43</v>
      </c>
      <c r="B32" s="20"/>
      <c r="C32" s="21">
        <f t="shared" si="2"/>
        <v>0</v>
      </c>
      <c r="D32" s="17" t="s">
        <v>118</v>
      </c>
      <c r="E32" s="10">
        <f>SUM(E33:E34)</f>
        <v>69923983.68</v>
      </c>
      <c r="F32" s="18">
        <f>IF(E$47&gt;0,(E32/E$47)*100,0)</f>
        <v>10.96</v>
      </c>
    </row>
    <row r="33" spans="1:6" s="24" customFormat="1" ht="15.75" customHeight="1">
      <c r="A33" s="19" t="s">
        <v>44</v>
      </c>
      <c r="B33" s="20"/>
      <c r="C33" s="21">
        <f t="shared" si="2"/>
        <v>0</v>
      </c>
      <c r="D33" s="22" t="s">
        <v>45</v>
      </c>
      <c r="E33" s="20">
        <v>69923983.68</v>
      </c>
      <c r="F33" s="23">
        <f>IF(E$47&gt;0,(E33/E$47)*100,0)</f>
        <v>10.96</v>
      </c>
    </row>
    <row r="34" spans="1:6" s="24" customFormat="1" ht="15.75" customHeight="1">
      <c r="A34" s="19" t="s">
        <v>46</v>
      </c>
      <c r="B34" s="20"/>
      <c r="C34" s="21">
        <f t="shared" si="2"/>
        <v>0</v>
      </c>
      <c r="D34" s="22" t="s">
        <v>119</v>
      </c>
      <c r="E34" s="20"/>
      <c r="F34" s="23">
        <f>IF(E$47&gt;0,(E34/E$47)*100,0)</f>
        <v>0</v>
      </c>
    </row>
    <row r="35" spans="1:6" s="24" customFormat="1" ht="15.75" customHeight="1">
      <c r="A35" s="15" t="s">
        <v>47</v>
      </c>
      <c r="B35" s="10">
        <f>SUM(B36)</f>
        <v>1430798</v>
      </c>
      <c r="C35" s="16">
        <f t="shared" si="2"/>
        <v>0.22</v>
      </c>
      <c r="D35" s="22"/>
      <c r="E35" s="25"/>
      <c r="F35" s="23"/>
    </row>
    <row r="36" spans="1:6" s="24" customFormat="1" ht="15.75" customHeight="1">
      <c r="A36" s="19" t="s">
        <v>48</v>
      </c>
      <c r="B36" s="20">
        <v>1430798</v>
      </c>
      <c r="C36" s="21">
        <f t="shared" si="2"/>
        <v>0.22</v>
      </c>
      <c r="D36" s="17" t="s">
        <v>120</v>
      </c>
      <c r="E36" s="10">
        <f>SUM(E37:E39)</f>
        <v>66822907.17</v>
      </c>
      <c r="F36" s="18">
        <f>IF(E$47&gt;0,(E36/E$47)*100,0)</f>
        <v>10.47</v>
      </c>
    </row>
    <row r="37" spans="1:6" s="24" customFormat="1" ht="15.75" customHeight="1">
      <c r="A37" s="15" t="s">
        <v>49</v>
      </c>
      <c r="B37" s="10">
        <f>SUM(B38)</f>
        <v>0</v>
      </c>
      <c r="C37" s="16">
        <f t="shared" si="2"/>
        <v>0</v>
      </c>
      <c r="D37" s="22" t="s">
        <v>121</v>
      </c>
      <c r="E37" s="20"/>
      <c r="F37" s="23">
        <f>IF(E$47&gt;0,(E37/E$47)*100,0)</f>
        <v>0</v>
      </c>
    </row>
    <row r="38" spans="1:6" s="24" customFormat="1" ht="15.75" customHeight="1">
      <c r="A38" s="19" t="s">
        <v>50</v>
      </c>
      <c r="B38" s="20"/>
      <c r="C38" s="21">
        <f t="shared" si="2"/>
        <v>0</v>
      </c>
      <c r="D38" s="22" t="s">
        <v>122</v>
      </c>
      <c r="E38" s="20"/>
      <c r="F38" s="23">
        <f>IF(E$47&gt;0,(E38/E$47)*100,0)</f>
        <v>0</v>
      </c>
    </row>
    <row r="39" spans="1:6" s="24" customFormat="1" ht="15.75" customHeight="1">
      <c r="A39" s="15" t="s">
        <v>51</v>
      </c>
      <c r="B39" s="10">
        <f>SUM(B40:B43)</f>
        <v>3131943</v>
      </c>
      <c r="C39" s="16">
        <f t="shared" si="2"/>
        <v>0.49</v>
      </c>
      <c r="D39" s="22" t="s">
        <v>123</v>
      </c>
      <c r="E39" s="20">
        <v>66822907.17</v>
      </c>
      <c r="F39" s="23">
        <f>IF(E$47&gt;0,(E39/E$47)*100,0)</f>
        <v>10.47</v>
      </c>
    </row>
    <row r="40" spans="1:6" s="24" customFormat="1" ht="15.75" customHeight="1">
      <c r="A40" s="19" t="s">
        <v>52</v>
      </c>
      <c r="B40" s="20"/>
      <c r="C40" s="21">
        <f t="shared" si="2"/>
        <v>0</v>
      </c>
      <c r="D40" s="22"/>
      <c r="E40" s="25"/>
      <c r="F40" s="23"/>
    </row>
    <row r="41" spans="1:6" s="24" customFormat="1" ht="15.75" customHeight="1">
      <c r="A41" s="19" t="s">
        <v>53</v>
      </c>
      <c r="B41" s="20">
        <v>3131943</v>
      </c>
      <c r="C41" s="21">
        <f t="shared" si="2"/>
        <v>0.49</v>
      </c>
      <c r="D41" s="22"/>
      <c r="E41" s="25"/>
      <c r="F41" s="26"/>
    </row>
    <row r="42" spans="1:6" s="24" customFormat="1" ht="15.75" customHeight="1">
      <c r="A42" s="19" t="s">
        <v>54</v>
      </c>
      <c r="B42" s="20"/>
      <c r="C42" s="21">
        <f t="shared" si="2"/>
        <v>0</v>
      </c>
      <c r="D42" s="22"/>
      <c r="E42" s="25"/>
      <c r="F42" s="26"/>
    </row>
    <row r="43" spans="1:6" s="24" customFormat="1" ht="15.75" customHeight="1">
      <c r="A43" s="19" t="s">
        <v>55</v>
      </c>
      <c r="B43" s="20"/>
      <c r="C43" s="21">
        <f t="shared" si="2"/>
        <v>0</v>
      </c>
      <c r="D43" s="22"/>
      <c r="E43" s="25"/>
      <c r="F43" s="26"/>
    </row>
    <row r="44" spans="1:6" s="24" customFormat="1" ht="15.75" customHeight="1">
      <c r="A44" s="19"/>
      <c r="B44" s="25"/>
      <c r="C44" s="21"/>
      <c r="D44" s="22"/>
      <c r="E44" s="25"/>
      <c r="F44" s="26"/>
    </row>
    <row r="45" spans="1:6" s="24" customFormat="1" ht="15.75" customHeight="1">
      <c r="A45" s="19"/>
      <c r="B45" s="25"/>
      <c r="C45" s="21"/>
      <c r="D45" s="22"/>
      <c r="E45" s="25"/>
      <c r="F45" s="26"/>
    </row>
    <row r="46" spans="1:6" s="24" customFormat="1" ht="15.75" customHeight="1">
      <c r="A46" s="19"/>
      <c r="B46" s="10"/>
      <c r="C46" s="16"/>
      <c r="D46" s="22"/>
      <c r="E46" s="25"/>
      <c r="F46" s="26"/>
    </row>
    <row r="47" spans="1:6" s="24" customFormat="1" ht="15.75" customHeight="1" thickBot="1">
      <c r="A47" s="29" t="s">
        <v>56</v>
      </c>
      <c r="B47" s="30">
        <f>B6</f>
        <v>638271215.37</v>
      </c>
      <c r="C47" s="30">
        <f>IF(B$6&gt;0,(B47/B$6)*100,0)</f>
        <v>100</v>
      </c>
      <c r="D47" s="31" t="s">
        <v>56</v>
      </c>
      <c r="E47" s="32">
        <f>E6+E24</f>
        <v>638271215.37</v>
      </c>
      <c r="F47" s="33">
        <f>IF(E$47&gt;0,(E47/E$47)*100,0)</f>
        <v>100</v>
      </c>
    </row>
    <row r="48" spans="1:4" s="24" customFormat="1" ht="17.25" customHeight="1">
      <c r="A48" s="34" t="s">
        <v>163</v>
      </c>
      <c r="B48" s="35"/>
      <c r="C48" s="36"/>
      <c r="D48" s="37"/>
    </row>
    <row r="49" s="24" customFormat="1" ht="14.25"/>
    <row r="50" s="24" customFormat="1" ht="14.25"/>
    <row r="51" s="24" customFormat="1" ht="14.25"/>
    <row r="52" s="24" customFormat="1" ht="14.25"/>
    <row r="53" s="24" customFormat="1" ht="14.25">
      <c r="D53" s="38"/>
    </row>
    <row r="54" s="24" customFormat="1" ht="14.25">
      <c r="D54" s="38"/>
    </row>
    <row r="55" s="24" customFormat="1" ht="14.25">
      <c r="D55" s="39"/>
    </row>
    <row r="56" s="24" customFormat="1" ht="14.25">
      <c r="D56" s="39"/>
    </row>
    <row r="57" s="24" customFormat="1" ht="14.25">
      <c r="D57" s="38"/>
    </row>
    <row r="58" s="24" customFormat="1" ht="14.25">
      <c r="D58" s="39"/>
    </row>
    <row r="59" s="24" customFormat="1" ht="14.25">
      <c r="D59" s="39"/>
    </row>
    <row r="60" s="24" customFormat="1" ht="14.25">
      <c r="D60" s="39"/>
    </row>
    <row r="61" s="24" customFormat="1" ht="14.25">
      <c r="D61" s="38"/>
    </row>
    <row r="62" ht="16.5">
      <c r="D62" s="39"/>
    </row>
    <row r="63" ht="16.5">
      <c r="D63" s="39"/>
    </row>
    <row r="64" ht="16.5">
      <c r="D64" s="39"/>
    </row>
    <row r="65" ht="16.5">
      <c r="D65" s="38"/>
    </row>
    <row r="66" ht="16.5">
      <c r="D66" s="39"/>
    </row>
    <row r="67" ht="16.5">
      <c r="D67" s="39"/>
    </row>
    <row r="68" ht="16.5">
      <c r="D68" s="40"/>
    </row>
    <row r="69" ht="16.5">
      <c r="D69" s="40"/>
    </row>
    <row r="70" ht="16.5">
      <c r="D70" s="40"/>
    </row>
    <row r="71" ht="16.5">
      <c r="D71" s="40"/>
    </row>
    <row r="72" ht="16.5">
      <c r="D72" s="40"/>
    </row>
    <row r="73" ht="16.5">
      <c r="D73" s="40"/>
    </row>
    <row r="74" ht="16.5">
      <c r="D74" s="40"/>
    </row>
    <row r="75" ht="16.5">
      <c r="D75" s="40"/>
    </row>
    <row r="76" ht="16.5">
      <c r="D76" s="40"/>
    </row>
  </sheetData>
  <mergeCells count="3">
    <mergeCell ref="A1:F1"/>
    <mergeCell ref="A2:F2"/>
    <mergeCell ref="A3:E3"/>
  </mergeCells>
  <printOptions/>
  <pageMargins left="0.6299212598425197" right="0.6299212598425197" top="0.7086614173228347" bottom="0.5905511811023623" header="0.5118110236220472" footer="0.5118110236220472"/>
  <pageSetup horizontalDpi="600" verticalDpi="600" orientation="portrait" paperSize="9" scale="9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4"/>
  <dimension ref="A1:F76"/>
  <sheetViews>
    <sheetView view="pageBreakPreview" zoomScale="60" workbookViewId="0" topLeftCell="A1">
      <pane xSplit="1" ySplit="5" topLeftCell="B36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B41" sqref="B41"/>
    </sheetView>
  </sheetViews>
  <sheetFormatPr defaultColWidth="9.00390625" defaultRowHeight="16.5"/>
  <cols>
    <col min="1" max="1" width="20.625" style="1" customWidth="1"/>
    <col min="2" max="2" width="18.125" style="1" customWidth="1"/>
    <col min="3" max="3" width="7.875" style="1" customWidth="1"/>
    <col min="4" max="4" width="20.625" style="1" customWidth="1"/>
    <col min="5" max="5" width="17.375" style="1" customWidth="1"/>
    <col min="6" max="6" width="8.50390625" style="1" customWidth="1"/>
    <col min="7" max="16384" width="9.00390625" style="1" customWidth="1"/>
  </cols>
  <sheetData>
    <row r="1" spans="1:6" ht="27.75" customHeight="1">
      <c r="A1" s="111" t="s">
        <v>164</v>
      </c>
      <c r="B1" s="112"/>
      <c r="C1" s="112"/>
      <c r="D1" s="112"/>
      <c r="E1" s="112"/>
      <c r="F1" s="112"/>
    </row>
    <row r="2" spans="1:6" ht="27" customHeight="1">
      <c r="A2" s="113" t="s">
        <v>126</v>
      </c>
      <c r="B2" s="113"/>
      <c r="C2" s="113"/>
      <c r="D2" s="113"/>
      <c r="E2" s="113"/>
      <c r="F2" s="113"/>
    </row>
    <row r="3" spans="1:5" ht="10.5" customHeight="1">
      <c r="A3" s="109"/>
      <c r="B3" s="109"/>
      <c r="C3" s="109"/>
      <c r="D3" s="109"/>
      <c r="E3" s="109"/>
    </row>
    <row r="4" spans="1:6" ht="18" customHeight="1" thickBot="1">
      <c r="A4" s="2"/>
      <c r="B4" s="2" t="s">
        <v>111</v>
      </c>
      <c r="C4" s="2"/>
      <c r="D4" s="2"/>
      <c r="F4" s="3" t="s">
        <v>0</v>
      </c>
    </row>
    <row r="5" spans="1:6" s="8" customFormat="1" ht="33.75" customHeight="1">
      <c r="A5" s="4" t="s">
        <v>1</v>
      </c>
      <c r="B5" s="5" t="s">
        <v>2</v>
      </c>
      <c r="C5" s="6" t="s">
        <v>3</v>
      </c>
      <c r="D5" s="5" t="s">
        <v>1</v>
      </c>
      <c r="E5" s="5" t="s">
        <v>2</v>
      </c>
      <c r="F5" s="7" t="s">
        <v>3</v>
      </c>
    </row>
    <row r="6" spans="1:6" s="14" customFormat="1" ht="15.75" customHeight="1">
      <c r="A6" s="9" t="s">
        <v>4</v>
      </c>
      <c r="B6" s="10">
        <f>SUM(B7,B14,B21,B31,B35,B37,B39)</f>
        <v>37612524635.4</v>
      </c>
      <c r="C6" s="11">
        <f aca="true" t="shared" si="0" ref="C6:C14">IF(B$6&gt;0,(B6/B$6)*100,0)</f>
        <v>100</v>
      </c>
      <c r="D6" s="12" t="s">
        <v>5</v>
      </c>
      <c r="E6" s="10">
        <f>SUM(E7,E13,E17,E20)</f>
        <v>6660502600</v>
      </c>
      <c r="F6" s="13">
        <f aca="true" t="shared" si="1" ref="F6:F11">IF(E$47&gt;0,(E6/E$47)*100,0)</f>
        <v>17.71</v>
      </c>
    </row>
    <row r="7" spans="1:6" s="14" customFormat="1" ht="15.75" customHeight="1">
      <c r="A7" s="15" t="s">
        <v>6</v>
      </c>
      <c r="B7" s="10">
        <f>SUM(B8:B13)</f>
        <v>7039407466.4</v>
      </c>
      <c r="C7" s="16">
        <f t="shared" si="0"/>
        <v>18.72</v>
      </c>
      <c r="D7" s="17" t="s">
        <v>7</v>
      </c>
      <c r="E7" s="10">
        <f>SUM(E8:E11)</f>
        <v>94417137</v>
      </c>
      <c r="F7" s="18">
        <f t="shared" si="1"/>
        <v>0.25</v>
      </c>
    </row>
    <row r="8" spans="1:6" s="24" customFormat="1" ht="15.75" customHeight="1">
      <c r="A8" s="19" t="s">
        <v>8</v>
      </c>
      <c r="B8" s="20">
        <v>2974715250.4</v>
      </c>
      <c r="C8" s="21">
        <f t="shared" si="0"/>
        <v>7.91</v>
      </c>
      <c r="D8" s="22" t="s">
        <v>9</v>
      </c>
      <c r="E8" s="20"/>
      <c r="F8" s="23">
        <f t="shared" si="1"/>
        <v>0</v>
      </c>
    </row>
    <row r="9" spans="1:6" s="24" customFormat="1" ht="15.75" customHeight="1">
      <c r="A9" s="19" t="s">
        <v>112</v>
      </c>
      <c r="B9" s="20"/>
      <c r="C9" s="21">
        <f t="shared" si="0"/>
        <v>0</v>
      </c>
      <c r="D9" s="22" t="s">
        <v>10</v>
      </c>
      <c r="E9" s="20">
        <v>94417137</v>
      </c>
      <c r="F9" s="23">
        <f t="shared" si="1"/>
        <v>0.25</v>
      </c>
    </row>
    <row r="10" spans="1:6" s="24" customFormat="1" ht="15.75" customHeight="1">
      <c r="A10" s="19" t="s">
        <v>11</v>
      </c>
      <c r="B10" s="20">
        <v>89927149</v>
      </c>
      <c r="C10" s="21">
        <f t="shared" si="0"/>
        <v>0.24</v>
      </c>
      <c r="D10" s="22" t="s">
        <v>12</v>
      </c>
      <c r="E10" s="20"/>
      <c r="F10" s="23">
        <f t="shared" si="1"/>
        <v>0</v>
      </c>
    </row>
    <row r="11" spans="1:6" s="24" customFormat="1" ht="15.75" customHeight="1">
      <c r="A11" s="19" t="s">
        <v>13</v>
      </c>
      <c r="B11" s="20">
        <v>4704744</v>
      </c>
      <c r="C11" s="21">
        <f t="shared" si="0"/>
        <v>0.01</v>
      </c>
      <c r="D11" s="19" t="s">
        <v>113</v>
      </c>
      <c r="E11" s="20"/>
      <c r="F11" s="23">
        <f t="shared" si="1"/>
        <v>0</v>
      </c>
    </row>
    <row r="12" spans="1:6" s="24" customFormat="1" ht="15.75" customHeight="1">
      <c r="A12" s="19" t="s">
        <v>14</v>
      </c>
      <c r="B12" s="20"/>
      <c r="C12" s="21">
        <f t="shared" si="0"/>
        <v>0</v>
      </c>
      <c r="D12" s="17"/>
      <c r="E12" s="10"/>
      <c r="F12" s="18"/>
    </row>
    <row r="13" spans="1:6" s="24" customFormat="1" ht="15.75" customHeight="1">
      <c r="A13" s="19" t="s">
        <v>15</v>
      </c>
      <c r="B13" s="20">
        <v>3970060323</v>
      </c>
      <c r="C13" s="21">
        <f t="shared" si="0"/>
        <v>10.56</v>
      </c>
      <c r="D13" s="17" t="s">
        <v>16</v>
      </c>
      <c r="E13" s="10">
        <f>SUM(E14:E15)</f>
        <v>6565837434</v>
      </c>
      <c r="F13" s="18">
        <f>IF(E$47&gt;0,(E13/E$47)*100,0)</f>
        <v>17.46</v>
      </c>
    </row>
    <row r="14" spans="1:6" s="24" customFormat="1" ht="15.75" customHeight="1">
      <c r="A14" s="15" t="s">
        <v>114</v>
      </c>
      <c r="B14" s="10">
        <f>SUM(B16:B20)</f>
        <v>28599113293</v>
      </c>
      <c r="C14" s="16">
        <f t="shared" si="0"/>
        <v>76.04</v>
      </c>
      <c r="D14" s="22" t="s">
        <v>17</v>
      </c>
      <c r="E14" s="20">
        <v>6565837434</v>
      </c>
      <c r="F14" s="23">
        <f>IF(E$47&gt;0,(E14/E$47)*100,0)</f>
        <v>17.46</v>
      </c>
    </row>
    <row r="15" spans="1:6" s="24" customFormat="1" ht="15.75" customHeight="1">
      <c r="A15" s="15" t="s">
        <v>18</v>
      </c>
      <c r="C15" s="16"/>
      <c r="D15" s="19" t="s">
        <v>115</v>
      </c>
      <c r="E15" s="20"/>
      <c r="F15" s="23">
        <f>IF(E$47&gt;0,(E15/E$47)*100,0)</f>
        <v>0</v>
      </c>
    </row>
    <row r="16" spans="1:6" s="24" customFormat="1" ht="15.75" customHeight="1">
      <c r="A16" s="19" t="s">
        <v>19</v>
      </c>
      <c r="B16" s="20"/>
      <c r="C16" s="21">
        <f aca="true" t="shared" si="2" ref="C16:C43">IF(B$6&gt;0,(B16/B$6)*100,0)</f>
        <v>0</v>
      </c>
      <c r="D16" s="22"/>
      <c r="E16" s="25"/>
      <c r="F16" s="23"/>
    </row>
    <row r="17" spans="1:6" s="24" customFormat="1" ht="15.75" customHeight="1">
      <c r="A17" s="19" t="s">
        <v>20</v>
      </c>
      <c r="B17" s="20"/>
      <c r="C17" s="21">
        <f t="shared" si="2"/>
        <v>0</v>
      </c>
      <c r="D17" s="17" t="s">
        <v>21</v>
      </c>
      <c r="E17" s="10">
        <f>SUM(E18)</f>
        <v>248029</v>
      </c>
      <c r="F17" s="18">
        <f>IF(E$47&gt;0,(E17/E$47)*100,0)</f>
        <v>0</v>
      </c>
    </row>
    <row r="18" spans="1:6" s="24" customFormat="1" ht="15.75" customHeight="1">
      <c r="A18" s="19" t="s">
        <v>22</v>
      </c>
      <c r="B18" s="20">
        <v>28597954840</v>
      </c>
      <c r="C18" s="21">
        <f t="shared" si="2"/>
        <v>76.03</v>
      </c>
      <c r="D18" s="22" t="s">
        <v>23</v>
      </c>
      <c r="E18" s="20">
        <v>248029</v>
      </c>
      <c r="F18" s="23">
        <f>IF(E$47&gt;0,(E18/E$47)*100,0)</f>
        <v>0</v>
      </c>
    </row>
    <row r="19" spans="1:6" s="24" customFormat="1" ht="15.75" customHeight="1">
      <c r="A19" s="19" t="s">
        <v>24</v>
      </c>
      <c r="B19" s="20">
        <v>1158453</v>
      </c>
      <c r="C19" s="21">
        <f t="shared" si="2"/>
        <v>0</v>
      </c>
      <c r="D19" s="22"/>
      <c r="E19" s="25"/>
      <c r="F19" s="26"/>
    </row>
    <row r="20" spans="1:6" s="24" customFormat="1" ht="15.75" customHeight="1">
      <c r="A20" s="19" t="s">
        <v>25</v>
      </c>
      <c r="B20" s="20"/>
      <c r="C20" s="21">
        <f t="shared" si="2"/>
        <v>0</v>
      </c>
      <c r="D20" s="15" t="s">
        <v>116</v>
      </c>
      <c r="E20" s="10">
        <f>SUM(E21)</f>
        <v>0</v>
      </c>
      <c r="F20" s="18">
        <f>IF(E$47&gt;0,(E20/E$47)*100,0)</f>
        <v>0</v>
      </c>
    </row>
    <row r="21" spans="1:6" s="24" customFormat="1" ht="15.75" customHeight="1">
      <c r="A21" s="15" t="s">
        <v>26</v>
      </c>
      <c r="B21" s="10">
        <f>SUM(B22:B30)</f>
        <v>0</v>
      </c>
      <c r="C21" s="16">
        <f t="shared" si="2"/>
        <v>0</v>
      </c>
      <c r="D21" s="19" t="s">
        <v>117</v>
      </c>
      <c r="E21" s="20"/>
      <c r="F21" s="23">
        <f>IF(E$47&gt;0,(E21/E$47)*100,0)</f>
        <v>0</v>
      </c>
    </row>
    <row r="22" spans="1:6" s="24" customFormat="1" ht="15.75" customHeight="1">
      <c r="A22" s="19" t="s">
        <v>27</v>
      </c>
      <c r="B22" s="20"/>
      <c r="C22" s="21">
        <f t="shared" si="2"/>
        <v>0</v>
      </c>
      <c r="D22" s="17"/>
      <c r="E22" s="25"/>
      <c r="F22" s="23"/>
    </row>
    <row r="23" spans="1:6" s="24" customFormat="1" ht="15.75" customHeight="1">
      <c r="A23" s="19" t="s">
        <v>28</v>
      </c>
      <c r="B23" s="20"/>
      <c r="C23" s="21">
        <f t="shared" si="2"/>
        <v>0</v>
      </c>
      <c r="D23" s="22"/>
      <c r="E23" s="25"/>
      <c r="F23" s="23"/>
    </row>
    <row r="24" spans="1:6" s="24" customFormat="1" ht="15.75" customHeight="1">
      <c r="A24" s="19" t="s">
        <v>29</v>
      </c>
      <c r="B24" s="20"/>
      <c r="C24" s="21">
        <f t="shared" si="2"/>
        <v>0</v>
      </c>
      <c r="D24" s="17" t="s">
        <v>30</v>
      </c>
      <c r="E24" s="10">
        <f>E25+E28+E32+E36</f>
        <v>30952022035.4</v>
      </c>
      <c r="F24" s="18">
        <f>IF(E$47&gt;0,(E24/E$47)*100,0)</f>
        <v>82.29</v>
      </c>
    </row>
    <row r="25" spans="1:6" s="24" customFormat="1" ht="15.75" customHeight="1">
      <c r="A25" s="19" t="s">
        <v>31</v>
      </c>
      <c r="B25" s="20"/>
      <c r="C25" s="21">
        <f t="shared" si="2"/>
        <v>0</v>
      </c>
      <c r="D25" s="17" t="s">
        <v>32</v>
      </c>
      <c r="E25" s="27">
        <f>SUM(E26)</f>
        <v>31273389739.4</v>
      </c>
      <c r="F25" s="28">
        <f>IF(E$47&gt;0,(E25/E$47)*100,0)</f>
        <v>83.15</v>
      </c>
    </row>
    <row r="26" spans="1:6" s="24" customFormat="1" ht="15.75" customHeight="1">
      <c r="A26" s="19" t="s">
        <v>33</v>
      </c>
      <c r="B26" s="20"/>
      <c r="C26" s="21">
        <f t="shared" si="2"/>
        <v>0</v>
      </c>
      <c r="D26" s="22" t="s">
        <v>34</v>
      </c>
      <c r="E26" s="20">
        <v>31273389739.4</v>
      </c>
      <c r="F26" s="23">
        <f>IF(E$47&gt;0,(E26/E$47)*100,0)</f>
        <v>83.15</v>
      </c>
    </row>
    <row r="27" spans="1:6" s="24" customFormat="1" ht="15.75" customHeight="1">
      <c r="A27" s="19" t="s">
        <v>35</v>
      </c>
      <c r="B27" s="20"/>
      <c r="C27" s="21">
        <f t="shared" si="2"/>
        <v>0</v>
      </c>
      <c r="D27" s="22"/>
      <c r="E27" s="25"/>
      <c r="F27" s="23"/>
    </row>
    <row r="28" spans="1:6" s="24" customFormat="1" ht="15.75" customHeight="1">
      <c r="A28" s="19" t="s">
        <v>36</v>
      </c>
      <c r="B28" s="20"/>
      <c r="C28" s="21">
        <f t="shared" si="2"/>
        <v>0</v>
      </c>
      <c r="D28" s="17" t="s">
        <v>37</v>
      </c>
      <c r="E28" s="10">
        <f>SUM(E29:E30)</f>
        <v>0</v>
      </c>
      <c r="F28" s="18">
        <f>IF(E$47&gt;0,(E28/E$47)*100,0)</f>
        <v>0</v>
      </c>
    </row>
    <row r="29" spans="1:6" s="24" customFormat="1" ht="15.75" customHeight="1">
      <c r="A29" s="19" t="s">
        <v>38</v>
      </c>
      <c r="B29" s="20"/>
      <c r="C29" s="21">
        <f t="shared" si="2"/>
        <v>0</v>
      </c>
      <c r="D29" s="22" t="s">
        <v>39</v>
      </c>
      <c r="E29" s="20"/>
      <c r="F29" s="23">
        <f>IF(E$47&gt;0,(E29/E$47)*100,0)</f>
        <v>0</v>
      </c>
    </row>
    <row r="30" spans="1:6" s="24" customFormat="1" ht="15.75" customHeight="1">
      <c r="A30" s="19" t="s">
        <v>40</v>
      </c>
      <c r="B30" s="20"/>
      <c r="C30" s="21">
        <f t="shared" si="2"/>
        <v>0</v>
      </c>
      <c r="D30" s="22" t="s">
        <v>41</v>
      </c>
      <c r="E30" s="20"/>
      <c r="F30" s="23">
        <f>IF(E$47&gt;0,(E30/E$47)*100,0)</f>
        <v>0</v>
      </c>
    </row>
    <row r="31" spans="1:6" s="24" customFormat="1" ht="15.75" customHeight="1">
      <c r="A31" s="15" t="s">
        <v>42</v>
      </c>
      <c r="B31" s="10">
        <f>SUM(B32:B34)</f>
        <v>0</v>
      </c>
      <c r="C31" s="16">
        <f t="shared" si="2"/>
        <v>0</v>
      </c>
      <c r="D31" s="22"/>
      <c r="E31" s="25"/>
      <c r="F31" s="23"/>
    </row>
    <row r="32" spans="1:6" s="24" customFormat="1" ht="15.75" customHeight="1">
      <c r="A32" s="19" t="s">
        <v>43</v>
      </c>
      <c r="B32" s="20"/>
      <c r="C32" s="21">
        <f t="shared" si="2"/>
        <v>0</v>
      </c>
      <c r="D32" s="17" t="s">
        <v>118</v>
      </c>
      <c r="E32" s="10">
        <f>SUM(E33:E34)</f>
        <v>-321367704</v>
      </c>
      <c r="F32" s="18">
        <f>IF(E$47&gt;0,(E32/E$47)*100,0)</f>
        <v>-0.85</v>
      </c>
    </row>
    <row r="33" spans="1:6" s="24" customFormat="1" ht="15.75" customHeight="1">
      <c r="A33" s="19" t="s">
        <v>44</v>
      </c>
      <c r="B33" s="20"/>
      <c r="C33" s="21">
        <f t="shared" si="2"/>
        <v>0</v>
      </c>
      <c r="D33" s="22" t="s">
        <v>45</v>
      </c>
      <c r="E33" s="20"/>
      <c r="F33" s="23">
        <f>IF(E$47&gt;0,(E33/E$47)*100,0)</f>
        <v>0</v>
      </c>
    </row>
    <row r="34" spans="1:6" s="24" customFormat="1" ht="15.75" customHeight="1">
      <c r="A34" s="19" t="s">
        <v>46</v>
      </c>
      <c r="B34" s="20"/>
      <c r="C34" s="21">
        <f t="shared" si="2"/>
        <v>0</v>
      </c>
      <c r="D34" s="22" t="s">
        <v>119</v>
      </c>
      <c r="E34" s="20">
        <v>-321367704</v>
      </c>
      <c r="F34" s="23">
        <f>IF(E$47&gt;0,(E34/E$47)*100,0)</f>
        <v>-0.85</v>
      </c>
    </row>
    <row r="35" spans="1:6" s="24" customFormat="1" ht="15.75" customHeight="1">
      <c r="A35" s="15" t="s">
        <v>47</v>
      </c>
      <c r="B35" s="10">
        <f>SUM(B36)</f>
        <v>0</v>
      </c>
      <c r="C35" s="16">
        <f t="shared" si="2"/>
        <v>0</v>
      </c>
      <c r="D35" s="22"/>
      <c r="E35" s="25"/>
      <c r="F35" s="23"/>
    </row>
    <row r="36" spans="1:6" s="24" customFormat="1" ht="15.75" customHeight="1">
      <c r="A36" s="19" t="s">
        <v>48</v>
      </c>
      <c r="B36" s="20"/>
      <c r="C36" s="21">
        <f t="shared" si="2"/>
        <v>0</v>
      </c>
      <c r="D36" s="17" t="s">
        <v>120</v>
      </c>
      <c r="E36" s="10">
        <f>SUM(E37:E39)</f>
        <v>0</v>
      </c>
      <c r="F36" s="18">
        <f>IF(E$47&gt;0,(E36/E$47)*100,0)</f>
        <v>0</v>
      </c>
    </row>
    <row r="37" spans="1:6" s="24" customFormat="1" ht="15.75" customHeight="1">
      <c r="A37" s="15" t="s">
        <v>49</v>
      </c>
      <c r="B37" s="10">
        <f>SUM(B38)</f>
        <v>0</v>
      </c>
      <c r="C37" s="16">
        <f t="shared" si="2"/>
        <v>0</v>
      </c>
      <c r="D37" s="22" t="s">
        <v>121</v>
      </c>
      <c r="E37" s="20"/>
      <c r="F37" s="23">
        <f>IF(E$47&gt;0,(E37/E$47)*100,0)</f>
        <v>0</v>
      </c>
    </row>
    <row r="38" spans="1:6" s="24" customFormat="1" ht="15.75" customHeight="1">
      <c r="A38" s="19" t="s">
        <v>50</v>
      </c>
      <c r="B38" s="20"/>
      <c r="C38" s="21">
        <f t="shared" si="2"/>
        <v>0</v>
      </c>
      <c r="D38" s="22" t="s">
        <v>122</v>
      </c>
      <c r="E38" s="20"/>
      <c r="F38" s="23">
        <f>IF(E$47&gt;0,(E38/E$47)*100,0)</f>
        <v>0</v>
      </c>
    </row>
    <row r="39" spans="1:6" s="24" customFormat="1" ht="15.75" customHeight="1">
      <c r="A39" s="15" t="s">
        <v>51</v>
      </c>
      <c r="B39" s="10">
        <f>SUM(B40:B43)</f>
        <v>1974003876</v>
      </c>
      <c r="C39" s="16">
        <f t="shared" si="2"/>
        <v>5.25</v>
      </c>
      <c r="D39" s="22" t="s">
        <v>123</v>
      </c>
      <c r="E39" s="20"/>
      <c r="F39" s="23">
        <f>IF(E$47&gt;0,(E39/E$47)*100,0)</f>
        <v>0</v>
      </c>
    </row>
    <row r="40" spans="1:6" s="24" customFormat="1" ht="15.75" customHeight="1">
      <c r="A40" s="19" t="s">
        <v>52</v>
      </c>
      <c r="B40" s="20"/>
      <c r="C40" s="21">
        <f t="shared" si="2"/>
        <v>0</v>
      </c>
      <c r="D40" s="22"/>
      <c r="E40" s="25"/>
      <c r="F40" s="23"/>
    </row>
    <row r="41" spans="1:6" s="24" customFormat="1" ht="15.75" customHeight="1">
      <c r="A41" s="19" t="s">
        <v>53</v>
      </c>
      <c r="B41" s="20">
        <v>1974003876</v>
      </c>
      <c r="C41" s="21">
        <f t="shared" si="2"/>
        <v>5.25</v>
      </c>
      <c r="D41" s="22"/>
      <c r="E41" s="25"/>
      <c r="F41" s="26"/>
    </row>
    <row r="42" spans="1:6" s="24" customFormat="1" ht="15.75" customHeight="1">
      <c r="A42" s="19" t="s">
        <v>54</v>
      </c>
      <c r="B42" s="20"/>
      <c r="C42" s="21">
        <f t="shared" si="2"/>
        <v>0</v>
      </c>
      <c r="D42" s="22"/>
      <c r="E42" s="25"/>
      <c r="F42" s="26"/>
    </row>
    <row r="43" spans="1:6" s="24" customFormat="1" ht="15.75" customHeight="1">
      <c r="A43" s="19" t="s">
        <v>55</v>
      </c>
      <c r="B43" s="20"/>
      <c r="C43" s="21">
        <f t="shared" si="2"/>
        <v>0</v>
      </c>
      <c r="D43" s="22"/>
      <c r="E43" s="25"/>
      <c r="F43" s="26"/>
    </row>
    <row r="44" spans="1:6" s="24" customFormat="1" ht="15.75" customHeight="1">
      <c r="A44" s="19"/>
      <c r="B44" s="25"/>
      <c r="C44" s="21"/>
      <c r="D44" s="22"/>
      <c r="E44" s="25"/>
      <c r="F44" s="26"/>
    </row>
    <row r="45" spans="1:6" s="24" customFormat="1" ht="15.75" customHeight="1">
      <c r="A45" s="19"/>
      <c r="B45" s="25"/>
      <c r="C45" s="21"/>
      <c r="D45" s="22"/>
      <c r="E45" s="25"/>
      <c r="F45" s="26"/>
    </row>
    <row r="46" spans="1:6" s="24" customFormat="1" ht="15.75" customHeight="1">
      <c r="A46" s="19"/>
      <c r="B46" s="10"/>
      <c r="C46" s="16"/>
      <c r="D46" s="22"/>
      <c r="E46" s="25"/>
      <c r="F46" s="26"/>
    </row>
    <row r="47" spans="1:6" s="24" customFormat="1" ht="15.75" customHeight="1" thickBot="1">
      <c r="A47" s="29" t="s">
        <v>56</v>
      </c>
      <c r="B47" s="30">
        <f>B6</f>
        <v>37612524635.4</v>
      </c>
      <c r="C47" s="30">
        <f>IF(B$6&gt;0,(B47/B$6)*100,0)</f>
        <v>100</v>
      </c>
      <c r="D47" s="31" t="s">
        <v>56</v>
      </c>
      <c r="E47" s="32">
        <f>E6+E24</f>
        <v>37612524635.4</v>
      </c>
      <c r="F47" s="33">
        <f>IF(E$47&gt;0,(E47/E$47)*100,0)</f>
        <v>100</v>
      </c>
    </row>
    <row r="48" spans="1:4" s="24" customFormat="1" ht="17.25" customHeight="1">
      <c r="A48" s="114"/>
      <c r="B48" s="115"/>
      <c r="C48" s="116"/>
      <c r="D48" s="117"/>
    </row>
    <row r="49" s="24" customFormat="1" ht="14.25"/>
    <row r="50" s="24" customFormat="1" ht="14.25"/>
    <row r="51" s="24" customFormat="1" ht="14.25"/>
    <row r="52" s="24" customFormat="1" ht="14.25"/>
    <row r="53" s="24" customFormat="1" ht="14.25">
      <c r="D53" s="38"/>
    </row>
    <row r="54" s="24" customFormat="1" ht="14.25">
      <c r="D54" s="38"/>
    </row>
    <row r="55" s="24" customFormat="1" ht="14.25">
      <c r="D55" s="39"/>
    </row>
    <row r="56" s="24" customFormat="1" ht="14.25">
      <c r="D56" s="39"/>
    </row>
    <row r="57" s="24" customFormat="1" ht="14.25">
      <c r="D57" s="38"/>
    </row>
    <row r="58" s="24" customFormat="1" ht="14.25">
      <c r="D58" s="39"/>
    </row>
    <row r="59" s="24" customFormat="1" ht="14.25">
      <c r="D59" s="39"/>
    </row>
    <row r="60" s="24" customFormat="1" ht="14.25">
      <c r="D60" s="39"/>
    </row>
    <row r="61" s="24" customFormat="1" ht="14.25">
      <c r="D61" s="38"/>
    </row>
    <row r="62" ht="16.5">
      <c r="D62" s="39"/>
    </row>
    <row r="63" ht="16.5">
      <c r="D63" s="39"/>
    </row>
    <row r="64" ht="16.5">
      <c r="D64" s="39"/>
    </row>
    <row r="65" ht="16.5">
      <c r="D65" s="38"/>
    </row>
    <row r="66" ht="16.5">
      <c r="D66" s="39"/>
    </row>
    <row r="67" ht="16.5">
      <c r="D67" s="39"/>
    </row>
    <row r="68" ht="16.5">
      <c r="D68" s="40"/>
    </row>
    <row r="69" ht="16.5">
      <c r="D69" s="40"/>
    </row>
    <row r="70" ht="16.5">
      <c r="D70" s="40"/>
    </row>
    <row r="71" ht="16.5">
      <c r="D71" s="40"/>
    </row>
    <row r="72" ht="16.5">
      <c r="D72" s="40"/>
    </row>
    <row r="73" ht="16.5">
      <c r="D73" s="40"/>
    </row>
    <row r="74" ht="16.5">
      <c r="D74" s="40"/>
    </row>
    <row r="75" ht="16.5">
      <c r="D75" s="40"/>
    </row>
    <row r="76" ht="16.5">
      <c r="D76" s="40"/>
    </row>
  </sheetData>
  <mergeCells count="5">
    <mergeCell ref="A1:F1"/>
    <mergeCell ref="A2:F2"/>
    <mergeCell ref="A48:B48"/>
    <mergeCell ref="C48:D48"/>
    <mergeCell ref="A3:E3"/>
  </mergeCells>
  <printOptions/>
  <pageMargins left="0.6299212598425197" right="0.6299212598425197" top="0.7086614173228347" bottom="0.5905511811023623" header="0.5118110236220472" footer="0.5118110236220472"/>
  <pageSetup horizontalDpi="600" verticalDpi="600" orientation="portrait" paperSize="9" scale="9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5"/>
  <dimension ref="A1:F76"/>
  <sheetViews>
    <sheetView view="pageBreakPreview" zoomScale="60" workbookViewId="0" topLeftCell="A1">
      <pane xSplit="1" ySplit="5" topLeftCell="B33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B36" sqref="B36"/>
    </sheetView>
  </sheetViews>
  <sheetFormatPr defaultColWidth="9.00390625" defaultRowHeight="16.5"/>
  <cols>
    <col min="1" max="1" width="20.625" style="1" customWidth="1"/>
    <col min="2" max="2" width="18.125" style="1" customWidth="1"/>
    <col min="3" max="3" width="7.875" style="1" customWidth="1"/>
    <col min="4" max="4" width="20.625" style="1" customWidth="1"/>
    <col min="5" max="5" width="17.375" style="1" customWidth="1"/>
    <col min="6" max="6" width="8.50390625" style="1" customWidth="1"/>
    <col min="7" max="16384" width="9.00390625" style="1" customWidth="1"/>
  </cols>
  <sheetData>
    <row r="1" spans="1:6" ht="27.75" customHeight="1">
      <c r="A1" s="110" t="s">
        <v>165</v>
      </c>
      <c r="B1" s="112"/>
      <c r="C1" s="112"/>
      <c r="D1" s="112"/>
      <c r="E1" s="112"/>
      <c r="F1" s="112"/>
    </row>
    <row r="2" spans="1:6" ht="27" customHeight="1">
      <c r="A2" s="113" t="s">
        <v>126</v>
      </c>
      <c r="B2" s="113"/>
      <c r="C2" s="113"/>
      <c r="D2" s="113"/>
      <c r="E2" s="113"/>
      <c r="F2" s="113"/>
    </row>
    <row r="3" spans="1:5" ht="10.5" customHeight="1">
      <c r="A3" s="109"/>
      <c r="B3" s="109"/>
      <c r="C3" s="109"/>
      <c r="D3" s="109"/>
      <c r="E3" s="109"/>
    </row>
    <row r="4" spans="1:6" ht="18" customHeight="1" thickBot="1">
      <c r="A4" s="2"/>
      <c r="B4" s="2" t="s">
        <v>111</v>
      </c>
      <c r="C4" s="2"/>
      <c r="D4" s="2"/>
      <c r="F4" s="3" t="s">
        <v>0</v>
      </c>
    </row>
    <row r="5" spans="1:6" s="8" customFormat="1" ht="33.75" customHeight="1">
      <c r="A5" s="4" t="s">
        <v>1</v>
      </c>
      <c r="B5" s="5" t="s">
        <v>2</v>
      </c>
      <c r="C5" s="6" t="s">
        <v>3</v>
      </c>
      <c r="D5" s="5" t="s">
        <v>1</v>
      </c>
      <c r="E5" s="5" t="s">
        <v>2</v>
      </c>
      <c r="F5" s="7" t="s">
        <v>3</v>
      </c>
    </row>
    <row r="6" spans="1:6" s="14" customFormat="1" ht="15.75" customHeight="1">
      <c r="A6" s="9" t="s">
        <v>4</v>
      </c>
      <c r="B6" s="10">
        <f>SUM(B7,B14,B21,B31,B35,B37,B39)</f>
        <v>874779630.22</v>
      </c>
      <c r="C6" s="11">
        <f aca="true" t="shared" si="0" ref="C6:C14">IF(B$6&gt;0,(B6/B$6)*100,0)</f>
        <v>100</v>
      </c>
      <c r="D6" s="12" t="s">
        <v>5</v>
      </c>
      <c r="E6" s="10">
        <f>SUM(E7,E13,E17,E20)</f>
        <v>21573587</v>
      </c>
      <c r="F6" s="13">
        <f aca="true" t="shared" si="1" ref="F6:F11">IF(E$47&gt;0,(E6/E$47)*100,0)</f>
        <v>2.47</v>
      </c>
    </row>
    <row r="7" spans="1:6" s="14" customFormat="1" ht="15.75" customHeight="1">
      <c r="A7" s="15" t="s">
        <v>6</v>
      </c>
      <c r="B7" s="10">
        <f>SUM(B8:B13)</f>
        <v>420360171.22</v>
      </c>
      <c r="C7" s="16">
        <f t="shared" si="0"/>
        <v>48.05</v>
      </c>
      <c r="D7" s="17" t="s">
        <v>7</v>
      </c>
      <c r="E7" s="10">
        <f>SUM(E8:E11)</f>
        <v>12912273</v>
      </c>
      <c r="F7" s="18">
        <f t="shared" si="1"/>
        <v>1.48</v>
      </c>
    </row>
    <row r="8" spans="1:6" s="24" customFormat="1" ht="15.75" customHeight="1">
      <c r="A8" s="19" t="s">
        <v>8</v>
      </c>
      <c r="B8" s="20">
        <v>294103424.61</v>
      </c>
      <c r="C8" s="21">
        <f t="shared" si="0"/>
        <v>33.62</v>
      </c>
      <c r="D8" s="22" t="s">
        <v>9</v>
      </c>
      <c r="E8" s="20"/>
      <c r="F8" s="23">
        <f t="shared" si="1"/>
        <v>0</v>
      </c>
    </row>
    <row r="9" spans="1:6" s="24" customFormat="1" ht="15.75" customHeight="1">
      <c r="A9" s="19" t="s">
        <v>112</v>
      </c>
      <c r="B9" s="20"/>
      <c r="C9" s="21">
        <f t="shared" si="0"/>
        <v>0</v>
      </c>
      <c r="D9" s="22" t="s">
        <v>10</v>
      </c>
      <c r="E9" s="20">
        <v>8451641</v>
      </c>
      <c r="F9" s="23">
        <f t="shared" si="1"/>
        <v>0.97</v>
      </c>
    </row>
    <row r="10" spans="1:6" s="24" customFormat="1" ht="15.75" customHeight="1">
      <c r="A10" s="19" t="s">
        <v>11</v>
      </c>
      <c r="B10" s="20">
        <v>4992749</v>
      </c>
      <c r="C10" s="21">
        <f t="shared" si="0"/>
        <v>0.57</v>
      </c>
      <c r="D10" s="22" t="s">
        <v>12</v>
      </c>
      <c r="E10" s="20">
        <v>4460632</v>
      </c>
      <c r="F10" s="23">
        <f t="shared" si="1"/>
        <v>0.51</v>
      </c>
    </row>
    <row r="11" spans="1:6" s="24" customFormat="1" ht="15.75" customHeight="1">
      <c r="A11" s="19" t="s">
        <v>13</v>
      </c>
      <c r="B11" s="20">
        <v>121178997.61</v>
      </c>
      <c r="C11" s="21">
        <f t="shared" si="0"/>
        <v>13.85</v>
      </c>
      <c r="D11" s="19" t="s">
        <v>113</v>
      </c>
      <c r="E11" s="20"/>
      <c r="F11" s="23">
        <f t="shared" si="1"/>
        <v>0</v>
      </c>
    </row>
    <row r="12" spans="1:6" s="24" customFormat="1" ht="15.75" customHeight="1">
      <c r="A12" s="19" t="s">
        <v>14</v>
      </c>
      <c r="B12" s="20">
        <v>85000</v>
      </c>
      <c r="C12" s="21">
        <f t="shared" si="0"/>
        <v>0.01</v>
      </c>
      <c r="D12" s="17"/>
      <c r="E12" s="10"/>
      <c r="F12" s="18"/>
    </row>
    <row r="13" spans="1:6" s="24" customFormat="1" ht="15.75" customHeight="1">
      <c r="A13" s="19" t="s">
        <v>15</v>
      </c>
      <c r="B13" s="20"/>
      <c r="C13" s="21">
        <f t="shared" si="0"/>
        <v>0</v>
      </c>
      <c r="D13" s="17" t="s">
        <v>16</v>
      </c>
      <c r="E13" s="10">
        <f>SUM(E14:E15)</f>
        <v>0</v>
      </c>
      <c r="F13" s="18">
        <f>IF(E$47&gt;0,(E13/E$47)*100,0)</f>
        <v>0</v>
      </c>
    </row>
    <row r="14" spans="1:6" s="24" customFormat="1" ht="15.75" customHeight="1">
      <c r="A14" s="15" t="s">
        <v>114</v>
      </c>
      <c r="B14" s="10">
        <f>SUM(B16:B20)</f>
        <v>1273728</v>
      </c>
      <c r="C14" s="16">
        <f t="shared" si="0"/>
        <v>0.15</v>
      </c>
      <c r="D14" s="22" t="s">
        <v>17</v>
      </c>
      <c r="E14" s="20"/>
      <c r="F14" s="23">
        <f>IF(E$47&gt;0,(E14/E$47)*100,0)</f>
        <v>0</v>
      </c>
    </row>
    <row r="15" spans="1:6" s="24" customFormat="1" ht="15.75" customHeight="1">
      <c r="A15" s="15" t="s">
        <v>18</v>
      </c>
      <c r="C15" s="16"/>
      <c r="D15" s="19" t="s">
        <v>115</v>
      </c>
      <c r="E15" s="20"/>
      <c r="F15" s="23">
        <f>IF(E$47&gt;0,(E15/E$47)*100,0)</f>
        <v>0</v>
      </c>
    </row>
    <row r="16" spans="1:6" s="24" customFormat="1" ht="15.75" customHeight="1">
      <c r="A16" s="19" t="s">
        <v>19</v>
      </c>
      <c r="B16" s="20"/>
      <c r="C16" s="21">
        <f aca="true" t="shared" si="2" ref="C16:C43">IF(B$6&gt;0,(B16/B$6)*100,0)</f>
        <v>0</v>
      </c>
      <c r="D16" s="22"/>
      <c r="E16" s="25"/>
      <c r="F16" s="23"/>
    </row>
    <row r="17" spans="1:6" s="24" customFormat="1" ht="15.75" customHeight="1">
      <c r="A17" s="19" t="s">
        <v>20</v>
      </c>
      <c r="B17" s="20"/>
      <c r="C17" s="21">
        <f t="shared" si="2"/>
        <v>0</v>
      </c>
      <c r="D17" s="17" t="s">
        <v>21</v>
      </c>
      <c r="E17" s="10">
        <f>SUM(E18)</f>
        <v>8661314</v>
      </c>
      <c r="F17" s="18">
        <f>IF(E$47&gt;0,(E17/E$47)*100,0)</f>
        <v>0.99</v>
      </c>
    </row>
    <row r="18" spans="1:6" s="24" customFormat="1" ht="15.75" customHeight="1">
      <c r="A18" s="19" t="s">
        <v>22</v>
      </c>
      <c r="B18" s="20"/>
      <c r="C18" s="21">
        <f t="shared" si="2"/>
        <v>0</v>
      </c>
      <c r="D18" s="22" t="s">
        <v>23</v>
      </c>
      <c r="E18" s="20">
        <v>8661314</v>
      </c>
      <c r="F18" s="23">
        <f>IF(E$47&gt;0,(E18/E$47)*100,0)</f>
        <v>0.99</v>
      </c>
    </row>
    <row r="19" spans="1:6" s="24" customFormat="1" ht="15.75" customHeight="1">
      <c r="A19" s="19" t="s">
        <v>24</v>
      </c>
      <c r="B19" s="20"/>
      <c r="C19" s="21">
        <f t="shared" si="2"/>
        <v>0</v>
      </c>
      <c r="D19" s="22"/>
      <c r="E19" s="25"/>
      <c r="F19" s="26"/>
    </row>
    <row r="20" spans="1:6" s="24" customFormat="1" ht="15.75" customHeight="1">
      <c r="A20" s="19" t="s">
        <v>25</v>
      </c>
      <c r="B20" s="20">
        <v>1273728</v>
      </c>
      <c r="C20" s="21">
        <f t="shared" si="2"/>
        <v>0.15</v>
      </c>
      <c r="D20" s="15" t="s">
        <v>116</v>
      </c>
      <c r="E20" s="10">
        <f>SUM(E21)</f>
        <v>0</v>
      </c>
      <c r="F20" s="18">
        <f>IF(E$47&gt;0,(E20/E$47)*100,0)</f>
        <v>0</v>
      </c>
    </row>
    <row r="21" spans="1:6" s="24" customFormat="1" ht="15.75" customHeight="1">
      <c r="A21" s="15" t="s">
        <v>26</v>
      </c>
      <c r="B21" s="10">
        <f>SUM(B22:B30)</f>
        <v>452858849</v>
      </c>
      <c r="C21" s="16">
        <f t="shared" si="2"/>
        <v>51.77</v>
      </c>
      <c r="D21" s="19" t="s">
        <v>117</v>
      </c>
      <c r="E21" s="20"/>
      <c r="F21" s="23">
        <f>IF(E$47&gt;0,(E21/E$47)*100,0)</f>
        <v>0</v>
      </c>
    </row>
    <row r="22" spans="1:6" s="24" customFormat="1" ht="15.75" customHeight="1">
      <c r="A22" s="19" t="s">
        <v>27</v>
      </c>
      <c r="B22" s="20"/>
      <c r="C22" s="21">
        <f t="shared" si="2"/>
        <v>0</v>
      </c>
      <c r="D22" s="17"/>
      <c r="E22" s="25"/>
      <c r="F22" s="23"/>
    </row>
    <row r="23" spans="1:6" s="24" customFormat="1" ht="15.75" customHeight="1">
      <c r="A23" s="19" t="s">
        <v>28</v>
      </c>
      <c r="B23" s="20"/>
      <c r="C23" s="21">
        <f t="shared" si="2"/>
        <v>0</v>
      </c>
      <c r="D23" s="22"/>
      <c r="E23" s="25"/>
      <c r="F23" s="23"/>
    </row>
    <row r="24" spans="1:6" s="24" customFormat="1" ht="15.75" customHeight="1">
      <c r="A24" s="19" t="s">
        <v>29</v>
      </c>
      <c r="B24" s="20">
        <v>1117023</v>
      </c>
      <c r="C24" s="21">
        <f t="shared" si="2"/>
        <v>0.13</v>
      </c>
      <c r="D24" s="17" t="s">
        <v>30</v>
      </c>
      <c r="E24" s="10">
        <f>E25+E28+E32+E36</f>
        <v>853206043.22</v>
      </c>
      <c r="F24" s="18">
        <f>IF(E$47&gt;0,(E24/E$47)*100,0)</f>
        <v>97.53</v>
      </c>
    </row>
    <row r="25" spans="1:6" s="24" customFormat="1" ht="15.75" customHeight="1">
      <c r="A25" s="19" t="s">
        <v>31</v>
      </c>
      <c r="B25" s="20">
        <v>112462</v>
      </c>
      <c r="C25" s="21">
        <f t="shared" si="2"/>
        <v>0.01</v>
      </c>
      <c r="D25" s="17" t="s">
        <v>32</v>
      </c>
      <c r="E25" s="27">
        <f>SUM(E26)</f>
        <v>420694757</v>
      </c>
      <c r="F25" s="28">
        <f>IF(E$47&gt;0,(E25/E$47)*100,0)</f>
        <v>48.09</v>
      </c>
    </row>
    <row r="26" spans="1:6" s="24" customFormat="1" ht="15.75" customHeight="1">
      <c r="A26" s="19" t="s">
        <v>33</v>
      </c>
      <c r="B26" s="20">
        <v>29538</v>
      </c>
      <c r="C26" s="21">
        <f t="shared" si="2"/>
        <v>0</v>
      </c>
      <c r="D26" s="22" t="s">
        <v>34</v>
      </c>
      <c r="E26" s="20">
        <v>420694757</v>
      </c>
      <c r="F26" s="23">
        <f>IF(E$47&gt;0,(E26/E$47)*100,0)</f>
        <v>48.09</v>
      </c>
    </row>
    <row r="27" spans="1:6" s="24" customFormat="1" ht="15.75" customHeight="1">
      <c r="A27" s="19" t="s">
        <v>35</v>
      </c>
      <c r="B27" s="20">
        <v>451599826</v>
      </c>
      <c r="C27" s="21">
        <f t="shared" si="2"/>
        <v>51.62</v>
      </c>
      <c r="D27" s="22"/>
      <c r="E27" s="25"/>
      <c r="F27" s="23"/>
    </row>
    <row r="28" spans="1:6" s="24" customFormat="1" ht="15.75" customHeight="1">
      <c r="A28" s="19" t="s">
        <v>36</v>
      </c>
      <c r="B28" s="20"/>
      <c r="C28" s="21">
        <f t="shared" si="2"/>
        <v>0</v>
      </c>
      <c r="D28" s="17" t="s">
        <v>37</v>
      </c>
      <c r="E28" s="10">
        <f>SUM(E29:E30)</f>
        <v>382062660.74</v>
      </c>
      <c r="F28" s="18">
        <f>IF(E$47&gt;0,(E28/E$47)*100,0)</f>
        <v>43.68</v>
      </c>
    </row>
    <row r="29" spans="1:6" s="24" customFormat="1" ht="15.75" customHeight="1">
      <c r="A29" s="19" t="s">
        <v>38</v>
      </c>
      <c r="B29" s="20"/>
      <c r="C29" s="21">
        <f t="shared" si="2"/>
        <v>0</v>
      </c>
      <c r="D29" s="22" t="s">
        <v>39</v>
      </c>
      <c r="E29" s="20">
        <v>344386172.23</v>
      </c>
      <c r="F29" s="23">
        <f>IF(E$47&gt;0,(E29/E$47)*100,0)</f>
        <v>39.37</v>
      </c>
    </row>
    <row r="30" spans="1:6" s="24" customFormat="1" ht="15.75" customHeight="1">
      <c r="A30" s="19" t="s">
        <v>40</v>
      </c>
      <c r="B30" s="20"/>
      <c r="C30" s="21">
        <f t="shared" si="2"/>
        <v>0</v>
      </c>
      <c r="D30" s="22" t="s">
        <v>41</v>
      </c>
      <c r="E30" s="20">
        <v>37676488.51</v>
      </c>
      <c r="F30" s="23">
        <f>IF(E$47&gt;0,(E30/E$47)*100,0)</f>
        <v>4.31</v>
      </c>
    </row>
    <row r="31" spans="1:6" s="24" customFormat="1" ht="15.75" customHeight="1">
      <c r="A31" s="15" t="s">
        <v>42</v>
      </c>
      <c r="B31" s="10">
        <f>SUM(B32:B34)</f>
        <v>0</v>
      </c>
      <c r="C31" s="16">
        <f t="shared" si="2"/>
        <v>0</v>
      </c>
      <c r="D31" s="22"/>
      <c r="E31" s="25"/>
      <c r="F31" s="23"/>
    </row>
    <row r="32" spans="1:6" s="24" customFormat="1" ht="15.75" customHeight="1">
      <c r="A32" s="19" t="s">
        <v>43</v>
      </c>
      <c r="B32" s="20"/>
      <c r="C32" s="21">
        <f t="shared" si="2"/>
        <v>0</v>
      </c>
      <c r="D32" s="17" t="s">
        <v>118</v>
      </c>
      <c r="E32" s="10">
        <f>SUM(E33:E34)</f>
        <v>50448625.48</v>
      </c>
      <c r="F32" s="18">
        <f>IF(E$47&gt;0,(E32/E$47)*100,0)</f>
        <v>5.77</v>
      </c>
    </row>
    <row r="33" spans="1:6" s="24" customFormat="1" ht="15.75" customHeight="1">
      <c r="A33" s="19" t="s">
        <v>44</v>
      </c>
      <c r="B33" s="20"/>
      <c r="C33" s="21">
        <f t="shared" si="2"/>
        <v>0</v>
      </c>
      <c r="D33" s="22" t="s">
        <v>45</v>
      </c>
      <c r="E33" s="20">
        <v>50448625.48</v>
      </c>
      <c r="F33" s="23">
        <f>IF(E$47&gt;0,(E33/E$47)*100,0)</f>
        <v>5.77</v>
      </c>
    </row>
    <row r="34" spans="1:6" s="24" customFormat="1" ht="15.75" customHeight="1">
      <c r="A34" s="19" t="s">
        <v>46</v>
      </c>
      <c r="B34" s="20"/>
      <c r="C34" s="21">
        <f t="shared" si="2"/>
        <v>0</v>
      </c>
      <c r="D34" s="22" t="s">
        <v>119</v>
      </c>
      <c r="E34" s="20"/>
      <c r="F34" s="23">
        <f>IF(E$47&gt;0,(E34/E$47)*100,0)</f>
        <v>0</v>
      </c>
    </row>
    <row r="35" spans="1:6" s="24" customFormat="1" ht="15.75" customHeight="1">
      <c r="A35" s="15" t="s">
        <v>47</v>
      </c>
      <c r="B35" s="10">
        <f>SUM(B36)</f>
        <v>286882</v>
      </c>
      <c r="C35" s="16">
        <f t="shared" si="2"/>
        <v>0.03</v>
      </c>
      <c r="D35" s="22"/>
      <c r="E35" s="25"/>
      <c r="F35" s="23"/>
    </row>
    <row r="36" spans="1:6" s="24" customFormat="1" ht="15.75" customHeight="1">
      <c r="A36" s="19" t="s">
        <v>48</v>
      </c>
      <c r="B36" s="20">
        <v>286882</v>
      </c>
      <c r="C36" s="21">
        <f t="shared" si="2"/>
        <v>0.03</v>
      </c>
      <c r="D36" s="17" t="s">
        <v>120</v>
      </c>
      <c r="E36" s="10">
        <f>SUM(E37:E39)</f>
        <v>0</v>
      </c>
      <c r="F36" s="18">
        <f>IF(E$47&gt;0,(E36/E$47)*100,0)</f>
        <v>0</v>
      </c>
    </row>
    <row r="37" spans="1:6" s="24" customFormat="1" ht="15.75" customHeight="1">
      <c r="A37" s="15" t="s">
        <v>49</v>
      </c>
      <c r="B37" s="10">
        <f>SUM(B38)</f>
        <v>0</v>
      </c>
      <c r="C37" s="16">
        <f t="shared" si="2"/>
        <v>0</v>
      </c>
      <c r="D37" s="22" t="s">
        <v>121</v>
      </c>
      <c r="E37" s="20"/>
      <c r="F37" s="23">
        <f>IF(E$47&gt;0,(E37/E$47)*100,0)</f>
        <v>0</v>
      </c>
    </row>
    <row r="38" spans="1:6" s="24" customFormat="1" ht="15.75" customHeight="1">
      <c r="A38" s="19" t="s">
        <v>50</v>
      </c>
      <c r="B38" s="20"/>
      <c r="C38" s="21">
        <f t="shared" si="2"/>
        <v>0</v>
      </c>
      <c r="D38" s="22" t="s">
        <v>122</v>
      </c>
      <c r="E38" s="20"/>
      <c r="F38" s="23">
        <f>IF(E$47&gt;0,(E38/E$47)*100,0)</f>
        <v>0</v>
      </c>
    </row>
    <row r="39" spans="1:6" s="24" customFormat="1" ht="15.75" customHeight="1">
      <c r="A39" s="15" t="s">
        <v>51</v>
      </c>
      <c r="B39" s="10">
        <f>SUM(B40:B43)</f>
        <v>0</v>
      </c>
      <c r="C39" s="16">
        <f t="shared" si="2"/>
        <v>0</v>
      </c>
      <c r="D39" s="22" t="s">
        <v>123</v>
      </c>
      <c r="E39" s="20"/>
      <c r="F39" s="23">
        <f>IF(E$47&gt;0,(E39/E$47)*100,0)</f>
        <v>0</v>
      </c>
    </row>
    <row r="40" spans="1:6" s="24" customFormat="1" ht="15.75" customHeight="1">
      <c r="A40" s="19" t="s">
        <v>52</v>
      </c>
      <c r="B40" s="20"/>
      <c r="C40" s="21">
        <f t="shared" si="2"/>
        <v>0</v>
      </c>
      <c r="D40" s="22"/>
      <c r="E40" s="25"/>
      <c r="F40" s="23"/>
    </row>
    <row r="41" spans="1:6" s="24" customFormat="1" ht="15.75" customHeight="1">
      <c r="A41" s="19" t="s">
        <v>53</v>
      </c>
      <c r="B41" s="20"/>
      <c r="C41" s="21">
        <f t="shared" si="2"/>
        <v>0</v>
      </c>
      <c r="D41" s="22"/>
      <c r="E41" s="25"/>
      <c r="F41" s="26"/>
    </row>
    <row r="42" spans="1:6" s="24" customFormat="1" ht="15.75" customHeight="1">
      <c r="A42" s="19" t="s">
        <v>54</v>
      </c>
      <c r="B42" s="20"/>
      <c r="C42" s="21">
        <f t="shared" si="2"/>
        <v>0</v>
      </c>
      <c r="D42" s="22"/>
      <c r="E42" s="25"/>
      <c r="F42" s="26"/>
    </row>
    <row r="43" spans="1:6" s="24" customFormat="1" ht="15.75" customHeight="1">
      <c r="A43" s="19" t="s">
        <v>55</v>
      </c>
      <c r="B43" s="20"/>
      <c r="C43" s="21">
        <f t="shared" si="2"/>
        <v>0</v>
      </c>
      <c r="D43" s="22"/>
      <c r="E43" s="25"/>
      <c r="F43" s="26"/>
    </row>
    <row r="44" spans="1:6" s="24" customFormat="1" ht="15.75" customHeight="1">
      <c r="A44" s="19"/>
      <c r="B44" s="25"/>
      <c r="C44" s="21"/>
      <c r="D44" s="22"/>
      <c r="E44" s="25"/>
      <c r="F44" s="26"/>
    </row>
    <row r="45" spans="1:6" s="24" customFormat="1" ht="15.75" customHeight="1">
      <c r="A45" s="19"/>
      <c r="B45" s="25"/>
      <c r="C45" s="21"/>
      <c r="D45" s="22"/>
      <c r="E45" s="25"/>
      <c r="F45" s="26"/>
    </row>
    <row r="46" spans="1:6" s="24" customFormat="1" ht="15.75" customHeight="1">
      <c r="A46" s="19"/>
      <c r="B46" s="10"/>
      <c r="C46" s="16"/>
      <c r="D46" s="22"/>
      <c r="E46" s="25"/>
      <c r="F46" s="26"/>
    </row>
    <row r="47" spans="1:6" s="24" customFormat="1" ht="15.75" customHeight="1" thickBot="1">
      <c r="A47" s="29" t="s">
        <v>56</v>
      </c>
      <c r="B47" s="30">
        <f>B6</f>
        <v>874779630.22</v>
      </c>
      <c r="C47" s="30">
        <f>IF(B$6&gt;0,(B47/B$6)*100,0)</f>
        <v>100</v>
      </c>
      <c r="D47" s="31" t="s">
        <v>56</v>
      </c>
      <c r="E47" s="32">
        <f>E6+E24</f>
        <v>874779630.22</v>
      </c>
      <c r="F47" s="33">
        <f>IF(E$47&gt;0,(E47/E$47)*100,0)</f>
        <v>100</v>
      </c>
    </row>
    <row r="48" spans="1:4" s="24" customFormat="1" ht="17.25" customHeight="1">
      <c r="A48" s="34" t="s">
        <v>166</v>
      </c>
      <c r="B48" s="35"/>
      <c r="C48" s="36"/>
      <c r="D48" s="37"/>
    </row>
    <row r="49" s="24" customFormat="1" ht="14.25"/>
    <row r="50" s="24" customFormat="1" ht="14.25"/>
    <row r="51" s="24" customFormat="1" ht="14.25"/>
    <row r="52" s="24" customFormat="1" ht="14.25"/>
    <row r="53" s="24" customFormat="1" ht="14.25">
      <c r="D53" s="38"/>
    </row>
    <row r="54" s="24" customFormat="1" ht="14.25">
      <c r="D54" s="38"/>
    </row>
    <row r="55" s="24" customFormat="1" ht="14.25">
      <c r="D55" s="39"/>
    </row>
    <row r="56" s="24" customFormat="1" ht="14.25">
      <c r="D56" s="39"/>
    </row>
    <row r="57" s="24" customFormat="1" ht="14.25">
      <c r="D57" s="38"/>
    </row>
    <row r="58" s="24" customFormat="1" ht="14.25">
      <c r="D58" s="39"/>
    </row>
    <row r="59" s="24" customFormat="1" ht="14.25">
      <c r="D59" s="39"/>
    </row>
    <row r="60" s="24" customFormat="1" ht="14.25">
      <c r="D60" s="39"/>
    </row>
    <row r="61" s="24" customFormat="1" ht="14.25">
      <c r="D61" s="38"/>
    </row>
    <row r="62" ht="16.5">
      <c r="D62" s="39"/>
    </row>
    <row r="63" ht="16.5">
      <c r="D63" s="39"/>
    </row>
    <row r="64" ht="16.5">
      <c r="D64" s="39"/>
    </row>
    <row r="65" ht="16.5">
      <c r="D65" s="38"/>
    </row>
    <row r="66" ht="16.5">
      <c r="D66" s="39"/>
    </row>
    <row r="67" ht="16.5">
      <c r="D67" s="39"/>
    </row>
    <row r="68" ht="16.5">
      <c r="D68" s="40"/>
    </row>
    <row r="69" ht="16.5">
      <c r="D69" s="40"/>
    </row>
    <row r="70" ht="16.5">
      <c r="D70" s="40"/>
    </row>
    <row r="71" ht="16.5">
      <c r="D71" s="40"/>
    </row>
    <row r="72" ht="16.5">
      <c r="D72" s="40"/>
    </row>
    <row r="73" ht="16.5">
      <c r="D73" s="40"/>
    </row>
    <row r="74" ht="16.5">
      <c r="D74" s="40"/>
    </row>
    <row r="75" ht="16.5">
      <c r="D75" s="40"/>
    </row>
    <row r="76" ht="16.5">
      <c r="D76" s="40"/>
    </row>
  </sheetData>
  <mergeCells count="3">
    <mergeCell ref="A1:F1"/>
    <mergeCell ref="A2:F2"/>
    <mergeCell ref="A3:E3"/>
  </mergeCells>
  <printOptions/>
  <pageMargins left="0.6299212598425197" right="0.6299212598425197" top="0.7086614173228347" bottom="0.5905511811023623" header="0.5118110236220472" footer="0.5118110236220472"/>
  <pageSetup horizontalDpi="600" verticalDpi="600" orientation="portrait" paperSize="9" scale="9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6"/>
  <dimension ref="A1:F76"/>
  <sheetViews>
    <sheetView tabSelected="1" view="pageBreakPreview" zoomScale="60" workbookViewId="0" topLeftCell="A1">
      <pane xSplit="1" ySplit="5" topLeftCell="B15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A5" sqref="A5"/>
    </sheetView>
  </sheetViews>
  <sheetFormatPr defaultColWidth="9.00390625" defaultRowHeight="16.5"/>
  <cols>
    <col min="1" max="1" width="20.625" style="1" customWidth="1"/>
    <col min="2" max="2" width="18.125" style="1" customWidth="1"/>
    <col min="3" max="3" width="7.875" style="1" customWidth="1"/>
    <col min="4" max="4" width="20.625" style="1" customWidth="1"/>
    <col min="5" max="5" width="17.375" style="1" customWidth="1"/>
    <col min="6" max="6" width="8.50390625" style="1" customWidth="1"/>
    <col min="7" max="16384" width="9.00390625" style="1" customWidth="1"/>
  </cols>
  <sheetData>
    <row r="1" spans="1:6" ht="27.75" customHeight="1">
      <c r="A1" s="110" t="s">
        <v>167</v>
      </c>
      <c r="B1" s="112"/>
      <c r="C1" s="112"/>
      <c r="D1" s="112"/>
      <c r="E1" s="112"/>
      <c r="F1" s="112"/>
    </row>
    <row r="2" spans="1:6" ht="27" customHeight="1">
      <c r="A2" s="113" t="s">
        <v>126</v>
      </c>
      <c r="B2" s="113"/>
      <c r="C2" s="113"/>
      <c r="D2" s="113"/>
      <c r="E2" s="113"/>
      <c r="F2" s="113"/>
    </row>
    <row r="3" spans="1:5" ht="10.5" customHeight="1">
      <c r="A3" s="109"/>
      <c r="B3" s="109"/>
      <c r="C3" s="109"/>
      <c r="D3" s="109"/>
      <c r="E3" s="109"/>
    </row>
    <row r="4" spans="1:6" ht="18" customHeight="1" thickBot="1">
      <c r="A4" s="2"/>
      <c r="B4" s="2" t="s">
        <v>111</v>
      </c>
      <c r="C4" s="2"/>
      <c r="D4" s="2"/>
      <c r="F4" s="3" t="s">
        <v>0</v>
      </c>
    </row>
    <row r="5" spans="1:6" s="8" customFormat="1" ht="33.75" customHeight="1">
      <c r="A5" s="4" t="s">
        <v>1</v>
      </c>
      <c r="B5" s="5" t="s">
        <v>2</v>
      </c>
      <c r="C5" s="6" t="s">
        <v>3</v>
      </c>
      <c r="D5" s="5" t="s">
        <v>1</v>
      </c>
      <c r="E5" s="5" t="s">
        <v>2</v>
      </c>
      <c r="F5" s="7" t="s">
        <v>3</v>
      </c>
    </row>
    <row r="6" spans="1:6" s="14" customFormat="1" ht="15.75" customHeight="1">
      <c r="A6" s="9" t="s">
        <v>4</v>
      </c>
      <c r="B6" s="10">
        <f>SUM(B7,B14,B21,B31,B35,B37,B39)</f>
        <v>7445462911.5</v>
      </c>
      <c r="C6" s="11">
        <f aca="true" t="shared" si="0" ref="C6:C14">IF(B$6&gt;0,(B6/B$6)*100,0)</f>
        <v>100</v>
      </c>
      <c r="D6" s="12" t="s">
        <v>5</v>
      </c>
      <c r="E6" s="10">
        <f>SUM(E7,E13,E17,E20)</f>
        <v>132349616</v>
      </c>
      <c r="F6" s="13">
        <f aca="true" t="shared" si="1" ref="F6:F11">IF(E$47&gt;0,(E6/E$47)*100,0)</f>
        <v>1.78</v>
      </c>
    </row>
    <row r="7" spans="1:6" s="14" customFormat="1" ht="15.75" customHeight="1">
      <c r="A7" s="15" t="s">
        <v>6</v>
      </c>
      <c r="B7" s="10">
        <f>SUM(B8:B13)</f>
        <v>6489489541.5</v>
      </c>
      <c r="C7" s="16">
        <f t="shared" si="0"/>
        <v>87.16</v>
      </c>
      <c r="D7" s="17" t="s">
        <v>7</v>
      </c>
      <c r="E7" s="10">
        <f>SUM(E8:E11)</f>
        <v>15441797</v>
      </c>
      <c r="F7" s="18">
        <f t="shared" si="1"/>
        <v>0.21</v>
      </c>
    </row>
    <row r="8" spans="1:6" s="24" customFormat="1" ht="15.75" customHeight="1">
      <c r="A8" s="19" t="s">
        <v>8</v>
      </c>
      <c r="B8" s="20">
        <v>5749178010.5</v>
      </c>
      <c r="C8" s="21">
        <f t="shared" si="0"/>
        <v>77.22</v>
      </c>
      <c r="D8" s="22" t="s">
        <v>9</v>
      </c>
      <c r="E8" s="20"/>
      <c r="F8" s="23">
        <f t="shared" si="1"/>
        <v>0</v>
      </c>
    </row>
    <row r="9" spans="1:6" s="24" customFormat="1" ht="15.75" customHeight="1">
      <c r="A9" s="19" t="s">
        <v>112</v>
      </c>
      <c r="B9" s="20"/>
      <c r="C9" s="21">
        <f t="shared" si="0"/>
        <v>0</v>
      </c>
      <c r="D9" s="22" t="s">
        <v>10</v>
      </c>
      <c r="E9" s="20">
        <v>15441797</v>
      </c>
      <c r="F9" s="23">
        <f t="shared" si="1"/>
        <v>0.21</v>
      </c>
    </row>
    <row r="10" spans="1:6" s="24" customFormat="1" ht="15.75" customHeight="1">
      <c r="A10" s="19" t="s">
        <v>11</v>
      </c>
      <c r="B10" s="20">
        <v>499677483</v>
      </c>
      <c r="C10" s="21">
        <f t="shared" si="0"/>
        <v>6.71</v>
      </c>
      <c r="D10" s="22" t="s">
        <v>12</v>
      </c>
      <c r="E10" s="20"/>
      <c r="F10" s="23">
        <f t="shared" si="1"/>
        <v>0</v>
      </c>
    </row>
    <row r="11" spans="1:6" s="24" customFormat="1" ht="15.75" customHeight="1">
      <c r="A11" s="19" t="s">
        <v>13</v>
      </c>
      <c r="B11" s="20"/>
      <c r="C11" s="21">
        <f t="shared" si="0"/>
        <v>0</v>
      </c>
      <c r="D11" s="19" t="s">
        <v>113</v>
      </c>
      <c r="E11" s="20"/>
      <c r="F11" s="23">
        <f t="shared" si="1"/>
        <v>0</v>
      </c>
    </row>
    <row r="12" spans="1:6" s="24" customFormat="1" ht="15.75" customHeight="1">
      <c r="A12" s="19" t="s">
        <v>14</v>
      </c>
      <c r="B12" s="20">
        <v>109551460</v>
      </c>
      <c r="C12" s="21">
        <f t="shared" si="0"/>
        <v>1.47</v>
      </c>
      <c r="D12" s="17"/>
      <c r="E12" s="10"/>
      <c r="F12" s="18"/>
    </row>
    <row r="13" spans="1:6" s="24" customFormat="1" ht="15.75" customHeight="1">
      <c r="A13" s="19" t="s">
        <v>15</v>
      </c>
      <c r="B13" s="20">
        <v>131082588</v>
      </c>
      <c r="C13" s="21">
        <f t="shared" si="0"/>
        <v>1.76</v>
      </c>
      <c r="D13" s="17" t="s">
        <v>16</v>
      </c>
      <c r="E13" s="10">
        <f>SUM(E14:E15)</f>
        <v>0</v>
      </c>
      <c r="F13" s="18">
        <f>IF(E$47&gt;0,(E13/E$47)*100,0)</f>
        <v>0</v>
      </c>
    </row>
    <row r="14" spans="1:6" s="24" customFormat="1" ht="15.75" customHeight="1">
      <c r="A14" s="15" t="s">
        <v>114</v>
      </c>
      <c r="B14" s="10">
        <f>SUM(B16:B20)</f>
        <v>871444892</v>
      </c>
      <c r="C14" s="16">
        <f t="shared" si="0"/>
        <v>11.7</v>
      </c>
      <c r="D14" s="22" t="s">
        <v>17</v>
      </c>
      <c r="E14" s="20"/>
      <c r="F14" s="23">
        <f>IF(E$47&gt;0,(E14/E$47)*100,0)</f>
        <v>0</v>
      </c>
    </row>
    <row r="15" spans="1:6" s="24" customFormat="1" ht="15.75" customHeight="1">
      <c r="A15" s="15" t="s">
        <v>18</v>
      </c>
      <c r="C15" s="16"/>
      <c r="D15" s="19" t="s">
        <v>115</v>
      </c>
      <c r="E15" s="20"/>
      <c r="F15" s="23">
        <f>IF(E$47&gt;0,(E15/E$47)*100,0)</f>
        <v>0</v>
      </c>
    </row>
    <row r="16" spans="1:6" s="24" customFormat="1" ht="15.75" customHeight="1">
      <c r="A16" s="19" t="s">
        <v>19</v>
      </c>
      <c r="B16" s="20"/>
      <c r="C16" s="21">
        <f aca="true" t="shared" si="2" ref="C16:C43">IF(B$6&gt;0,(B16/B$6)*100,0)</f>
        <v>0</v>
      </c>
      <c r="D16" s="22"/>
      <c r="E16" s="25"/>
      <c r="F16" s="23"/>
    </row>
    <row r="17" spans="1:6" s="24" customFormat="1" ht="15.75" customHeight="1">
      <c r="A17" s="19" t="s">
        <v>20</v>
      </c>
      <c r="B17" s="20"/>
      <c r="C17" s="21">
        <f t="shared" si="2"/>
        <v>0</v>
      </c>
      <c r="D17" s="17" t="s">
        <v>21</v>
      </c>
      <c r="E17" s="10">
        <f>SUM(E18)</f>
        <v>116907819</v>
      </c>
      <c r="F17" s="18">
        <f>IF(E$47&gt;0,(E17/E$47)*100,0)</f>
        <v>1.57</v>
      </c>
    </row>
    <row r="18" spans="1:6" s="24" customFormat="1" ht="15.75" customHeight="1">
      <c r="A18" s="19" t="s">
        <v>22</v>
      </c>
      <c r="B18" s="20">
        <v>871444892</v>
      </c>
      <c r="C18" s="21">
        <f t="shared" si="2"/>
        <v>11.7</v>
      </c>
      <c r="D18" s="22" t="s">
        <v>23</v>
      </c>
      <c r="E18" s="20">
        <v>116907819</v>
      </c>
      <c r="F18" s="23">
        <f>IF(E$47&gt;0,(E18/E$47)*100,0)</f>
        <v>1.57</v>
      </c>
    </row>
    <row r="19" spans="1:6" s="24" customFormat="1" ht="15.75" customHeight="1">
      <c r="A19" s="19" t="s">
        <v>24</v>
      </c>
      <c r="B19" s="20"/>
      <c r="C19" s="21">
        <f t="shared" si="2"/>
        <v>0</v>
      </c>
      <c r="D19" s="22"/>
      <c r="E19" s="25"/>
      <c r="F19" s="26"/>
    </row>
    <row r="20" spans="1:6" s="24" customFormat="1" ht="15.75" customHeight="1">
      <c r="A20" s="19" t="s">
        <v>25</v>
      </c>
      <c r="B20" s="20"/>
      <c r="C20" s="21">
        <f t="shared" si="2"/>
        <v>0</v>
      </c>
      <c r="D20" s="15" t="s">
        <v>116</v>
      </c>
      <c r="E20" s="10">
        <f>SUM(E21)</f>
        <v>0</v>
      </c>
      <c r="F20" s="18">
        <f>IF(E$47&gt;0,(E20/E$47)*100,0)</f>
        <v>0</v>
      </c>
    </row>
    <row r="21" spans="1:6" s="24" customFormat="1" ht="15.75" customHeight="1">
      <c r="A21" s="15" t="s">
        <v>26</v>
      </c>
      <c r="B21" s="10">
        <f>SUM(B22:B30)</f>
        <v>50250</v>
      </c>
      <c r="C21" s="16">
        <f t="shared" si="2"/>
        <v>0</v>
      </c>
      <c r="D21" s="19" t="s">
        <v>117</v>
      </c>
      <c r="E21" s="20"/>
      <c r="F21" s="23">
        <f>IF(E$47&gt;0,(E21/E$47)*100,0)</f>
        <v>0</v>
      </c>
    </row>
    <row r="22" spans="1:6" s="24" customFormat="1" ht="15.75" customHeight="1">
      <c r="A22" s="19" t="s">
        <v>27</v>
      </c>
      <c r="B22" s="20"/>
      <c r="C22" s="21">
        <f t="shared" si="2"/>
        <v>0</v>
      </c>
      <c r="D22" s="17"/>
      <c r="E22" s="25"/>
      <c r="F22" s="23"/>
    </row>
    <row r="23" spans="1:6" s="24" customFormat="1" ht="15.75" customHeight="1">
      <c r="A23" s="19" t="s">
        <v>28</v>
      </c>
      <c r="B23" s="20"/>
      <c r="C23" s="21">
        <f t="shared" si="2"/>
        <v>0</v>
      </c>
      <c r="D23" s="22"/>
      <c r="E23" s="25"/>
      <c r="F23" s="23"/>
    </row>
    <row r="24" spans="1:6" s="24" customFormat="1" ht="15.75" customHeight="1">
      <c r="A24" s="19" t="s">
        <v>29</v>
      </c>
      <c r="B24" s="20"/>
      <c r="C24" s="21">
        <f t="shared" si="2"/>
        <v>0</v>
      </c>
      <c r="D24" s="17" t="s">
        <v>30</v>
      </c>
      <c r="E24" s="10">
        <f>E25+E28+E32+E36</f>
        <v>7313113295.5</v>
      </c>
      <c r="F24" s="18">
        <f>IF(E$47&gt;0,(E24/E$47)*100,0)</f>
        <v>98.22</v>
      </c>
    </row>
    <row r="25" spans="1:6" s="24" customFormat="1" ht="15.75" customHeight="1">
      <c r="A25" s="19" t="s">
        <v>31</v>
      </c>
      <c r="B25" s="20"/>
      <c r="C25" s="21">
        <f t="shared" si="2"/>
        <v>0</v>
      </c>
      <c r="D25" s="17" t="s">
        <v>32</v>
      </c>
      <c r="E25" s="27">
        <f>SUM(E26)</f>
        <v>6309918968.5</v>
      </c>
      <c r="F25" s="28">
        <f>IF(E$47&gt;0,(E25/E$47)*100,0)</f>
        <v>84.75</v>
      </c>
    </row>
    <row r="26" spans="1:6" s="24" customFormat="1" ht="15.75" customHeight="1">
      <c r="A26" s="19" t="s">
        <v>33</v>
      </c>
      <c r="B26" s="20"/>
      <c r="C26" s="21">
        <f t="shared" si="2"/>
        <v>0</v>
      </c>
      <c r="D26" s="22" t="s">
        <v>34</v>
      </c>
      <c r="E26" s="20">
        <v>6309918968.5</v>
      </c>
      <c r="F26" s="23">
        <f>IF(E$47&gt;0,(E26/E$47)*100,0)</f>
        <v>84.75</v>
      </c>
    </row>
    <row r="27" spans="1:6" s="24" customFormat="1" ht="15.75" customHeight="1">
      <c r="A27" s="19" t="s">
        <v>35</v>
      </c>
      <c r="B27" s="20">
        <v>50250</v>
      </c>
      <c r="C27" s="21">
        <f t="shared" si="2"/>
        <v>0</v>
      </c>
      <c r="D27" s="22"/>
      <c r="E27" s="25"/>
      <c r="F27" s="23"/>
    </row>
    <row r="28" spans="1:6" s="24" customFormat="1" ht="15.75" customHeight="1">
      <c r="A28" s="19" t="s">
        <v>36</v>
      </c>
      <c r="B28" s="20"/>
      <c r="C28" s="21">
        <f t="shared" si="2"/>
        <v>0</v>
      </c>
      <c r="D28" s="17" t="s">
        <v>37</v>
      </c>
      <c r="E28" s="10">
        <f>SUM(E29:E30)</f>
        <v>0</v>
      </c>
      <c r="F28" s="18">
        <f>IF(E$47&gt;0,(E28/E$47)*100,0)</f>
        <v>0</v>
      </c>
    </row>
    <row r="29" spans="1:6" s="24" customFormat="1" ht="15.75" customHeight="1">
      <c r="A29" s="19" t="s">
        <v>38</v>
      </c>
      <c r="B29" s="20"/>
      <c r="C29" s="21">
        <f t="shared" si="2"/>
        <v>0</v>
      </c>
      <c r="D29" s="22" t="s">
        <v>39</v>
      </c>
      <c r="E29" s="20"/>
      <c r="F29" s="23">
        <f>IF(E$47&gt;0,(E29/E$47)*100,0)</f>
        <v>0</v>
      </c>
    </row>
    <row r="30" spans="1:6" s="24" customFormat="1" ht="15.75" customHeight="1">
      <c r="A30" s="19" t="s">
        <v>40</v>
      </c>
      <c r="B30" s="20"/>
      <c r="C30" s="21">
        <f t="shared" si="2"/>
        <v>0</v>
      </c>
      <c r="D30" s="22" t="s">
        <v>41</v>
      </c>
      <c r="E30" s="20"/>
      <c r="F30" s="23">
        <f>IF(E$47&gt;0,(E30/E$47)*100,0)</f>
        <v>0</v>
      </c>
    </row>
    <row r="31" spans="1:6" s="24" customFormat="1" ht="15.75" customHeight="1">
      <c r="A31" s="15" t="s">
        <v>42</v>
      </c>
      <c r="B31" s="10">
        <f>SUM(B32:B34)</f>
        <v>0</v>
      </c>
      <c r="C31" s="16">
        <f t="shared" si="2"/>
        <v>0</v>
      </c>
      <c r="D31" s="22"/>
      <c r="E31" s="25"/>
      <c r="F31" s="23"/>
    </row>
    <row r="32" spans="1:6" s="24" customFormat="1" ht="15.75" customHeight="1">
      <c r="A32" s="19" t="s">
        <v>43</v>
      </c>
      <c r="B32" s="20"/>
      <c r="C32" s="21">
        <f t="shared" si="2"/>
        <v>0</v>
      </c>
      <c r="D32" s="17" t="s">
        <v>118</v>
      </c>
      <c r="E32" s="10">
        <f>SUM(E33:E34)</f>
        <v>1003194327</v>
      </c>
      <c r="F32" s="18">
        <f>IF(E$47&gt;0,(E32/E$47)*100,0)</f>
        <v>13.47</v>
      </c>
    </row>
    <row r="33" spans="1:6" s="24" customFormat="1" ht="15.75" customHeight="1">
      <c r="A33" s="19" t="s">
        <v>44</v>
      </c>
      <c r="B33" s="20"/>
      <c r="C33" s="21">
        <f t="shared" si="2"/>
        <v>0</v>
      </c>
      <c r="D33" s="22" t="s">
        <v>45</v>
      </c>
      <c r="E33" s="20">
        <v>1003194327</v>
      </c>
      <c r="F33" s="23">
        <f>IF(E$47&gt;0,(E33/E$47)*100,0)</f>
        <v>13.47</v>
      </c>
    </row>
    <row r="34" spans="1:6" s="24" customFormat="1" ht="15.75" customHeight="1">
      <c r="A34" s="19" t="s">
        <v>46</v>
      </c>
      <c r="B34" s="20"/>
      <c r="C34" s="21">
        <f t="shared" si="2"/>
        <v>0</v>
      </c>
      <c r="D34" s="22" t="s">
        <v>119</v>
      </c>
      <c r="E34" s="20"/>
      <c r="F34" s="23">
        <f>IF(E$47&gt;0,(E34/E$47)*100,0)</f>
        <v>0</v>
      </c>
    </row>
    <row r="35" spans="1:6" s="24" customFormat="1" ht="15.75" customHeight="1">
      <c r="A35" s="15" t="s">
        <v>47</v>
      </c>
      <c r="B35" s="10">
        <f>SUM(B36)</f>
        <v>857397</v>
      </c>
      <c r="C35" s="16">
        <f t="shared" si="2"/>
        <v>0.01</v>
      </c>
      <c r="D35" s="22"/>
      <c r="E35" s="25"/>
      <c r="F35" s="23"/>
    </row>
    <row r="36" spans="1:6" s="24" customFormat="1" ht="15.75" customHeight="1">
      <c r="A36" s="19" t="s">
        <v>48</v>
      </c>
      <c r="B36" s="20">
        <v>857397</v>
      </c>
      <c r="C36" s="21">
        <f t="shared" si="2"/>
        <v>0.01</v>
      </c>
      <c r="D36" s="17" t="s">
        <v>120</v>
      </c>
      <c r="E36" s="10">
        <f>SUM(E37:E39)</f>
        <v>0</v>
      </c>
      <c r="F36" s="18">
        <f>IF(E$47&gt;0,(E36/E$47)*100,0)</f>
        <v>0</v>
      </c>
    </row>
    <row r="37" spans="1:6" s="24" customFormat="1" ht="15.75" customHeight="1">
      <c r="A37" s="15" t="s">
        <v>49</v>
      </c>
      <c r="B37" s="10">
        <f>SUM(B38)</f>
        <v>0</v>
      </c>
      <c r="C37" s="16">
        <f t="shared" si="2"/>
        <v>0</v>
      </c>
      <c r="D37" s="22" t="s">
        <v>121</v>
      </c>
      <c r="E37" s="20"/>
      <c r="F37" s="23">
        <f>IF(E$47&gt;0,(E37/E$47)*100,0)</f>
        <v>0</v>
      </c>
    </row>
    <row r="38" spans="1:6" s="24" customFormat="1" ht="15.75" customHeight="1">
      <c r="A38" s="19" t="s">
        <v>50</v>
      </c>
      <c r="B38" s="20"/>
      <c r="C38" s="21">
        <f t="shared" si="2"/>
        <v>0</v>
      </c>
      <c r="D38" s="22" t="s">
        <v>122</v>
      </c>
      <c r="E38" s="20"/>
      <c r="F38" s="23">
        <f>IF(E$47&gt;0,(E38/E$47)*100,0)</f>
        <v>0</v>
      </c>
    </row>
    <row r="39" spans="1:6" s="24" customFormat="1" ht="15.75" customHeight="1">
      <c r="A39" s="15" t="s">
        <v>51</v>
      </c>
      <c r="B39" s="10">
        <f>SUM(B40:B43)</f>
        <v>83620831</v>
      </c>
      <c r="C39" s="16">
        <f t="shared" si="2"/>
        <v>1.12</v>
      </c>
      <c r="D39" s="22" t="s">
        <v>123</v>
      </c>
      <c r="E39" s="20"/>
      <c r="F39" s="23">
        <f>IF(E$47&gt;0,(E39/E$47)*100,0)</f>
        <v>0</v>
      </c>
    </row>
    <row r="40" spans="1:6" s="24" customFormat="1" ht="15.75" customHeight="1">
      <c r="A40" s="19" t="s">
        <v>52</v>
      </c>
      <c r="B40" s="20"/>
      <c r="C40" s="21">
        <f t="shared" si="2"/>
        <v>0</v>
      </c>
      <c r="D40" s="22"/>
      <c r="E40" s="25"/>
      <c r="F40" s="23"/>
    </row>
    <row r="41" spans="1:6" s="24" customFormat="1" ht="15.75" customHeight="1">
      <c r="A41" s="19" t="s">
        <v>53</v>
      </c>
      <c r="B41" s="20">
        <v>83620831</v>
      </c>
      <c r="C41" s="21">
        <f t="shared" si="2"/>
        <v>1.12</v>
      </c>
      <c r="D41" s="22"/>
      <c r="E41" s="25"/>
      <c r="F41" s="26"/>
    </row>
    <row r="42" spans="1:6" s="24" customFormat="1" ht="15.75" customHeight="1">
      <c r="A42" s="19" t="s">
        <v>54</v>
      </c>
      <c r="B42" s="20"/>
      <c r="C42" s="21">
        <f t="shared" si="2"/>
        <v>0</v>
      </c>
      <c r="D42" s="22"/>
      <c r="E42" s="25"/>
      <c r="F42" s="26"/>
    </row>
    <row r="43" spans="1:6" s="24" customFormat="1" ht="15.75" customHeight="1">
      <c r="A43" s="19" t="s">
        <v>55</v>
      </c>
      <c r="B43" s="20"/>
      <c r="C43" s="21">
        <f t="shared" si="2"/>
        <v>0</v>
      </c>
      <c r="D43" s="22"/>
      <c r="E43" s="25"/>
      <c r="F43" s="26"/>
    </row>
    <row r="44" spans="1:6" s="24" customFormat="1" ht="15.75" customHeight="1">
      <c r="A44" s="19"/>
      <c r="B44" s="25"/>
      <c r="C44" s="21"/>
      <c r="D44" s="22"/>
      <c r="E44" s="25"/>
      <c r="F44" s="26"/>
    </row>
    <row r="45" spans="1:6" s="24" customFormat="1" ht="15.75" customHeight="1">
      <c r="A45" s="19"/>
      <c r="B45" s="25"/>
      <c r="C45" s="21"/>
      <c r="D45" s="22"/>
      <c r="E45" s="25"/>
      <c r="F45" s="26"/>
    </row>
    <row r="46" spans="1:6" s="24" customFormat="1" ht="15.75" customHeight="1">
      <c r="A46" s="19"/>
      <c r="B46" s="10"/>
      <c r="C46" s="16"/>
      <c r="D46" s="22"/>
      <c r="E46" s="25"/>
      <c r="F46" s="26"/>
    </row>
    <row r="47" spans="1:6" s="24" customFormat="1" ht="15.75" customHeight="1" thickBot="1">
      <c r="A47" s="29" t="s">
        <v>56</v>
      </c>
      <c r="B47" s="30">
        <f>B6</f>
        <v>7445462911.5</v>
      </c>
      <c r="C47" s="30">
        <f>IF(B$6&gt;0,(B47/B$6)*100,0)</f>
        <v>100</v>
      </c>
      <c r="D47" s="31" t="s">
        <v>56</v>
      </c>
      <c r="E47" s="32">
        <f>E6+E24</f>
        <v>7445462911.5</v>
      </c>
      <c r="F47" s="33">
        <f>IF(E$47&gt;0,(E47/E$47)*100,0)</f>
        <v>100</v>
      </c>
    </row>
    <row r="48" spans="1:4" s="24" customFormat="1" ht="17.25" customHeight="1">
      <c r="A48" s="114"/>
      <c r="B48" s="115"/>
      <c r="C48" s="116"/>
      <c r="D48" s="117"/>
    </row>
    <row r="49" s="24" customFormat="1" ht="14.25"/>
    <row r="50" s="24" customFormat="1" ht="14.25"/>
    <row r="51" s="24" customFormat="1" ht="14.25"/>
    <row r="52" s="24" customFormat="1" ht="14.25"/>
    <row r="53" s="24" customFormat="1" ht="14.25">
      <c r="D53" s="38"/>
    </row>
    <row r="54" s="24" customFormat="1" ht="14.25">
      <c r="D54" s="38"/>
    </row>
    <row r="55" s="24" customFormat="1" ht="14.25">
      <c r="D55" s="39"/>
    </row>
    <row r="56" s="24" customFormat="1" ht="14.25">
      <c r="D56" s="39"/>
    </row>
    <row r="57" s="24" customFormat="1" ht="14.25">
      <c r="D57" s="38"/>
    </row>
    <row r="58" s="24" customFormat="1" ht="14.25">
      <c r="D58" s="39"/>
    </row>
    <row r="59" s="24" customFormat="1" ht="14.25">
      <c r="D59" s="39"/>
    </row>
    <row r="60" s="24" customFormat="1" ht="14.25">
      <c r="D60" s="39"/>
    </row>
    <row r="61" s="24" customFormat="1" ht="14.25">
      <c r="D61" s="38"/>
    </row>
    <row r="62" ht="16.5">
      <c r="D62" s="39"/>
    </row>
    <row r="63" ht="16.5">
      <c r="D63" s="39"/>
    </row>
    <row r="64" ht="16.5">
      <c r="D64" s="39"/>
    </row>
    <row r="65" ht="16.5">
      <c r="D65" s="38"/>
    </row>
    <row r="66" ht="16.5">
      <c r="D66" s="39"/>
    </row>
    <row r="67" ht="16.5">
      <c r="D67" s="39"/>
    </row>
    <row r="68" ht="16.5">
      <c r="D68" s="40"/>
    </row>
    <row r="69" ht="16.5">
      <c r="D69" s="40"/>
    </row>
    <row r="70" ht="16.5">
      <c r="D70" s="40"/>
    </row>
    <row r="71" ht="16.5">
      <c r="D71" s="40"/>
    </row>
    <row r="72" ht="16.5">
      <c r="D72" s="40"/>
    </row>
    <row r="73" ht="16.5">
      <c r="D73" s="40"/>
    </row>
    <row r="74" ht="16.5">
      <c r="D74" s="40"/>
    </row>
    <row r="75" ht="16.5">
      <c r="D75" s="40"/>
    </row>
    <row r="76" ht="16.5">
      <c r="D76" s="40"/>
    </row>
  </sheetData>
  <mergeCells count="5">
    <mergeCell ref="A1:F1"/>
    <mergeCell ref="A2:F2"/>
    <mergeCell ref="A48:B48"/>
    <mergeCell ref="C48:D48"/>
    <mergeCell ref="A3:E3"/>
  </mergeCells>
  <printOptions/>
  <pageMargins left="0.6299212598425197" right="0.6299212598425197" top="0.7086614173228347" bottom="0.5905511811023623" header="0.5118110236220472" footer="0.5118110236220472"/>
  <pageSetup horizontalDpi="600" verticalDpi="600" orientation="portrait" paperSize="9" scale="9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7"/>
  <dimension ref="A1:CK115"/>
  <sheetViews>
    <sheetView view="pageBreakPreview" zoomScale="75" zoomScaleSheetLayoutView="75" workbookViewId="0" topLeftCell="A1">
      <selection activeCell="A4" sqref="A4:A5"/>
    </sheetView>
  </sheetViews>
  <sheetFormatPr defaultColWidth="9.00390625" defaultRowHeight="16.5"/>
  <cols>
    <col min="1" max="1" width="22.25390625" style="91" customWidth="1"/>
    <col min="2" max="3" width="22.25390625" style="92" customWidth="1"/>
    <col min="4" max="5" width="22.25390625" style="91" customWidth="1"/>
    <col min="6" max="7" width="22.25390625" style="92" customWidth="1"/>
    <col min="8" max="9" width="22.25390625" style="91" customWidth="1"/>
    <col min="10" max="11" width="22.25390625" style="92" customWidth="1"/>
    <col min="12" max="13" width="22.25390625" style="91" customWidth="1"/>
    <col min="14" max="15" width="22.25390625" style="92" customWidth="1"/>
    <col min="16" max="17" width="22.25390625" style="91" customWidth="1"/>
    <col min="18" max="19" width="22.25390625" style="92" customWidth="1"/>
    <col min="20" max="21" width="22.25390625" style="91" customWidth="1"/>
    <col min="22" max="23" width="22.25390625" style="92" customWidth="1"/>
    <col min="24" max="26" width="22.25390625" style="91" customWidth="1"/>
    <col min="27" max="27" width="22.25390625" style="92" customWidth="1"/>
    <col min="28" max="32" width="22.25390625" style="91" customWidth="1"/>
    <col min="33" max="33" width="22.25390625" style="92" customWidth="1"/>
    <col min="34" max="36" width="22.25390625" style="91" customWidth="1"/>
    <col min="37" max="37" width="22.25390625" style="92" customWidth="1"/>
    <col min="38" max="40" width="22.25390625" style="91" customWidth="1"/>
    <col min="41" max="41" width="22.25390625" style="92" customWidth="1"/>
    <col min="42" max="42" width="22.25390625" style="91" customWidth="1"/>
    <col min="43" max="43" width="22.25390625" style="92" customWidth="1"/>
    <col min="44" max="45" width="22.25390625" style="91" customWidth="1"/>
    <col min="46" max="46" width="22.25390625" style="92" customWidth="1"/>
    <col min="47" max="48" width="22.25390625" style="91" customWidth="1"/>
    <col min="49" max="50" width="22.25390625" style="92" customWidth="1"/>
    <col min="51" max="52" width="22.25390625" style="91" customWidth="1"/>
    <col min="53" max="53" width="22.25390625" style="92" customWidth="1"/>
    <col min="54" max="54" width="22.25390625" style="91" customWidth="1"/>
    <col min="55" max="55" width="22.25390625" style="92" customWidth="1"/>
    <col min="56" max="60" width="22.25390625" style="91" customWidth="1"/>
    <col min="61" max="61" width="22.375" style="91" customWidth="1"/>
    <col min="62" max="62" width="22.375" style="57" customWidth="1"/>
    <col min="63" max="63" width="25.75390625" style="57" customWidth="1"/>
    <col min="64" max="64" width="20.50390625" style="91" customWidth="1"/>
    <col min="65" max="65" width="15.375" style="86" customWidth="1"/>
    <col min="66" max="16384" width="9.00390625" style="92" customWidth="1"/>
  </cols>
  <sheetData>
    <row r="1" spans="1:65" s="48" customFormat="1" ht="30" customHeight="1">
      <c r="A1" s="47"/>
      <c r="D1" s="49" t="s">
        <v>168</v>
      </c>
      <c r="E1" s="50" t="s">
        <v>169</v>
      </c>
      <c r="F1" s="51"/>
      <c r="G1" s="52"/>
      <c r="H1" s="47"/>
      <c r="I1" s="47"/>
      <c r="L1" s="49" t="s">
        <v>168</v>
      </c>
      <c r="M1" s="50" t="s">
        <v>169</v>
      </c>
      <c r="N1" s="52"/>
      <c r="O1" s="41"/>
      <c r="P1" s="50"/>
      <c r="Q1" s="47"/>
      <c r="R1" s="52"/>
      <c r="T1" s="49" t="s">
        <v>168</v>
      </c>
      <c r="U1" s="50" t="s">
        <v>169</v>
      </c>
      <c r="X1" s="47"/>
      <c r="Y1" s="47"/>
      <c r="Z1" s="49"/>
      <c r="AA1" s="51"/>
      <c r="AB1" s="49" t="s">
        <v>168</v>
      </c>
      <c r="AC1" s="50" t="s">
        <v>169</v>
      </c>
      <c r="AD1" s="50"/>
      <c r="AE1" s="47"/>
      <c r="AF1" s="47"/>
      <c r="AH1" s="47"/>
      <c r="AI1" s="47"/>
      <c r="AJ1" s="49" t="s">
        <v>168</v>
      </c>
      <c r="AK1" s="50" t="s">
        <v>169</v>
      </c>
      <c r="AL1" s="53"/>
      <c r="AM1" s="50"/>
      <c r="AN1" s="47"/>
      <c r="AP1" s="47"/>
      <c r="AR1" s="49" t="s">
        <v>168</v>
      </c>
      <c r="AS1" s="50" t="s">
        <v>169</v>
      </c>
      <c r="AT1" s="50"/>
      <c r="AU1" s="49"/>
      <c r="AV1" s="47"/>
      <c r="AY1" s="53"/>
      <c r="AZ1" s="49" t="s">
        <v>168</v>
      </c>
      <c r="BA1" s="50" t="s">
        <v>169</v>
      </c>
      <c r="BB1" s="53"/>
      <c r="BC1" s="51"/>
      <c r="BD1" s="49"/>
      <c r="BE1" s="47"/>
      <c r="BF1" s="53"/>
      <c r="BG1" s="53"/>
      <c r="BH1" s="54" t="s">
        <v>168</v>
      </c>
      <c r="BI1" s="50" t="s">
        <v>169</v>
      </c>
      <c r="BJ1" s="50"/>
      <c r="BL1" s="47"/>
      <c r="BM1" s="55"/>
    </row>
    <row r="2" spans="1:65" s="57" customFormat="1" ht="39.75" customHeight="1">
      <c r="A2" s="56"/>
      <c r="D2" s="58" t="s">
        <v>170</v>
      </c>
      <c r="E2" s="59" t="s">
        <v>57</v>
      </c>
      <c r="F2" s="60"/>
      <c r="H2" s="56"/>
      <c r="I2" s="56"/>
      <c r="L2" s="61" t="s">
        <v>170</v>
      </c>
      <c r="M2" s="62" t="s">
        <v>57</v>
      </c>
      <c r="O2" s="63"/>
      <c r="P2" s="64"/>
      <c r="Q2" s="56"/>
      <c r="T2" s="61" t="s">
        <v>170</v>
      </c>
      <c r="U2" s="62" t="s">
        <v>57</v>
      </c>
      <c r="X2" s="56"/>
      <c r="Y2" s="56"/>
      <c r="Z2" s="56"/>
      <c r="AA2" s="60"/>
      <c r="AB2" s="61" t="s">
        <v>170</v>
      </c>
      <c r="AC2" s="62" t="s">
        <v>57</v>
      </c>
      <c r="AD2" s="64"/>
      <c r="AE2" s="56"/>
      <c r="AF2" s="56"/>
      <c r="AH2" s="56"/>
      <c r="AI2" s="56"/>
      <c r="AJ2" s="61" t="s">
        <v>170</v>
      </c>
      <c r="AK2" s="62" t="s">
        <v>57</v>
      </c>
      <c r="AL2" s="65"/>
      <c r="AM2" s="64"/>
      <c r="AN2" s="56"/>
      <c r="AP2" s="56"/>
      <c r="AR2" s="61" t="s">
        <v>170</v>
      </c>
      <c r="AS2" s="62" t="s">
        <v>57</v>
      </c>
      <c r="AT2" s="64"/>
      <c r="AU2" s="56"/>
      <c r="AV2" s="56"/>
      <c r="AY2" s="65"/>
      <c r="AZ2" s="61" t="s">
        <v>170</v>
      </c>
      <c r="BA2" s="62" t="s">
        <v>57</v>
      </c>
      <c r="BB2" s="65"/>
      <c r="BC2" s="60"/>
      <c r="BD2" s="56"/>
      <c r="BE2" s="56"/>
      <c r="BF2" s="65"/>
      <c r="BG2" s="65"/>
      <c r="BH2" s="61" t="s">
        <v>170</v>
      </c>
      <c r="BI2" s="62" t="s">
        <v>57</v>
      </c>
      <c r="BJ2" s="62"/>
      <c r="BL2" s="56"/>
      <c r="BM2" s="66"/>
    </row>
    <row r="3" spans="1:65" s="57" customFormat="1" ht="19.5" customHeight="1" thickBot="1">
      <c r="A3" s="56"/>
      <c r="C3" s="67"/>
      <c r="D3" s="68" t="s">
        <v>188</v>
      </c>
      <c r="E3" s="69" t="s">
        <v>189</v>
      </c>
      <c r="F3" s="8"/>
      <c r="H3" s="68" t="s">
        <v>0</v>
      </c>
      <c r="I3" s="56"/>
      <c r="K3" s="8"/>
      <c r="L3" s="68" t="s">
        <v>188</v>
      </c>
      <c r="M3" s="69" t="s">
        <v>189</v>
      </c>
      <c r="O3" s="3"/>
      <c r="P3" s="68" t="s">
        <v>0</v>
      </c>
      <c r="Q3" s="56"/>
      <c r="T3" s="68" t="s">
        <v>188</v>
      </c>
      <c r="U3" s="69" t="s">
        <v>189</v>
      </c>
      <c r="X3" s="70" t="s">
        <v>0</v>
      </c>
      <c r="Y3" s="56"/>
      <c r="Z3" s="69"/>
      <c r="AA3" s="8"/>
      <c r="AB3" s="68" t="s">
        <v>188</v>
      </c>
      <c r="AC3" s="69" t="s">
        <v>189</v>
      </c>
      <c r="AD3" s="69"/>
      <c r="AE3" s="56"/>
      <c r="AF3" s="68" t="s">
        <v>0</v>
      </c>
      <c r="AG3" s="8"/>
      <c r="AH3" s="69"/>
      <c r="AI3" s="69"/>
      <c r="AJ3" s="68" t="s">
        <v>188</v>
      </c>
      <c r="AK3" s="69" t="s">
        <v>189</v>
      </c>
      <c r="AL3" s="68"/>
      <c r="AM3" s="69"/>
      <c r="AN3" s="68" t="s">
        <v>0</v>
      </c>
      <c r="AO3" s="8"/>
      <c r="AP3" s="69"/>
      <c r="AQ3" s="8"/>
      <c r="AR3" s="68" t="s">
        <v>188</v>
      </c>
      <c r="AS3" s="69" t="s">
        <v>189</v>
      </c>
      <c r="AT3" s="69"/>
      <c r="AU3" s="69"/>
      <c r="AV3" s="68" t="s">
        <v>0</v>
      </c>
      <c r="AW3" s="8"/>
      <c r="AY3" s="68"/>
      <c r="AZ3" s="68" t="s">
        <v>188</v>
      </c>
      <c r="BA3" s="69" t="s">
        <v>189</v>
      </c>
      <c r="BB3" s="69"/>
      <c r="BC3" s="8"/>
      <c r="BD3" s="68" t="s">
        <v>0</v>
      </c>
      <c r="BE3" s="56"/>
      <c r="BF3" s="68"/>
      <c r="BG3" s="68"/>
      <c r="BH3" s="68" t="s">
        <v>188</v>
      </c>
      <c r="BI3" s="69" t="s">
        <v>189</v>
      </c>
      <c r="BJ3" s="69"/>
      <c r="BL3" s="71" t="s">
        <v>0</v>
      </c>
      <c r="BM3" s="66"/>
    </row>
    <row r="4" spans="1:66" s="72" customFormat="1" ht="16.5" customHeight="1">
      <c r="A4" s="118" t="s">
        <v>1</v>
      </c>
      <c r="B4" s="120" t="s">
        <v>191</v>
      </c>
      <c r="C4" s="120" t="s">
        <v>192</v>
      </c>
      <c r="D4" s="122" t="s">
        <v>193</v>
      </c>
      <c r="E4" s="118" t="s">
        <v>194</v>
      </c>
      <c r="F4" s="120" t="s">
        <v>195</v>
      </c>
      <c r="G4" s="120" t="s">
        <v>196</v>
      </c>
      <c r="H4" s="122" t="s">
        <v>197</v>
      </c>
      <c r="I4" s="118" t="s">
        <v>1</v>
      </c>
      <c r="J4" s="120" t="s">
        <v>198</v>
      </c>
      <c r="K4" s="120" t="s">
        <v>199</v>
      </c>
      <c r="L4" s="122" t="s">
        <v>200</v>
      </c>
      <c r="M4" s="118" t="s">
        <v>201</v>
      </c>
      <c r="N4" s="120" t="s">
        <v>202</v>
      </c>
      <c r="O4" s="120" t="s">
        <v>203</v>
      </c>
      <c r="P4" s="122" t="s">
        <v>204</v>
      </c>
      <c r="Q4" s="118" t="s">
        <v>1</v>
      </c>
      <c r="R4" s="120" t="s">
        <v>205</v>
      </c>
      <c r="S4" s="120" t="s">
        <v>206</v>
      </c>
      <c r="T4" s="122" t="s">
        <v>207</v>
      </c>
      <c r="U4" s="118" t="s">
        <v>208</v>
      </c>
      <c r="V4" s="120" t="s">
        <v>209</v>
      </c>
      <c r="W4" s="120" t="s">
        <v>210</v>
      </c>
      <c r="X4" s="122" t="s">
        <v>211</v>
      </c>
      <c r="Y4" s="118" t="s">
        <v>1</v>
      </c>
      <c r="Z4" s="120" t="s">
        <v>212</v>
      </c>
      <c r="AA4" s="120" t="s">
        <v>213</v>
      </c>
      <c r="AB4" s="122" t="s">
        <v>214</v>
      </c>
      <c r="AC4" s="118" t="s">
        <v>215</v>
      </c>
      <c r="AD4" s="120" t="s">
        <v>216</v>
      </c>
      <c r="AE4" s="120" t="s">
        <v>217</v>
      </c>
      <c r="AF4" s="122" t="s">
        <v>218</v>
      </c>
      <c r="AG4" s="118" t="s">
        <v>1</v>
      </c>
      <c r="AH4" s="120" t="s">
        <v>219</v>
      </c>
      <c r="AI4" s="120" t="s">
        <v>220</v>
      </c>
      <c r="AJ4" s="122" t="s">
        <v>221</v>
      </c>
      <c r="AK4" s="118" t="s">
        <v>222</v>
      </c>
      <c r="AL4" s="120" t="s">
        <v>223</v>
      </c>
      <c r="AM4" s="120" t="s">
        <v>224</v>
      </c>
      <c r="AN4" s="122" t="s">
        <v>225</v>
      </c>
      <c r="AO4" s="118" t="s">
        <v>1</v>
      </c>
      <c r="AP4" s="120" t="s">
        <v>226</v>
      </c>
      <c r="AQ4" s="132" t="s">
        <v>227</v>
      </c>
      <c r="AR4" s="124" t="s">
        <v>228</v>
      </c>
      <c r="AS4" s="128" t="s">
        <v>229</v>
      </c>
      <c r="AT4" s="120" t="s">
        <v>230</v>
      </c>
      <c r="AU4" s="120" t="s">
        <v>231</v>
      </c>
      <c r="AV4" s="126" t="s">
        <v>232</v>
      </c>
      <c r="AW4" s="118" t="s">
        <v>1</v>
      </c>
      <c r="AX4" s="120" t="s">
        <v>233</v>
      </c>
      <c r="AY4" s="120" t="s">
        <v>234</v>
      </c>
      <c r="AZ4" s="122" t="s">
        <v>235</v>
      </c>
      <c r="BA4" s="128" t="s">
        <v>236</v>
      </c>
      <c r="BB4" s="120" t="s">
        <v>237</v>
      </c>
      <c r="BC4" s="120" t="s">
        <v>238</v>
      </c>
      <c r="BD4" s="124" t="s">
        <v>239</v>
      </c>
      <c r="BE4" s="118" t="s">
        <v>1</v>
      </c>
      <c r="BF4" s="120" t="s">
        <v>240</v>
      </c>
      <c r="BG4" s="120" t="s">
        <v>241</v>
      </c>
      <c r="BH4" s="124" t="s">
        <v>242</v>
      </c>
      <c r="BI4" s="128" t="s">
        <v>243</v>
      </c>
      <c r="BJ4" s="118" t="s">
        <v>244</v>
      </c>
      <c r="BK4" s="130" t="s">
        <v>171</v>
      </c>
      <c r="BL4" s="131"/>
      <c r="BN4" s="73"/>
    </row>
    <row r="5" spans="1:66" s="72" customFormat="1" ht="16.5">
      <c r="A5" s="119"/>
      <c r="B5" s="121"/>
      <c r="C5" s="121"/>
      <c r="D5" s="123"/>
      <c r="E5" s="119"/>
      <c r="F5" s="121"/>
      <c r="G5" s="121"/>
      <c r="H5" s="123"/>
      <c r="I5" s="119"/>
      <c r="J5" s="121"/>
      <c r="K5" s="121"/>
      <c r="L5" s="123"/>
      <c r="M5" s="119"/>
      <c r="N5" s="121"/>
      <c r="O5" s="121"/>
      <c r="P5" s="123"/>
      <c r="Q5" s="119"/>
      <c r="R5" s="121"/>
      <c r="S5" s="121"/>
      <c r="T5" s="123"/>
      <c r="U5" s="119"/>
      <c r="V5" s="121"/>
      <c r="W5" s="121"/>
      <c r="X5" s="123"/>
      <c r="Y5" s="119"/>
      <c r="Z5" s="121"/>
      <c r="AA5" s="121"/>
      <c r="AB5" s="123"/>
      <c r="AC5" s="119"/>
      <c r="AD5" s="121"/>
      <c r="AE5" s="121"/>
      <c r="AF5" s="123"/>
      <c r="AG5" s="119"/>
      <c r="AH5" s="121"/>
      <c r="AI5" s="121"/>
      <c r="AJ5" s="123"/>
      <c r="AK5" s="119"/>
      <c r="AL5" s="121"/>
      <c r="AM5" s="121"/>
      <c r="AN5" s="123"/>
      <c r="AO5" s="119"/>
      <c r="AP5" s="121"/>
      <c r="AQ5" s="133"/>
      <c r="AR5" s="125"/>
      <c r="AS5" s="129"/>
      <c r="AT5" s="121"/>
      <c r="AU5" s="121"/>
      <c r="AV5" s="127"/>
      <c r="AW5" s="119"/>
      <c r="AX5" s="121"/>
      <c r="AY5" s="121"/>
      <c r="AZ5" s="123"/>
      <c r="BA5" s="129"/>
      <c r="BB5" s="121"/>
      <c r="BC5" s="121"/>
      <c r="BD5" s="125"/>
      <c r="BE5" s="119"/>
      <c r="BF5" s="121"/>
      <c r="BG5" s="121"/>
      <c r="BH5" s="125"/>
      <c r="BI5" s="129"/>
      <c r="BJ5" s="119"/>
      <c r="BK5" s="74" t="s">
        <v>172</v>
      </c>
      <c r="BL5" s="75" t="s">
        <v>3</v>
      </c>
      <c r="BN5" s="76"/>
    </row>
    <row r="6" spans="1:66" s="78" customFormat="1" ht="15.75" customHeight="1">
      <c r="A6" s="9" t="s">
        <v>4</v>
      </c>
      <c r="B6" s="10">
        <v>102007287366.73</v>
      </c>
      <c r="C6" s="10">
        <v>14555119943</v>
      </c>
      <c r="D6" s="77">
        <v>13007866639</v>
      </c>
      <c r="E6" s="10">
        <v>16492908037</v>
      </c>
      <c r="F6" s="10">
        <v>25022534016.4</v>
      </c>
      <c r="G6" s="10">
        <v>16201046200</v>
      </c>
      <c r="H6" s="77">
        <v>7862242972</v>
      </c>
      <c r="I6" s="9" t="s">
        <v>4</v>
      </c>
      <c r="J6" s="10">
        <v>6582812892</v>
      </c>
      <c r="K6" s="10">
        <v>11823321706</v>
      </c>
      <c r="L6" s="77">
        <v>6405932143</v>
      </c>
      <c r="M6" s="10">
        <v>8466109701</v>
      </c>
      <c r="N6" s="10">
        <v>7932816053</v>
      </c>
      <c r="O6" s="10">
        <v>4345356217</v>
      </c>
      <c r="P6" s="77">
        <v>12026307164</v>
      </c>
      <c r="Q6" s="9" t="s">
        <v>4</v>
      </c>
      <c r="R6" s="10">
        <v>7359193940</v>
      </c>
      <c r="S6" s="10">
        <v>3836442761</v>
      </c>
      <c r="T6" s="77">
        <v>2479757058</v>
      </c>
      <c r="U6" s="10">
        <v>4473888020</v>
      </c>
      <c r="V6" s="10">
        <v>2147102698</v>
      </c>
      <c r="W6" s="10">
        <v>3177593852</v>
      </c>
      <c r="X6" s="77">
        <v>20603731577</v>
      </c>
      <c r="Y6" s="9" t="s">
        <v>4</v>
      </c>
      <c r="Z6" s="10">
        <v>5477231738</v>
      </c>
      <c r="AA6" s="10">
        <v>5906218324</v>
      </c>
      <c r="AB6" s="77">
        <v>6590342539</v>
      </c>
      <c r="AC6" s="10">
        <v>2135603425</v>
      </c>
      <c r="AD6" s="10">
        <v>3209783697.24</v>
      </c>
      <c r="AE6" s="10">
        <v>3310090089</v>
      </c>
      <c r="AF6" s="77">
        <v>2088068052</v>
      </c>
      <c r="AG6" s="9" t="s">
        <v>4</v>
      </c>
      <c r="AH6" s="10">
        <v>5436847604</v>
      </c>
      <c r="AI6" s="10">
        <v>2861105283</v>
      </c>
      <c r="AJ6" s="77">
        <v>2449075084</v>
      </c>
      <c r="AK6" s="10">
        <v>1814720699</v>
      </c>
      <c r="AL6" s="10">
        <v>7998856106</v>
      </c>
      <c r="AM6" s="10">
        <v>11523078995</v>
      </c>
      <c r="AN6" s="77">
        <v>5549193271</v>
      </c>
      <c r="AO6" s="9" t="s">
        <v>4</v>
      </c>
      <c r="AP6" s="10">
        <v>3457928115</v>
      </c>
      <c r="AQ6" s="10">
        <v>6697008763</v>
      </c>
      <c r="AR6" s="77">
        <v>4432564804</v>
      </c>
      <c r="AS6" s="10">
        <v>3870239913</v>
      </c>
      <c r="AT6" s="10">
        <v>5809204989</v>
      </c>
      <c r="AU6" s="10">
        <v>2750687688</v>
      </c>
      <c r="AV6" s="77">
        <v>3349353301</v>
      </c>
      <c r="AW6" s="9" t="s">
        <v>4</v>
      </c>
      <c r="AX6" s="10">
        <v>6538502604</v>
      </c>
      <c r="AY6" s="10">
        <v>2530472933</v>
      </c>
      <c r="AZ6" s="77">
        <v>1812938454</v>
      </c>
      <c r="BA6" s="10">
        <v>1666795390</v>
      </c>
      <c r="BB6" s="10">
        <v>3333971194</v>
      </c>
      <c r="BC6" s="10">
        <v>4671717655</v>
      </c>
      <c r="BD6" s="77">
        <v>2085558076</v>
      </c>
      <c r="BE6" s="9" t="s">
        <v>4</v>
      </c>
      <c r="BF6" s="10">
        <v>708751453</v>
      </c>
      <c r="BG6" s="10">
        <v>2763855275</v>
      </c>
      <c r="BH6" s="77">
        <v>512749686</v>
      </c>
      <c r="BI6" s="10">
        <v>738847871</v>
      </c>
      <c r="BJ6" s="10">
        <v>481497240</v>
      </c>
      <c r="BK6" s="16">
        <v>421372231266.37</v>
      </c>
      <c r="BL6" s="13">
        <v>100</v>
      </c>
      <c r="BN6" s="79"/>
    </row>
    <row r="7" spans="1:66" s="78" customFormat="1" ht="15.75" customHeight="1">
      <c r="A7" s="15" t="s">
        <v>6</v>
      </c>
      <c r="B7" s="10">
        <v>2151535294.73</v>
      </c>
      <c r="C7" s="10">
        <v>1925593849</v>
      </c>
      <c r="D7" s="77">
        <v>1740456615</v>
      </c>
      <c r="E7" s="10">
        <v>1909714085</v>
      </c>
      <c r="F7" s="10">
        <v>4162648834.4</v>
      </c>
      <c r="G7" s="10">
        <v>1725915334</v>
      </c>
      <c r="H7" s="77">
        <v>1891290485</v>
      </c>
      <c r="I7" s="15" t="s">
        <v>6</v>
      </c>
      <c r="J7" s="10">
        <v>958739084</v>
      </c>
      <c r="K7" s="10">
        <v>2064656310</v>
      </c>
      <c r="L7" s="77">
        <v>1573492516</v>
      </c>
      <c r="M7" s="10">
        <v>704479918</v>
      </c>
      <c r="N7" s="10">
        <v>868224483</v>
      </c>
      <c r="O7" s="10">
        <v>879691380</v>
      </c>
      <c r="P7" s="77">
        <v>1147834403</v>
      </c>
      <c r="Q7" s="15" t="s">
        <v>6</v>
      </c>
      <c r="R7" s="10">
        <v>929943878</v>
      </c>
      <c r="S7" s="10">
        <v>467568867</v>
      </c>
      <c r="T7" s="77">
        <v>1041815301</v>
      </c>
      <c r="U7" s="10">
        <v>1178463453</v>
      </c>
      <c r="V7" s="10">
        <v>522466491</v>
      </c>
      <c r="W7" s="10">
        <v>776363801</v>
      </c>
      <c r="X7" s="77">
        <v>1663867112</v>
      </c>
      <c r="Y7" s="15" t="s">
        <v>6</v>
      </c>
      <c r="Z7" s="10">
        <v>1484779527</v>
      </c>
      <c r="AA7" s="10">
        <v>1170080325</v>
      </c>
      <c r="AB7" s="77">
        <v>1112646910</v>
      </c>
      <c r="AC7" s="10">
        <v>722425615</v>
      </c>
      <c r="AD7" s="10">
        <v>941139694.24</v>
      </c>
      <c r="AE7" s="10">
        <v>770073789</v>
      </c>
      <c r="AF7" s="77">
        <v>597067708</v>
      </c>
      <c r="AG7" s="15" t="s">
        <v>6</v>
      </c>
      <c r="AH7" s="10">
        <v>457174298</v>
      </c>
      <c r="AI7" s="10">
        <v>958577867</v>
      </c>
      <c r="AJ7" s="77">
        <v>561979418</v>
      </c>
      <c r="AK7" s="10">
        <v>753539962</v>
      </c>
      <c r="AL7" s="10">
        <v>1143430639</v>
      </c>
      <c r="AM7" s="10">
        <v>1324073125</v>
      </c>
      <c r="AN7" s="77">
        <v>962123121</v>
      </c>
      <c r="AO7" s="15" t="s">
        <v>6</v>
      </c>
      <c r="AP7" s="10">
        <v>1046627388</v>
      </c>
      <c r="AQ7" s="10">
        <v>531103324</v>
      </c>
      <c r="AR7" s="77">
        <v>770021464</v>
      </c>
      <c r="AS7" s="10">
        <v>716579620</v>
      </c>
      <c r="AT7" s="10">
        <v>1254806710</v>
      </c>
      <c r="AU7" s="10">
        <v>566559873</v>
      </c>
      <c r="AV7" s="77">
        <v>1427783572</v>
      </c>
      <c r="AW7" s="15" t="s">
        <v>6</v>
      </c>
      <c r="AX7" s="10">
        <v>557129018</v>
      </c>
      <c r="AY7" s="10">
        <v>503414292</v>
      </c>
      <c r="AZ7" s="77">
        <v>736930174</v>
      </c>
      <c r="BA7" s="10">
        <v>1119957457</v>
      </c>
      <c r="BB7" s="10">
        <v>868799736</v>
      </c>
      <c r="BC7" s="10">
        <v>536039787</v>
      </c>
      <c r="BD7" s="77">
        <v>596726330</v>
      </c>
      <c r="BE7" s="15" t="s">
        <v>6</v>
      </c>
      <c r="BF7" s="10">
        <v>25310733</v>
      </c>
      <c r="BG7" s="10">
        <v>98171395</v>
      </c>
      <c r="BH7" s="77">
        <v>126199152</v>
      </c>
      <c r="BI7" s="10">
        <v>158487329</v>
      </c>
      <c r="BJ7" s="10">
        <v>62973909</v>
      </c>
      <c r="BK7" s="16">
        <v>54947494755.37</v>
      </c>
      <c r="BL7" s="18">
        <v>13.04</v>
      </c>
      <c r="BN7" s="79"/>
    </row>
    <row r="8" spans="1:66" s="85" customFormat="1" ht="15.75" customHeight="1">
      <c r="A8" s="19" t="s">
        <v>8</v>
      </c>
      <c r="B8" s="80">
        <v>1418119029.73</v>
      </c>
      <c r="C8" s="80">
        <v>1882512614</v>
      </c>
      <c r="D8" s="81">
        <v>1491458828</v>
      </c>
      <c r="E8" s="20">
        <v>1788464351</v>
      </c>
      <c r="F8" s="80">
        <v>3946335533.4</v>
      </c>
      <c r="G8" s="80">
        <v>1695157157</v>
      </c>
      <c r="H8" s="81">
        <v>7814788</v>
      </c>
      <c r="I8" s="82" t="s">
        <v>8</v>
      </c>
      <c r="J8" s="80">
        <v>857010337</v>
      </c>
      <c r="K8" s="80">
        <v>2042799073</v>
      </c>
      <c r="L8" s="81">
        <v>1522948828</v>
      </c>
      <c r="M8" s="20">
        <v>678109506</v>
      </c>
      <c r="N8" s="80">
        <v>851679368</v>
      </c>
      <c r="O8" s="80">
        <v>822863232</v>
      </c>
      <c r="P8" s="81">
        <v>1099394112</v>
      </c>
      <c r="Q8" s="82" t="s">
        <v>8</v>
      </c>
      <c r="R8" s="80">
        <v>909932314</v>
      </c>
      <c r="S8" s="80">
        <v>460313734</v>
      </c>
      <c r="T8" s="81">
        <v>1016995016</v>
      </c>
      <c r="U8" s="20">
        <v>1175899532</v>
      </c>
      <c r="V8" s="80">
        <v>501728172</v>
      </c>
      <c r="W8" s="80">
        <v>775391529</v>
      </c>
      <c r="X8" s="81">
        <v>1432353637</v>
      </c>
      <c r="Y8" s="82" t="s">
        <v>8</v>
      </c>
      <c r="Z8" s="80">
        <v>1444066099</v>
      </c>
      <c r="AA8" s="80">
        <v>1100965161</v>
      </c>
      <c r="AB8" s="81">
        <v>1050846817</v>
      </c>
      <c r="AC8" s="20">
        <v>718301776</v>
      </c>
      <c r="AD8" s="80">
        <v>935448681.24</v>
      </c>
      <c r="AE8" s="80">
        <v>721078248</v>
      </c>
      <c r="AF8" s="81">
        <v>581058902</v>
      </c>
      <c r="AG8" s="82" t="s">
        <v>8</v>
      </c>
      <c r="AH8" s="80">
        <v>435606836</v>
      </c>
      <c r="AI8" s="80">
        <v>891422035</v>
      </c>
      <c r="AJ8" s="81">
        <v>551074059</v>
      </c>
      <c r="AK8" s="20">
        <v>706010254</v>
      </c>
      <c r="AL8" s="80">
        <v>1120784595</v>
      </c>
      <c r="AM8" s="80">
        <v>1247647339</v>
      </c>
      <c r="AN8" s="81">
        <v>939968227</v>
      </c>
      <c r="AO8" s="82" t="s">
        <v>8</v>
      </c>
      <c r="AP8" s="80">
        <v>1042055071</v>
      </c>
      <c r="AQ8" s="80">
        <v>522404761</v>
      </c>
      <c r="AR8" s="81">
        <v>714564294</v>
      </c>
      <c r="AS8" s="20">
        <v>711463348</v>
      </c>
      <c r="AT8" s="80">
        <v>1196786644</v>
      </c>
      <c r="AU8" s="80">
        <v>566455268</v>
      </c>
      <c r="AV8" s="81">
        <v>1389161829</v>
      </c>
      <c r="AW8" s="82" t="s">
        <v>8</v>
      </c>
      <c r="AX8" s="80">
        <v>553721870</v>
      </c>
      <c r="AY8" s="80">
        <v>485844652</v>
      </c>
      <c r="AZ8" s="81">
        <v>719020956</v>
      </c>
      <c r="BA8" s="20">
        <v>1118563557</v>
      </c>
      <c r="BB8" s="80">
        <v>846892759</v>
      </c>
      <c r="BC8" s="80">
        <v>533306426</v>
      </c>
      <c r="BD8" s="81">
        <v>595815549</v>
      </c>
      <c r="BE8" s="82" t="s">
        <v>8</v>
      </c>
      <c r="BF8" s="80">
        <v>23784093</v>
      </c>
      <c r="BG8" s="80">
        <v>91522379</v>
      </c>
      <c r="BH8" s="81">
        <v>125451010</v>
      </c>
      <c r="BI8" s="20">
        <v>157594954</v>
      </c>
      <c r="BJ8" s="80">
        <v>62767693</v>
      </c>
      <c r="BK8" s="21">
        <v>50278736833.37</v>
      </c>
      <c r="BL8" s="23">
        <v>11.93</v>
      </c>
      <c r="BM8" s="83"/>
      <c r="BN8" s="84"/>
    </row>
    <row r="9" spans="1:66" s="85" customFormat="1" ht="15.75" customHeight="1">
      <c r="A9" s="19" t="s">
        <v>176</v>
      </c>
      <c r="B9" s="80">
        <v>0</v>
      </c>
      <c r="C9" s="80">
        <v>0</v>
      </c>
      <c r="D9" s="81">
        <v>0</v>
      </c>
      <c r="E9" s="20">
        <v>0</v>
      </c>
      <c r="F9" s="80">
        <v>0</v>
      </c>
      <c r="G9" s="80">
        <v>0</v>
      </c>
      <c r="H9" s="81">
        <v>1677581000</v>
      </c>
      <c r="I9" s="82" t="s">
        <v>176</v>
      </c>
      <c r="J9" s="80">
        <v>0</v>
      </c>
      <c r="K9" s="80">
        <v>0</v>
      </c>
      <c r="L9" s="81">
        <v>0</v>
      </c>
      <c r="M9" s="20">
        <v>0</v>
      </c>
      <c r="N9" s="80">
        <v>0</v>
      </c>
      <c r="O9" s="80">
        <v>0</v>
      </c>
      <c r="P9" s="81">
        <v>0</v>
      </c>
      <c r="Q9" s="82" t="s">
        <v>176</v>
      </c>
      <c r="R9" s="80">
        <v>0</v>
      </c>
      <c r="S9" s="80">
        <v>0</v>
      </c>
      <c r="T9" s="81">
        <v>0</v>
      </c>
      <c r="U9" s="20">
        <v>0</v>
      </c>
      <c r="V9" s="80">
        <v>0</v>
      </c>
      <c r="W9" s="80">
        <v>0</v>
      </c>
      <c r="X9" s="81">
        <v>220000000</v>
      </c>
      <c r="Y9" s="82" t="s">
        <v>176</v>
      </c>
      <c r="Z9" s="80">
        <v>0</v>
      </c>
      <c r="AA9" s="80">
        <v>0</v>
      </c>
      <c r="AB9" s="81">
        <v>0</v>
      </c>
      <c r="AC9" s="20">
        <v>0</v>
      </c>
      <c r="AD9" s="80">
        <v>0</v>
      </c>
      <c r="AE9" s="80">
        <v>0</v>
      </c>
      <c r="AF9" s="81">
        <v>0</v>
      </c>
      <c r="AG9" s="82" t="s">
        <v>176</v>
      </c>
      <c r="AH9" s="80">
        <v>0</v>
      </c>
      <c r="AI9" s="80">
        <v>0</v>
      </c>
      <c r="AJ9" s="81">
        <v>0</v>
      </c>
      <c r="AK9" s="20">
        <v>0</v>
      </c>
      <c r="AL9" s="80">
        <v>0</v>
      </c>
      <c r="AM9" s="80">
        <v>0</v>
      </c>
      <c r="AN9" s="81">
        <v>0</v>
      </c>
      <c r="AO9" s="82" t="s">
        <v>176</v>
      </c>
      <c r="AP9" s="80">
        <v>0</v>
      </c>
      <c r="AQ9" s="80">
        <v>0</v>
      </c>
      <c r="AR9" s="81">
        <v>0</v>
      </c>
      <c r="AS9" s="20">
        <v>0</v>
      </c>
      <c r="AT9" s="80">
        <v>0</v>
      </c>
      <c r="AU9" s="80">
        <v>0</v>
      </c>
      <c r="AV9" s="81">
        <v>0</v>
      </c>
      <c r="AW9" s="82" t="s">
        <v>176</v>
      </c>
      <c r="AX9" s="80">
        <v>0</v>
      </c>
      <c r="AY9" s="80">
        <v>0</v>
      </c>
      <c r="AZ9" s="81">
        <v>0</v>
      </c>
      <c r="BA9" s="20">
        <v>0</v>
      </c>
      <c r="BB9" s="80">
        <v>0</v>
      </c>
      <c r="BC9" s="80">
        <v>0</v>
      </c>
      <c r="BD9" s="81">
        <v>0</v>
      </c>
      <c r="BE9" s="82" t="s">
        <v>176</v>
      </c>
      <c r="BF9" s="80">
        <v>0</v>
      </c>
      <c r="BG9" s="80">
        <v>0</v>
      </c>
      <c r="BH9" s="81">
        <v>0</v>
      </c>
      <c r="BI9" s="20">
        <v>0</v>
      </c>
      <c r="BJ9" s="80">
        <v>0</v>
      </c>
      <c r="BK9" s="21">
        <v>1897581000</v>
      </c>
      <c r="BL9" s="23">
        <v>0.45</v>
      </c>
      <c r="BM9" s="83"/>
      <c r="BN9" s="84"/>
    </row>
    <row r="10" spans="1:66" s="85" customFormat="1" ht="15.75" customHeight="1">
      <c r="A10" s="19" t="s">
        <v>11</v>
      </c>
      <c r="B10" s="80">
        <v>10350569</v>
      </c>
      <c r="C10" s="80">
        <v>0</v>
      </c>
      <c r="D10" s="81">
        <v>22837258</v>
      </c>
      <c r="E10" s="20">
        <v>44934266</v>
      </c>
      <c r="F10" s="80">
        <v>0</v>
      </c>
      <c r="G10" s="80">
        <v>27030</v>
      </c>
      <c r="H10" s="81">
        <v>0</v>
      </c>
      <c r="I10" s="82" t="s">
        <v>11</v>
      </c>
      <c r="J10" s="80">
        <v>0</v>
      </c>
      <c r="K10" s="80">
        <v>0</v>
      </c>
      <c r="L10" s="81">
        <v>40171709</v>
      </c>
      <c r="M10" s="20">
        <v>1041</v>
      </c>
      <c r="N10" s="80">
        <v>148586</v>
      </c>
      <c r="O10" s="80">
        <v>12444858</v>
      </c>
      <c r="P10" s="81">
        <v>116918</v>
      </c>
      <c r="Q10" s="82" t="s">
        <v>11</v>
      </c>
      <c r="R10" s="80">
        <v>114772</v>
      </c>
      <c r="S10" s="80">
        <v>52894</v>
      </c>
      <c r="T10" s="81">
        <v>124903</v>
      </c>
      <c r="U10" s="20">
        <v>20180</v>
      </c>
      <c r="V10" s="80">
        <v>0</v>
      </c>
      <c r="W10" s="80">
        <v>0</v>
      </c>
      <c r="X10" s="81">
        <v>0</v>
      </c>
      <c r="Y10" s="82" t="s">
        <v>11</v>
      </c>
      <c r="Z10" s="80">
        <v>435269</v>
      </c>
      <c r="AA10" s="80">
        <v>381711</v>
      </c>
      <c r="AB10" s="81">
        <v>0</v>
      </c>
      <c r="AC10" s="20">
        <v>0</v>
      </c>
      <c r="AD10" s="80">
        <v>0</v>
      </c>
      <c r="AE10" s="80">
        <v>0</v>
      </c>
      <c r="AF10" s="81">
        <v>0</v>
      </c>
      <c r="AG10" s="82" t="s">
        <v>11</v>
      </c>
      <c r="AH10" s="80">
        <v>111727</v>
      </c>
      <c r="AI10" s="80">
        <v>28400242</v>
      </c>
      <c r="AJ10" s="81">
        <v>21106</v>
      </c>
      <c r="AK10" s="20">
        <v>552</v>
      </c>
      <c r="AL10" s="80">
        <v>4090500</v>
      </c>
      <c r="AM10" s="80">
        <v>2493560</v>
      </c>
      <c r="AN10" s="81">
        <v>3075007</v>
      </c>
      <c r="AO10" s="82" t="s">
        <v>11</v>
      </c>
      <c r="AP10" s="80">
        <v>0</v>
      </c>
      <c r="AQ10" s="80">
        <v>956521</v>
      </c>
      <c r="AR10" s="81">
        <v>100000</v>
      </c>
      <c r="AS10" s="20">
        <v>0</v>
      </c>
      <c r="AT10" s="80">
        <v>0</v>
      </c>
      <c r="AU10" s="80">
        <v>0</v>
      </c>
      <c r="AV10" s="81">
        <v>2000000</v>
      </c>
      <c r="AW10" s="82" t="s">
        <v>11</v>
      </c>
      <c r="AX10" s="80">
        <v>0</v>
      </c>
      <c r="AY10" s="80">
        <v>109630</v>
      </c>
      <c r="AZ10" s="81">
        <v>0</v>
      </c>
      <c r="BA10" s="20">
        <v>0</v>
      </c>
      <c r="BB10" s="80">
        <v>169824</v>
      </c>
      <c r="BC10" s="80">
        <v>0</v>
      </c>
      <c r="BD10" s="81">
        <v>22794</v>
      </c>
      <c r="BE10" s="82" t="s">
        <v>11</v>
      </c>
      <c r="BF10" s="80">
        <v>0</v>
      </c>
      <c r="BG10" s="80">
        <v>70030</v>
      </c>
      <c r="BH10" s="81">
        <v>0</v>
      </c>
      <c r="BI10" s="20">
        <v>0</v>
      </c>
      <c r="BJ10" s="80">
        <v>0</v>
      </c>
      <c r="BK10" s="21">
        <v>173783457</v>
      </c>
      <c r="BL10" s="23">
        <v>0.04</v>
      </c>
      <c r="BN10" s="79"/>
    </row>
    <row r="11" spans="1:66" s="85" customFormat="1" ht="15.75" customHeight="1">
      <c r="A11" s="19" t="s">
        <v>13</v>
      </c>
      <c r="B11" s="80">
        <v>30829434</v>
      </c>
      <c r="C11" s="80">
        <v>0</v>
      </c>
      <c r="D11" s="81">
        <v>0</v>
      </c>
      <c r="E11" s="20">
        <v>3890462</v>
      </c>
      <c r="F11" s="80">
        <v>0</v>
      </c>
      <c r="G11" s="80">
        <v>0</v>
      </c>
      <c r="H11" s="81">
        <v>0</v>
      </c>
      <c r="I11" s="82" t="s">
        <v>13</v>
      </c>
      <c r="J11" s="80">
        <v>0</v>
      </c>
      <c r="K11" s="80">
        <v>0</v>
      </c>
      <c r="L11" s="81">
        <v>0</v>
      </c>
      <c r="M11" s="20">
        <v>0</v>
      </c>
      <c r="N11" s="80">
        <v>0</v>
      </c>
      <c r="O11" s="80">
        <v>0</v>
      </c>
      <c r="P11" s="81">
        <v>0</v>
      </c>
      <c r="Q11" s="82" t="s">
        <v>13</v>
      </c>
      <c r="R11" s="80">
        <v>0</v>
      </c>
      <c r="S11" s="80">
        <v>0</v>
      </c>
      <c r="T11" s="81">
        <v>0</v>
      </c>
      <c r="U11" s="20">
        <v>0</v>
      </c>
      <c r="V11" s="80">
        <v>0</v>
      </c>
      <c r="W11" s="80">
        <v>0</v>
      </c>
      <c r="X11" s="81">
        <v>0</v>
      </c>
      <c r="Y11" s="82" t="s">
        <v>13</v>
      </c>
      <c r="Z11" s="80">
        <v>0</v>
      </c>
      <c r="AA11" s="80">
        <v>0</v>
      </c>
      <c r="AB11" s="81">
        <v>0</v>
      </c>
      <c r="AC11" s="20">
        <v>0</v>
      </c>
      <c r="AD11" s="80">
        <v>0</v>
      </c>
      <c r="AE11" s="80">
        <v>0</v>
      </c>
      <c r="AF11" s="81">
        <v>0</v>
      </c>
      <c r="AG11" s="82" t="s">
        <v>13</v>
      </c>
      <c r="AH11" s="80">
        <v>3686972</v>
      </c>
      <c r="AI11" s="80">
        <v>0</v>
      </c>
      <c r="AJ11" s="81">
        <v>1638207</v>
      </c>
      <c r="AK11" s="20">
        <v>0</v>
      </c>
      <c r="AL11" s="80">
        <v>0</v>
      </c>
      <c r="AM11" s="80">
        <v>0</v>
      </c>
      <c r="AN11" s="81">
        <v>0</v>
      </c>
      <c r="AO11" s="82" t="s">
        <v>13</v>
      </c>
      <c r="AP11" s="80">
        <v>0</v>
      </c>
      <c r="AQ11" s="80">
        <v>0</v>
      </c>
      <c r="AR11" s="81">
        <v>0</v>
      </c>
      <c r="AS11" s="20">
        <v>0</v>
      </c>
      <c r="AT11" s="80">
        <v>0</v>
      </c>
      <c r="AU11" s="80">
        <v>0</v>
      </c>
      <c r="AV11" s="81">
        <v>0</v>
      </c>
      <c r="AW11" s="82" t="s">
        <v>13</v>
      </c>
      <c r="AX11" s="80">
        <v>0</v>
      </c>
      <c r="AY11" s="80">
        <v>0</v>
      </c>
      <c r="AZ11" s="81">
        <v>0</v>
      </c>
      <c r="BA11" s="20">
        <v>0</v>
      </c>
      <c r="BB11" s="80">
        <v>0</v>
      </c>
      <c r="BC11" s="80">
        <v>0</v>
      </c>
      <c r="BD11" s="81">
        <v>0</v>
      </c>
      <c r="BE11" s="82" t="s">
        <v>13</v>
      </c>
      <c r="BF11" s="80">
        <v>0</v>
      </c>
      <c r="BG11" s="80">
        <v>0</v>
      </c>
      <c r="BH11" s="81">
        <v>0</v>
      </c>
      <c r="BI11" s="20">
        <v>0</v>
      </c>
      <c r="BJ11" s="80">
        <v>0</v>
      </c>
      <c r="BK11" s="21">
        <v>40045075</v>
      </c>
      <c r="BL11" s="23">
        <v>0.01</v>
      </c>
      <c r="BN11" s="84"/>
    </row>
    <row r="12" spans="1:66" s="85" customFormat="1" ht="15.75" customHeight="1">
      <c r="A12" s="19" t="s">
        <v>14</v>
      </c>
      <c r="B12" s="80">
        <v>418146234</v>
      </c>
      <c r="C12" s="80">
        <v>41190467</v>
      </c>
      <c r="D12" s="81">
        <v>226160529</v>
      </c>
      <c r="E12" s="20">
        <v>72425006</v>
      </c>
      <c r="F12" s="80">
        <v>214486201</v>
      </c>
      <c r="G12" s="80">
        <v>30731147</v>
      </c>
      <c r="H12" s="81">
        <v>205894697</v>
      </c>
      <c r="I12" s="82" t="s">
        <v>14</v>
      </c>
      <c r="J12" s="80">
        <v>101666747</v>
      </c>
      <c r="K12" s="80">
        <v>21857237</v>
      </c>
      <c r="L12" s="81">
        <v>10371979</v>
      </c>
      <c r="M12" s="20">
        <v>26369371</v>
      </c>
      <c r="N12" s="80">
        <v>16396529</v>
      </c>
      <c r="O12" s="80">
        <v>44383290</v>
      </c>
      <c r="P12" s="81">
        <v>48323373</v>
      </c>
      <c r="Q12" s="82" t="s">
        <v>14</v>
      </c>
      <c r="R12" s="80">
        <v>19896792</v>
      </c>
      <c r="S12" s="80">
        <v>7202239</v>
      </c>
      <c r="T12" s="81">
        <v>24695382</v>
      </c>
      <c r="U12" s="20">
        <v>1261371</v>
      </c>
      <c r="V12" s="80">
        <v>20738319</v>
      </c>
      <c r="W12" s="80">
        <v>314820</v>
      </c>
      <c r="X12" s="81">
        <v>5275464</v>
      </c>
      <c r="Y12" s="82" t="s">
        <v>14</v>
      </c>
      <c r="Z12" s="80">
        <v>40278159</v>
      </c>
      <c r="AA12" s="80">
        <v>68733453</v>
      </c>
      <c r="AB12" s="81">
        <v>61800093</v>
      </c>
      <c r="AC12" s="20">
        <v>4123839</v>
      </c>
      <c r="AD12" s="80">
        <v>5691013</v>
      </c>
      <c r="AE12" s="80">
        <v>48995541</v>
      </c>
      <c r="AF12" s="81">
        <v>16008806</v>
      </c>
      <c r="AG12" s="82" t="s">
        <v>14</v>
      </c>
      <c r="AH12" s="80">
        <v>17768763</v>
      </c>
      <c r="AI12" s="80">
        <v>38755590</v>
      </c>
      <c r="AJ12" s="81">
        <v>9185670</v>
      </c>
      <c r="AK12" s="20">
        <v>47529156</v>
      </c>
      <c r="AL12" s="80">
        <v>18555544</v>
      </c>
      <c r="AM12" s="80">
        <v>73932226</v>
      </c>
      <c r="AN12" s="81">
        <v>19079887</v>
      </c>
      <c r="AO12" s="82" t="s">
        <v>14</v>
      </c>
      <c r="AP12" s="80">
        <v>4572317</v>
      </c>
      <c r="AQ12" s="80">
        <v>7742042</v>
      </c>
      <c r="AR12" s="81">
        <v>20138544</v>
      </c>
      <c r="AS12" s="20">
        <v>5116272</v>
      </c>
      <c r="AT12" s="80">
        <v>58020066</v>
      </c>
      <c r="AU12" s="80">
        <v>104605</v>
      </c>
      <c r="AV12" s="81">
        <v>36621743</v>
      </c>
      <c r="AW12" s="82" t="s">
        <v>14</v>
      </c>
      <c r="AX12" s="80">
        <v>1825269</v>
      </c>
      <c r="AY12" s="80">
        <v>17460010</v>
      </c>
      <c r="AZ12" s="81">
        <v>17909218</v>
      </c>
      <c r="BA12" s="20">
        <v>0</v>
      </c>
      <c r="BB12" s="80">
        <v>20714909</v>
      </c>
      <c r="BC12" s="80">
        <v>2733361</v>
      </c>
      <c r="BD12" s="81">
        <v>887987</v>
      </c>
      <c r="BE12" s="82" t="s">
        <v>14</v>
      </c>
      <c r="BF12" s="80">
        <v>1526640</v>
      </c>
      <c r="BG12" s="80">
        <v>6578986</v>
      </c>
      <c r="BH12" s="81">
        <v>748142</v>
      </c>
      <c r="BI12" s="20">
        <v>892375</v>
      </c>
      <c r="BJ12" s="80">
        <v>206216</v>
      </c>
      <c r="BK12" s="21">
        <v>2232023636</v>
      </c>
      <c r="BL12" s="23">
        <v>0.53</v>
      </c>
      <c r="BN12" s="79"/>
    </row>
    <row r="13" spans="1:66" s="85" customFormat="1" ht="15.75" customHeight="1">
      <c r="A13" s="19" t="s">
        <v>15</v>
      </c>
      <c r="B13" s="80">
        <v>274090028</v>
      </c>
      <c r="C13" s="80">
        <v>1890768</v>
      </c>
      <c r="D13" s="81">
        <v>0</v>
      </c>
      <c r="E13" s="20">
        <v>0</v>
      </c>
      <c r="F13" s="80">
        <v>1827100</v>
      </c>
      <c r="G13" s="80">
        <v>0</v>
      </c>
      <c r="H13" s="81">
        <v>0</v>
      </c>
      <c r="I13" s="82" t="s">
        <v>15</v>
      </c>
      <c r="J13" s="80">
        <v>62000</v>
      </c>
      <c r="K13" s="80">
        <v>0</v>
      </c>
      <c r="L13" s="81">
        <v>0</v>
      </c>
      <c r="M13" s="20">
        <v>0</v>
      </c>
      <c r="N13" s="80">
        <v>0</v>
      </c>
      <c r="O13" s="80">
        <v>0</v>
      </c>
      <c r="P13" s="81">
        <v>0</v>
      </c>
      <c r="Q13" s="82" t="s">
        <v>15</v>
      </c>
      <c r="R13" s="80">
        <v>0</v>
      </c>
      <c r="S13" s="80">
        <v>0</v>
      </c>
      <c r="T13" s="81">
        <v>0</v>
      </c>
      <c r="U13" s="20">
        <v>1282370</v>
      </c>
      <c r="V13" s="80">
        <v>0</v>
      </c>
      <c r="W13" s="80">
        <v>657452</v>
      </c>
      <c r="X13" s="81">
        <v>6238011</v>
      </c>
      <c r="Y13" s="82" t="s">
        <v>15</v>
      </c>
      <c r="Z13" s="80">
        <v>0</v>
      </c>
      <c r="AA13" s="80">
        <v>0</v>
      </c>
      <c r="AB13" s="81">
        <v>0</v>
      </c>
      <c r="AC13" s="20">
        <v>0</v>
      </c>
      <c r="AD13" s="80">
        <v>0</v>
      </c>
      <c r="AE13" s="80">
        <v>0</v>
      </c>
      <c r="AF13" s="81">
        <v>0</v>
      </c>
      <c r="AG13" s="82" t="s">
        <v>15</v>
      </c>
      <c r="AH13" s="80">
        <v>0</v>
      </c>
      <c r="AI13" s="80">
        <v>0</v>
      </c>
      <c r="AJ13" s="81">
        <v>60376</v>
      </c>
      <c r="AK13" s="20">
        <v>0</v>
      </c>
      <c r="AL13" s="80">
        <v>0</v>
      </c>
      <c r="AM13" s="80">
        <v>0</v>
      </c>
      <c r="AN13" s="81">
        <v>0</v>
      </c>
      <c r="AO13" s="82" t="s">
        <v>15</v>
      </c>
      <c r="AP13" s="80">
        <v>0</v>
      </c>
      <c r="AQ13" s="80">
        <v>0</v>
      </c>
      <c r="AR13" s="81">
        <v>35218626</v>
      </c>
      <c r="AS13" s="20">
        <v>0</v>
      </c>
      <c r="AT13" s="80">
        <v>0</v>
      </c>
      <c r="AU13" s="80">
        <v>0</v>
      </c>
      <c r="AV13" s="81">
        <v>0</v>
      </c>
      <c r="AW13" s="82" t="s">
        <v>15</v>
      </c>
      <c r="AX13" s="80">
        <v>1581879</v>
      </c>
      <c r="AY13" s="80">
        <v>0</v>
      </c>
      <c r="AZ13" s="81">
        <v>0</v>
      </c>
      <c r="BA13" s="20">
        <v>1393900</v>
      </c>
      <c r="BB13" s="80">
        <v>1022244</v>
      </c>
      <c r="BC13" s="80">
        <v>0</v>
      </c>
      <c r="BD13" s="81">
        <v>0</v>
      </c>
      <c r="BE13" s="82" t="s">
        <v>15</v>
      </c>
      <c r="BF13" s="80">
        <v>0</v>
      </c>
      <c r="BG13" s="80">
        <v>0</v>
      </c>
      <c r="BH13" s="81">
        <v>0</v>
      </c>
      <c r="BI13" s="20">
        <v>0</v>
      </c>
      <c r="BJ13" s="80">
        <v>0</v>
      </c>
      <c r="BK13" s="21">
        <v>325324754</v>
      </c>
      <c r="BL13" s="23">
        <v>0.08</v>
      </c>
      <c r="BN13" s="84"/>
    </row>
    <row r="14" spans="1:66" s="78" customFormat="1" ht="15.75" customHeight="1">
      <c r="A14" s="15" t="s">
        <v>177</v>
      </c>
      <c r="B14" s="10">
        <v>604735734</v>
      </c>
      <c r="C14" s="10">
        <v>24480275</v>
      </c>
      <c r="D14" s="77">
        <v>65255692</v>
      </c>
      <c r="E14" s="10">
        <v>49829143</v>
      </c>
      <c r="F14" s="10">
        <v>159353737</v>
      </c>
      <c r="G14" s="10">
        <v>142425237</v>
      </c>
      <c r="H14" s="77">
        <v>71814768</v>
      </c>
      <c r="I14" s="15" t="s">
        <v>177</v>
      </c>
      <c r="J14" s="10">
        <v>65142072</v>
      </c>
      <c r="K14" s="10">
        <v>42920697</v>
      </c>
      <c r="L14" s="77">
        <v>13964858</v>
      </c>
      <c r="M14" s="10">
        <v>32343386</v>
      </c>
      <c r="N14" s="10">
        <v>23755263</v>
      </c>
      <c r="O14" s="10">
        <v>17291312</v>
      </c>
      <c r="P14" s="77">
        <v>21100885</v>
      </c>
      <c r="Q14" s="15" t="s">
        <v>177</v>
      </c>
      <c r="R14" s="10">
        <v>14375998</v>
      </c>
      <c r="S14" s="10">
        <v>8869892</v>
      </c>
      <c r="T14" s="77">
        <v>6314188</v>
      </c>
      <c r="U14" s="10">
        <v>10536746</v>
      </c>
      <c r="V14" s="10">
        <v>12366707</v>
      </c>
      <c r="W14" s="10">
        <v>6513886</v>
      </c>
      <c r="X14" s="77">
        <v>63978482</v>
      </c>
      <c r="Y14" s="15" t="s">
        <v>177</v>
      </c>
      <c r="Z14" s="10">
        <v>22314127</v>
      </c>
      <c r="AA14" s="10">
        <v>1961988</v>
      </c>
      <c r="AB14" s="77">
        <v>2310488</v>
      </c>
      <c r="AC14" s="10">
        <v>4470462</v>
      </c>
      <c r="AD14" s="10">
        <v>11009270</v>
      </c>
      <c r="AE14" s="10">
        <v>0</v>
      </c>
      <c r="AF14" s="77">
        <v>3057328</v>
      </c>
      <c r="AG14" s="15" t="s">
        <v>177</v>
      </c>
      <c r="AH14" s="10">
        <v>5128289</v>
      </c>
      <c r="AI14" s="10">
        <v>44332517</v>
      </c>
      <c r="AJ14" s="77">
        <v>7710128</v>
      </c>
      <c r="AK14" s="10">
        <v>18044687</v>
      </c>
      <c r="AL14" s="10">
        <v>13310023</v>
      </c>
      <c r="AM14" s="10">
        <v>7347025</v>
      </c>
      <c r="AN14" s="77">
        <v>10491211</v>
      </c>
      <c r="AO14" s="15" t="s">
        <v>177</v>
      </c>
      <c r="AP14" s="10">
        <v>4697544</v>
      </c>
      <c r="AQ14" s="10">
        <v>396302</v>
      </c>
      <c r="AR14" s="77">
        <v>1475416</v>
      </c>
      <c r="AS14" s="10">
        <v>3169607</v>
      </c>
      <c r="AT14" s="10">
        <v>10043277</v>
      </c>
      <c r="AU14" s="10">
        <v>450654</v>
      </c>
      <c r="AV14" s="77">
        <v>9479943</v>
      </c>
      <c r="AW14" s="15" t="s">
        <v>177</v>
      </c>
      <c r="AX14" s="10">
        <v>5738390</v>
      </c>
      <c r="AY14" s="10">
        <v>7021717</v>
      </c>
      <c r="AZ14" s="77">
        <v>6592487</v>
      </c>
      <c r="BA14" s="10">
        <v>3038342</v>
      </c>
      <c r="BB14" s="10">
        <v>13389201</v>
      </c>
      <c r="BC14" s="10">
        <v>4734273</v>
      </c>
      <c r="BD14" s="77">
        <v>0</v>
      </c>
      <c r="BE14" s="15" t="s">
        <v>177</v>
      </c>
      <c r="BF14" s="10">
        <v>2299240</v>
      </c>
      <c r="BG14" s="10">
        <v>56190718</v>
      </c>
      <c r="BH14" s="77">
        <v>550192</v>
      </c>
      <c r="BI14" s="10">
        <v>2775672</v>
      </c>
      <c r="BJ14" s="10">
        <v>4790983</v>
      </c>
      <c r="BK14" s="16">
        <v>1745690459</v>
      </c>
      <c r="BL14" s="18">
        <v>0.41</v>
      </c>
      <c r="BN14" s="84"/>
    </row>
    <row r="15" spans="1:66" s="78" customFormat="1" ht="15.75" customHeight="1">
      <c r="A15" s="15" t="s">
        <v>18</v>
      </c>
      <c r="B15" s="10"/>
      <c r="C15" s="10"/>
      <c r="D15" s="39"/>
      <c r="E15" s="10"/>
      <c r="F15" s="10"/>
      <c r="G15" s="10"/>
      <c r="H15" s="77"/>
      <c r="I15" s="15" t="s">
        <v>18</v>
      </c>
      <c r="J15" s="10"/>
      <c r="K15" s="10"/>
      <c r="L15" s="77"/>
      <c r="M15" s="10"/>
      <c r="N15" s="10"/>
      <c r="O15" s="10"/>
      <c r="P15" s="77"/>
      <c r="Q15" s="15" t="s">
        <v>18</v>
      </c>
      <c r="R15" s="10"/>
      <c r="S15" s="10"/>
      <c r="T15" s="77"/>
      <c r="U15" s="10"/>
      <c r="V15" s="10"/>
      <c r="W15" s="10"/>
      <c r="X15" s="77"/>
      <c r="Y15" s="15" t="s">
        <v>18</v>
      </c>
      <c r="Z15" s="10"/>
      <c r="AA15" s="10"/>
      <c r="AB15" s="77"/>
      <c r="AC15" s="10"/>
      <c r="AD15" s="10"/>
      <c r="AE15" s="10"/>
      <c r="AF15" s="77"/>
      <c r="AG15" s="15" t="s">
        <v>18</v>
      </c>
      <c r="AH15" s="10"/>
      <c r="AI15" s="10"/>
      <c r="AJ15" s="77"/>
      <c r="AK15" s="10"/>
      <c r="AL15" s="10"/>
      <c r="AM15" s="10"/>
      <c r="AN15" s="77"/>
      <c r="AO15" s="15" t="s">
        <v>18</v>
      </c>
      <c r="AP15" s="10"/>
      <c r="AQ15" s="10"/>
      <c r="AR15" s="77"/>
      <c r="AS15" s="10"/>
      <c r="AT15" s="10"/>
      <c r="AU15" s="10"/>
      <c r="AV15" s="77"/>
      <c r="AW15" s="15" t="s">
        <v>18</v>
      </c>
      <c r="AX15" s="10"/>
      <c r="AY15" s="10"/>
      <c r="AZ15" s="77"/>
      <c r="BA15" s="10"/>
      <c r="BB15" s="10"/>
      <c r="BC15" s="10"/>
      <c r="BD15" s="77"/>
      <c r="BE15" s="15" t="s">
        <v>18</v>
      </c>
      <c r="BF15" s="10"/>
      <c r="BG15" s="10"/>
      <c r="BH15" s="77"/>
      <c r="BI15" s="10"/>
      <c r="BJ15" s="10"/>
      <c r="BK15" s="21">
        <v>0</v>
      </c>
      <c r="BL15" s="18">
        <v>0</v>
      </c>
      <c r="BN15" s="79"/>
    </row>
    <row r="16" spans="1:66" s="85" customFormat="1" ht="15.75" customHeight="1">
      <c r="A16" s="19" t="s">
        <v>19</v>
      </c>
      <c r="B16" s="80">
        <v>349999938</v>
      </c>
      <c r="C16" s="80">
        <v>0</v>
      </c>
      <c r="D16" s="81">
        <v>0</v>
      </c>
      <c r="E16" s="20">
        <v>0</v>
      </c>
      <c r="F16" s="80">
        <v>0</v>
      </c>
      <c r="G16" s="80">
        <v>0</v>
      </c>
      <c r="H16" s="81">
        <v>0</v>
      </c>
      <c r="I16" s="82" t="s">
        <v>19</v>
      </c>
      <c r="J16" s="80">
        <v>0</v>
      </c>
      <c r="K16" s="80">
        <v>0</v>
      </c>
      <c r="L16" s="81">
        <v>0</v>
      </c>
      <c r="M16" s="20">
        <v>0</v>
      </c>
      <c r="N16" s="80">
        <v>0</v>
      </c>
      <c r="O16" s="80">
        <v>0</v>
      </c>
      <c r="P16" s="81">
        <v>0</v>
      </c>
      <c r="Q16" s="82" t="s">
        <v>19</v>
      </c>
      <c r="R16" s="80">
        <v>0</v>
      </c>
      <c r="S16" s="80">
        <v>0</v>
      </c>
      <c r="T16" s="81">
        <v>0</v>
      </c>
      <c r="U16" s="20">
        <v>0</v>
      </c>
      <c r="V16" s="80">
        <v>0</v>
      </c>
      <c r="W16" s="80">
        <v>0</v>
      </c>
      <c r="X16" s="81">
        <v>0</v>
      </c>
      <c r="Y16" s="82" t="s">
        <v>19</v>
      </c>
      <c r="Z16" s="80">
        <v>0</v>
      </c>
      <c r="AA16" s="80">
        <v>0</v>
      </c>
      <c r="AB16" s="81">
        <v>0</v>
      </c>
      <c r="AC16" s="20">
        <v>0</v>
      </c>
      <c r="AD16" s="80">
        <v>0</v>
      </c>
      <c r="AE16" s="80">
        <v>0</v>
      </c>
      <c r="AF16" s="81">
        <v>0</v>
      </c>
      <c r="AG16" s="82" t="s">
        <v>19</v>
      </c>
      <c r="AH16" s="80">
        <v>0</v>
      </c>
      <c r="AI16" s="80">
        <v>0</v>
      </c>
      <c r="AJ16" s="81">
        <v>0</v>
      </c>
      <c r="AK16" s="20">
        <v>0</v>
      </c>
      <c r="AL16" s="80">
        <v>0</v>
      </c>
      <c r="AM16" s="80">
        <v>0</v>
      </c>
      <c r="AN16" s="81">
        <v>0</v>
      </c>
      <c r="AO16" s="82" t="s">
        <v>19</v>
      </c>
      <c r="AP16" s="80">
        <v>0</v>
      </c>
      <c r="AQ16" s="80">
        <v>0</v>
      </c>
      <c r="AR16" s="81">
        <v>0</v>
      </c>
      <c r="AS16" s="20">
        <v>0</v>
      </c>
      <c r="AT16" s="80">
        <v>0</v>
      </c>
      <c r="AU16" s="80">
        <v>0</v>
      </c>
      <c r="AV16" s="81">
        <v>0</v>
      </c>
      <c r="AW16" s="82" t="s">
        <v>19</v>
      </c>
      <c r="AX16" s="80">
        <v>0</v>
      </c>
      <c r="AY16" s="80">
        <v>0</v>
      </c>
      <c r="AZ16" s="81">
        <v>0</v>
      </c>
      <c r="BA16" s="20">
        <v>0</v>
      </c>
      <c r="BB16" s="80">
        <v>0</v>
      </c>
      <c r="BC16" s="80">
        <v>0</v>
      </c>
      <c r="BD16" s="81">
        <v>0</v>
      </c>
      <c r="BE16" s="82" t="s">
        <v>19</v>
      </c>
      <c r="BF16" s="80">
        <v>0</v>
      </c>
      <c r="BG16" s="80">
        <v>0</v>
      </c>
      <c r="BH16" s="81">
        <v>0</v>
      </c>
      <c r="BI16" s="20">
        <v>0</v>
      </c>
      <c r="BJ16" s="80">
        <v>0</v>
      </c>
      <c r="BK16" s="21">
        <v>349999938</v>
      </c>
      <c r="BL16" s="23">
        <v>0.08</v>
      </c>
      <c r="BN16" s="84"/>
    </row>
    <row r="17" spans="1:66" s="85" customFormat="1" ht="15.75" customHeight="1">
      <c r="A17" s="19" t="s">
        <v>20</v>
      </c>
      <c r="B17" s="80">
        <v>0</v>
      </c>
      <c r="C17" s="80">
        <v>0</v>
      </c>
      <c r="D17" s="81">
        <v>0</v>
      </c>
      <c r="E17" s="20">
        <v>0</v>
      </c>
      <c r="F17" s="80">
        <v>0</v>
      </c>
      <c r="G17" s="80">
        <v>0</v>
      </c>
      <c r="H17" s="81">
        <v>0</v>
      </c>
      <c r="I17" s="82" t="s">
        <v>20</v>
      </c>
      <c r="J17" s="80">
        <v>0</v>
      </c>
      <c r="K17" s="80">
        <v>0</v>
      </c>
      <c r="L17" s="81">
        <v>0</v>
      </c>
      <c r="M17" s="20">
        <v>0</v>
      </c>
      <c r="N17" s="80">
        <v>0</v>
      </c>
      <c r="O17" s="80">
        <v>0</v>
      </c>
      <c r="P17" s="81">
        <v>0</v>
      </c>
      <c r="Q17" s="82" t="s">
        <v>20</v>
      </c>
      <c r="R17" s="80">
        <v>0</v>
      </c>
      <c r="S17" s="80">
        <v>0</v>
      </c>
      <c r="T17" s="81">
        <v>0</v>
      </c>
      <c r="U17" s="20">
        <v>0</v>
      </c>
      <c r="V17" s="80">
        <v>0</v>
      </c>
      <c r="W17" s="80">
        <v>0</v>
      </c>
      <c r="X17" s="81">
        <v>0</v>
      </c>
      <c r="Y17" s="82" t="s">
        <v>20</v>
      </c>
      <c r="Z17" s="80">
        <v>0</v>
      </c>
      <c r="AA17" s="80">
        <v>0</v>
      </c>
      <c r="AB17" s="81">
        <v>0</v>
      </c>
      <c r="AC17" s="20">
        <v>0</v>
      </c>
      <c r="AD17" s="80">
        <v>0</v>
      </c>
      <c r="AE17" s="80">
        <v>0</v>
      </c>
      <c r="AF17" s="81">
        <v>0</v>
      </c>
      <c r="AG17" s="82" t="s">
        <v>20</v>
      </c>
      <c r="AH17" s="80">
        <v>0</v>
      </c>
      <c r="AI17" s="80">
        <v>0</v>
      </c>
      <c r="AJ17" s="81">
        <v>0</v>
      </c>
      <c r="AK17" s="20">
        <v>0</v>
      </c>
      <c r="AL17" s="80">
        <v>0</v>
      </c>
      <c r="AM17" s="80">
        <v>0</v>
      </c>
      <c r="AN17" s="81">
        <v>0</v>
      </c>
      <c r="AO17" s="82" t="s">
        <v>20</v>
      </c>
      <c r="AP17" s="80">
        <v>0</v>
      </c>
      <c r="AQ17" s="80">
        <v>0</v>
      </c>
      <c r="AR17" s="81">
        <v>0</v>
      </c>
      <c r="AS17" s="20">
        <v>0</v>
      </c>
      <c r="AT17" s="80">
        <v>0</v>
      </c>
      <c r="AU17" s="80">
        <v>0</v>
      </c>
      <c r="AV17" s="81">
        <v>0</v>
      </c>
      <c r="AW17" s="82" t="s">
        <v>20</v>
      </c>
      <c r="AX17" s="80">
        <v>0</v>
      </c>
      <c r="AY17" s="80">
        <v>0</v>
      </c>
      <c r="AZ17" s="81">
        <v>0</v>
      </c>
      <c r="BA17" s="20">
        <v>0</v>
      </c>
      <c r="BB17" s="80">
        <v>0</v>
      </c>
      <c r="BC17" s="80">
        <v>0</v>
      </c>
      <c r="BD17" s="81">
        <v>0</v>
      </c>
      <c r="BE17" s="82" t="s">
        <v>20</v>
      </c>
      <c r="BF17" s="80">
        <v>0</v>
      </c>
      <c r="BG17" s="80">
        <v>0</v>
      </c>
      <c r="BH17" s="81">
        <v>0</v>
      </c>
      <c r="BI17" s="20">
        <v>0</v>
      </c>
      <c r="BJ17" s="80">
        <v>0</v>
      </c>
      <c r="BK17" s="21">
        <v>0</v>
      </c>
      <c r="BL17" s="23">
        <v>0</v>
      </c>
      <c r="BN17" s="84"/>
    </row>
    <row r="18" spans="1:66" s="85" customFormat="1" ht="15.75" customHeight="1">
      <c r="A18" s="19" t="s">
        <v>22</v>
      </c>
      <c r="B18" s="80">
        <v>0</v>
      </c>
      <c r="C18" s="80">
        <v>0</v>
      </c>
      <c r="D18" s="81">
        <v>0</v>
      </c>
      <c r="E18" s="20">
        <v>0</v>
      </c>
      <c r="F18" s="80">
        <v>0</v>
      </c>
      <c r="G18" s="80">
        <v>0</v>
      </c>
      <c r="H18" s="81">
        <v>0</v>
      </c>
      <c r="I18" s="82" t="s">
        <v>22</v>
      </c>
      <c r="J18" s="80">
        <v>0</v>
      </c>
      <c r="K18" s="80">
        <v>0</v>
      </c>
      <c r="L18" s="81">
        <v>0</v>
      </c>
      <c r="M18" s="20">
        <v>0</v>
      </c>
      <c r="N18" s="80">
        <v>0</v>
      </c>
      <c r="O18" s="80">
        <v>0</v>
      </c>
      <c r="P18" s="81">
        <v>0</v>
      </c>
      <c r="Q18" s="82" t="s">
        <v>22</v>
      </c>
      <c r="R18" s="80">
        <v>0</v>
      </c>
      <c r="S18" s="80">
        <v>0</v>
      </c>
      <c r="T18" s="81">
        <v>0</v>
      </c>
      <c r="U18" s="20">
        <v>0</v>
      </c>
      <c r="V18" s="80">
        <v>0</v>
      </c>
      <c r="W18" s="80">
        <v>0</v>
      </c>
      <c r="X18" s="81">
        <v>0</v>
      </c>
      <c r="Y18" s="82" t="s">
        <v>22</v>
      </c>
      <c r="Z18" s="80">
        <v>0</v>
      </c>
      <c r="AA18" s="80">
        <v>0</v>
      </c>
      <c r="AB18" s="81">
        <v>0</v>
      </c>
      <c r="AC18" s="20">
        <v>0</v>
      </c>
      <c r="AD18" s="80">
        <v>0</v>
      </c>
      <c r="AE18" s="80">
        <v>0</v>
      </c>
      <c r="AF18" s="81">
        <v>0</v>
      </c>
      <c r="AG18" s="82" t="s">
        <v>22</v>
      </c>
      <c r="AH18" s="80">
        <v>0</v>
      </c>
      <c r="AI18" s="80">
        <v>0</v>
      </c>
      <c r="AJ18" s="81">
        <v>0</v>
      </c>
      <c r="AK18" s="20">
        <v>0</v>
      </c>
      <c r="AL18" s="80">
        <v>0</v>
      </c>
      <c r="AM18" s="80">
        <v>0</v>
      </c>
      <c r="AN18" s="81">
        <v>0</v>
      </c>
      <c r="AO18" s="82" t="s">
        <v>22</v>
      </c>
      <c r="AP18" s="80">
        <v>0</v>
      </c>
      <c r="AQ18" s="80">
        <v>0</v>
      </c>
      <c r="AR18" s="81">
        <v>0</v>
      </c>
      <c r="AS18" s="20">
        <v>0</v>
      </c>
      <c r="AT18" s="80">
        <v>0</v>
      </c>
      <c r="AU18" s="80">
        <v>0</v>
      </c>
      <c r="AV18" s="81">
        <v>0</v>
      </c>
      <c r="AW18" s="82" t="s">
        <v>22</v>
      </c>
      <c r="AX18" s="80">
        <v>0</v>
      </c>
      <c r="AY18" s="80">
        <v>0</v>
      </c>
      <c r="AZ18" s="81">
        <v>0</v>
      </c>
      <c r="BA18" s="20">
        <v>0</v>
      </c>
      <c r="BB18" s="80">
        <v>0</v>
      </c>
      <c r="BC18" s="80">
        <v>0</v>
      </c>
      <c r="BD18" s="81">
        <v>0</v>
      </c>
      <c r="BE18" s="82" t="s">
        <v>22</v>
      </c>
      <c r="BF18" s="80">
        <v>0</v>
      </c>
      <c r="BG18" s="80">
        <v>0</v>
      </c>
      <c r="BH18" s="81">
        <v>0</v>
      </c>
      <c r="BI18" s="20">
        <v>0</v>
      </c>
      <c r="BJ18" s="80">
        <v>0</v>
      </c>
      <c r="BK18" s="21">
        <v>0</v>
      </c>
      <c r="BL18" s="23">
        <v>0</v>
      </c>
      <c r="BN18" s="84"/>
    </row>
    <row r="19" spans="1:66" s="85" customFormat="1" ht="15.75" customHeight="1">
      <c r="A19" s="19" t="s">
        <v>24</v>
      </c>
      <c r="B19" s="80">
        <v>0</v>
      </c>
      <c r="C19" s="80">
        <v>0</v>
      </c>
      <c r="D19" s="81">
        <v>0</v>
      </c>
      <c r="E19" s="20">
        <v>0</v>
      </c>
      <c r="F19" s="80">
        <v>0</v>
      </c>
      <c r="G19" s="80">
        <v>0</v>
      </c>
      <c r="H19" s="81">
        <v>0</v>
      </c>
      <c r="I19" s="82" t="s">
        <v>24</v>
      </c>
      <c r="J19" s="80">
        <v>0</v>
      </c>
      <c r="K19" s="80">
        <v>0</v>
      </c>
      <c r="L19" s="81">
        <v>0</v>
      </c>
      <c r="M19" s="20">
        <v>0</v>
      </c>
      <c r="N19" s="80">
        <v>0</v>
      </c>
      <c r="O19" s="80">
        <v>0</v>
      </c>
      <c r="P19" s="81">
        <v>0</v>
      </c>
      <c r="Q19" s="82" t="s">
        <v>24</v>
      </c>
      <c r="R19" s="80">
        <v>0</v>
      </c>
      <c r="S19" s="80">
        <v>0</v>
      </c>
      <c r="T19" s="81">
        <v>0</v>
      </c>
      <c r="U19" s="20">
        <v>0</v>
      </c>
      <c r="V19" s="80">
        <v>0</v>
      </c>
      <c r="W19" s="80">
        <v>0</v>
      </c>
      <c r="X19" s="81">
        <v>0</v>
      </c>
      <c r="Y19" s="82" t="s">
        <v>24</v>
      </c>
      <c r="Z19" s="80">
        <v>0</v>
      </c>
      <c r="AA19" s="80">
        <v>0</v>
      </c>
      <c r="AB19" s="81">
        <v>0</v>
      </c>
      <c r="AC19" s="20">
        <v>0</v>
      </c>
      <c r="AD19" s="80">
        <v>0</v>
      </c>
      <c r="AE19" s="80">
        <v>0</v>
      </c>
      <c r="AF19" s="81">
        <v>0</v>
      </c>
      <c r="AG19" s="82" t="s">
        <v>24</v>
      </c>
      <c r="AH19" s="80">
        <v>0</v>
      </c>
      <c r="AI19" s="80">
        <v>0</v>
      </c>
      <c r="AJ19" s="81">
        <v>0</v>
      </c>
      <c r="AK19" s="20">
        <v>0</v>
      </c>
      <c r="AL19" s="80">
        <v>0</v>
      </c>
      <c r="AM19" s="80">
        <v>0</v>
      </c>
      <c r="AN19" s="81">
        <v>0</v>
      </c>
      <c r="AO19" s="82" t="s">
        <v>24</v>
      </c>
      <c r="AP19" s="80">
        <v>0</v>
      </c>
      <c r="AQ19" s="80">
        <v>0</v>
      </c>
      <c r="AR19" s="81">
        <v>0</v>
      </c>
      <c r="AS19" s="20">
        <v>0</v>
      </c>
      <c r="AT19" s="80">
        <v>0</v>
      </c>
      <c r="AU19" s="80">
        <v>0</v>
      </c>
      <c r="AV19" s="81">
        <v>0</v>
      </c>
      <c r="AW19" s="82" t="s">
        <v>24</v>
      </c>
      <c r="AX19" s="80">
        <v>0</v>
      </c>
      <c r="AY19" s="80">
        <v>0</v>
      </c>
      <c r="AZ19" s="81">
        <v>0</v>
      </c>
      <c r="BA19" s="20">
        <v>0</v>
      </c>
      <c r="BB19" s="80">
        <v>0</v>
      </c>
      <c r="BC19" s="80">
        <v>0</v>
      </c>
      <c r="BD19" s="81">
        <v>0</v>
      </c>
      <c r="BE19" s="82" t="s">
        <v>24</v>
      </c>
      <c r="BF19" s="80">
        <v>0</v>
      </c>
      <c r="BG19" s="80">
        <v>0</v>
      </c>
      <c r="BH19" s="81">
        <v>0</v>
      </c>
      <c r="BI19" s="20">
        <v>0</v>
      </c>
      <c r="BJ19" s="80">
        <v>0</v>
      </c>
      <c r="BK19" s="21">
        <v>0</v>
      </c>
      <c r="BL19" s="23">
        <v>0</v>
      </c>
      <c r="BN19" s="79"/>
    </row>
    <row r="20" spans="1:66" s="85" customFormat="1" ht="15.75" customHeight="1">
      <c r="A20" s="19" t="s">
        <v>25</v>
      </c>
      <c r="B20" s="80">
        <v>254735796</v>
      </c>
      <c r="C20" s="80">
        <v>24480275</v>
      </c>
      <c r="D20" s="81">
        <v>65255692</v>
      </c>
      <c r="E20" s="20">
        <v>49829143</v>
      </c>
      <c r="F20" s="80">
        <v>159353737</v>
      </c>
      <c r="G20" s="80">
        <v>142425237</v>
      </c>
      <c r="H20" s="81">
        <v>71814768</v>
      </c>
      <c r="I20" s="82" t="s">
        <v>25</v>
      </c>
      <c r="J20" s="80">
        <v>65142072</v>
      </c>
      <c r="K20" s="80">
        <v>42920697</v>
      </c>
      <c r="L20" s="81">
        <v>13964858</v>
      </c>
      <c r="M20" s="20">
        <v>32343386</v>
      </c>
      <c r="N20" s="80">
        <v>23755263</v>
      </c>
      <c r="O20" s="80">
        <v>17291312</v>
      </c>
      <c r="P20" s="81">
        <v>21100885</v>
      </c>
      <c r="Q20" s="82" t="s">
        <v>25</v>
      </c>
      <c r="R20" s="80">
        <v>14375998</v>
      </c>
      <c r="S20" s="80">
        <v>8869892</v>
      </c>
      <c r="T20" s="81">
        <v>6314188</v>
      </c>
      <c r="U20" s="20">
        <v>10536746</v>
      </c>
      <c r="V20" s="80">
        <v>12366707</v>
      </c>
      <c r="W20" s="80">
        <v>6513886</v>
      </c>
      <c r="X20" s="81">
        <v>63978482</v>
      </c>
      <c r="Y20" s="82" t="s">
        <v>25</v>
      </c>
      <c r="Z20" s="80">
        <v>22314127</v>
      </c>
      <c r="AA20" s="80">
        <v>1961988</v>
      </c>
      <c r="AB20" s="81">
        <v>2310488</v>
      </c>
      <c r="AC20" s="20">
        <v>4470462</v>
      </c>
      <c r="AD20" s="80">
        <v>11009270</v>
      </c>
      <c r="AE20" s="80">
        <v>0</v>
      </c>
      <c r="AF20" s="81">
        <v>3057328</v>
      </c>
      <c r="AG20" s="82" t="s">
        <v>25</v>
      </c>
      <c r="AH20" s="80">
        <v>5128289</v>
      </c>
      <c r="AI20" s="80">
        <v>44332517</v>
      </c>
      <c r="AJ20" s="81">
        <v>7710128</v>
      </c>
      <c r="AK20" s="20">
        <v>18044687</v>
      </c>
      <c r="AL20" s="80">
        <v>13310023</v>
      </c>
      <c r="AM20" s="80">
        <v>7347025</v>
      </c>
      <c r="AN20" s="81">
        <v>10491211</v>
      </c>
      <c r="AO20" s="82" t="s">
        <v>25</v>
      </c>
      <c r="AP20" s="80">
        <v>4697544</v>
      </c>
      <c r="AQ20" s="80">
        <v>396302</v>
      </c>
      <c r="AR20" s="81">
        <v>1475416</v>
      </c>
      <c r="AS20" s="20">
        <v>3169607</v>
      </c>
      <c r="AT20" s="80">
        <v>10043277</v>
      </c>
      <c r="AU20" s="80">
        <v>450654</v>
      </c>
      <c r="AV20" s="81">
        <v>9479943</v>
      </c>
      <c r="AW20" s="82" t="s">
        <v>25</v>
      </c>
      <c r="AX20" s="80">
        <v>5738390</v>
      </c>
      <c r="AY20" s="80">
        <v>7021717</v>
      </c>
      <c r="AZ20" s="81">
        <v>6592487</v>
      </c>
      <c r="BA20" s="20">
        <v>3038342</v>
      </c>
      <c r="BB20" s="80">
        <v>13389201</v>
      </c>
      <c r="BC20" s="80">
        <v>4734273</v>
      </c>
      <c r="BD20" s="81">
        <v>0</v>
      </c>
      <c r="BE20" s="82" t="s">
        <v>25</v>
      </c>
      <c r="BF20" s="80">
        <v>2299240</v>
      </c>
      <c r="BG20" s="80">
        <v>56190718</v>
      </c>
      <c r="BH20" s="81">
        <v>550192</v>
      </c>
      <c r="BI20" s="20">
        <v>2775672</v>
      </c>
      <c r="BJ20" s="80">
        <v>4790983</v>
      </c>
      <c r="BK20" s="21">
        <v>1395690521</v>
      </c>
      <c r="BL20" s="23">
        <v>0.33</v>
      </c>
      <c r="BN20" s="84"/>
    </row>
    <row r="21" spans="1:66" s="78" customFormat="1" ht="15.75" customHeight="1">
      <c r="A21" s="15" t="s">
        <v>26</v>
      </c>
      <c r="B21" s="10">
        <v>16713904711</v>
      </c>
      <c r="C21" s="10">
        <v>4348952745</v>
      </c>
      <c r="D21" s="77">
        <v>5088399264</v>
      </c>
      <c r="E21" s="10">
        <v>7439233693</v>
      </c>
      <c r="F21" s="10">
        <v>7928725862</v>
      </c>
      <c r="G21" s="10">
        <v>4077072858</v>
      </c>
      <c r="H21" s="77">
        <v>2190924286</v>
      </c>
      <c r="I21" s="15" t="s">
        <v>26</v>
      </c>
      <c r="J21" s="10">
        <v>2098491971</v>
      </c>
      <c r="K21" s="10">
        <v>2691837232</v>
      </c>
      <c r="L21" s="77">
        <v>1615873535</v>
      </c>
      <c r="M21" s="10">
        <v>1800346279</v>
      </c>
      <c r="N21" s="10">
        <v>2923426765</v>
      </c>
      <c r="O21" s="10">
        <v>1647742445</v>
      </c>
      <c r="P21" s="77">
        <v>2555179870</v>
      </c>
      <c r="Q21" s="15" t="s">
        <v>26</v>
      </c>
      <c r="R21" s="10">
        <v>3380610174</v>
      </c>
      <c r="S21" s="10">
        <v>2618642832</v>
      </c>
      <c r="T21" s="77">
        <v>911608859</v>
      </c>
      <c r="U21" s="10">
        <v>1281737874</v>
      </c>
      <c r="V21" s="10">
        <v>977066899</v>
      </c>
      <c r="W21" s="10">
        <v>423192180</v>
      </c>
      <c r="X21" s="77">
        <v>2330198806</v>
      </c>
      <c r="Y21" s="15" t="s">
        <v>26</v>
      </c>
      <c r="Z21" s="10">
        <v>1011201942</v>
      </c>
      <c r="AA21" s="10">
        <v>1270048537</v>
      </c>
      <c r="AB21" s="77">
        <v>333269683</v>
      </c>
      <c r="AC21" s="10">
        <v>313955278</v>
      </c>
      <c r="AD21" s="10">
        <v>610742415</v>
      </c>
      <c r="AE21" s="10">
        <v>299195595</v>
      </c>
      <c r="AF21" s="77">
        <v>397347971</v>
      </c>
      <c r="AG21" s="15" t="s">
        <v>26</v>
      </c>
      <c r="AH21" s="10">
        <v>634575890</v>
      </c>
      <c r="AI21" s="10">
        <v>478101774</v>
      </c>
      <c r="AJ21" s="77">
        <v>836368494</v>
      </c>
      <c r="AK21" s="10">
        <v>228908225</v>
      </c>
      <c r="AL21" s="10">
        <v>1834745276</v>
      </c>
      <c r="AM21" s="10">
        <v>2518975836</v>
      </c>
      <c r="AN21" s="77">
        <v>1753782020</v>
      </c>
      <c r="AO21" s="15" t="s">
        <v>26</v>
      </c>
      <c r="AP21" s="10">
        <v>949472090</v>
      </c>
      <c r="AQ21" s="10">
        <v>2424974985</v>
      </c>
      <c r="AR21" s="77">
        <v>1350985872</v>
      </c>
      <c r="AS21" s="10">
        <v>1047105039</v>
      </c>
      <c r="AT21" s="10">
        <v>1641634825</v>
      </c>
      <c r="AU21" s="10">
        <v>1065429058</v>
      </c>
      <c r="AV21" s="77">
        <v>1571564038</v>
      </c>
      <c r="AW21" s="15" t="s">
        <v>26</v>
      </c>
      <c r="AX21" s="10">
        <v>656309674</v>
      </c>
      <c r="AY21" s="10">
        <v>609162239</v>
      </c>
      <c r="AZ21" s="77">
        <v>534955155</v>
      </c>
      <c r="BA21" s="10">
        <v>205538834</v>
      </c>
      <c r="BB21" s="10">
        <v>1002525214</v>
      </c>
      <c r="BC21" s="10">
        <v>868813512</v>
      </c>
      <c r="BD21" s="77">
        <v>219252661</v>
      </c>
      <c r="BE21" s="15" t="s">
        <v>26</v>
      </c>
      <c r="BF21" s="10">
        <v>660490025</v>
      </c>
      <c r="BG21" s="10">
        <v>182746185</v>
      </c>
      <c r="BH21" s="77">
        <v>80654685</v>
      </c>
      <c r="BI21" s="10">
        <v>148596813</v>
      </c>
      <c r="BJ21" s="10">
        <v>41110118</v>
      </c>
      <c r="BK21" s="16">
        <v>102825709098</v>
      </c>
      <c r="BL21" s="18">
        <v>24.4</v>
      </c>
      <c r="BN21" s="79"/>
    </row>
    <row r="22" spans="1:66" s="85" customFormat="1" ht="15.75" customHeight="1">
      <c r="A22" s="19" t="s">
        <v>27</v>
      </c>
      <c r="B22" s="80">
        <v>8034666235</v>
      </c>
      <c r="C22" s="80">
        <v>269946397</v>
      </c>
      <c r="D22" s="81">
        <v>1427481867</v>
      </c>
      <c r="E22" s="20">
        <v>3210801320</v>
      </c>
      <c r="F22" s="80">
        <v>896889263</v>
      </c>
      <c r="G22" s="80">
        <v>499748288</v>
      </c>
      <c r="H22" s="81">
        <v>16223685</v>
      </c>
      <c r="I22" s="82" t="s">
        <v>27</v>
      </c>
      <c r="J22" s="80">
        <v>60530196</v>
      </c>
      <c r="K22" s="80">
        <v>3206000</v>
      </c>
      <c r="L22" s="81">
        <v>0</v>
      </c>
      <c r="M22" s="20">
        <v>71691556</v>
      </c>
      <c r="N22" s="80">
        <v>0</v>
      </c>
      <c r="O22" s="80">
        <v>0</v>
      </c>
      <c r="P22" s="81">
        <v>0</v>
      </c>
      <c r="Q22" s="82" t="s">
        <v>27</v>
      </c>
      <c r="R22" s="80">
        <v>1175801</v>
      </c>
      <c r="S22" s="80">
        <v>0</v>
      </c>
      <c r="T22" s="81">
        <v>0</v>
      </c>
      <c r="U22" s="20">
        <v>67968061</v>
      </c>
      <c r="V22" s="80">
        <v>206842949</v>
      </c>
      <c r="W22" s="80">
        <v>0</v>
      </c>
      <c r="X22" s="81">
        <v>9964423</v>
      </c>
      <c r="Y22" s="82" t="s">
        <v>27</v>
      </c>
      <c r="Z22" s="80">
        <v>0</v>
      </c>
      <c r="AA22" s="80">
        <v>10363839</v>
      </c>
      <c r="AB22" s="81">
        <v>17128500</v>
      </c>
      <c r="AC22" s="20">
        <v>0</v>
      </c>
      <c r="AD22" s="80">
        <v>0</v>
      </c>
      <c r="AE22" s="80">
        <v>0</v>
      </c>
      <c r="AF22" s="81">
        <v>0</v>
      </c>
      <c r="AG22" s="82" t="s">
        <v>27</v>
      </c>
      <c r="AH22" s="80">
        <v>0</v>
      </c>
      <c r="AI22" s="80">
        <v>0</v>
      </c>
      <c r="AJ22" s="81">
        <v>0</v>
      </c>
      <c r="AK22" s="20">
        <v>0</v>
      </c>
      <c r="AL22" s="80">
        <v>0</v>
      </c>
      <c r="AM22" s="80">
        <v>618072600</v>
      </c>
      <c r="AN22" s="81">
        <v>17156650</v>
      </c>
      <c r="AO22" s="82" t="s">
        <v>27</v>
      </c>
      <c r="AP22" s="80">
        <v>0</v>
      </c>
      <c r="AQ22" s="80">
        <v>0</v>
      </c>
      <c r="AR22" s="81">
        <v>0</v>
      </c>
      <c r="AS22" s="20">
        <v>0</v>
      </c>
      <c r="AT22" s="80">
        <v>0</v>
      </c>
      <c r="AU22" s="80">
        <v>0</v>
      </c>
      <c r="AV22" s="81">
        <v>142718012</v>
      </c>
      <c r="AW22" s="82" t="s">
        <v>27</v>
      </c>
      <c r="AX22" s="80">
        <v>0</v>
      </c>
      <c r="AY22" s="80">
        <v>0</v>
      </c>
      <c r="AZ22" s="81">
        <v>0</v>
      </c>
      <c r="BA22" s="20">
        <v>3419356</v>
      </c>
      <c r="BB22" s="80">
        <v>114870000</v>
      </c>
      <c r="BC22" s="80">
        <v>0</v>
      </c>
      <c r="BD22" s="81">
        <v>0</v>
      </c>
      <c r="BE22" s="82" t="s">
        <v>27</v>
      </c>
      <c r="BF22" s="80">
        <v>0</v>
      </c>
      <c r="BG22" s="80">
        <v>0</v>
      </c>
      <c r="BH22" s="81">
        <v>0</v>
      </c>
      <c r="BI22" s="20">
        <v>0</v>
      </c>
      <c r="BJ22" s="80">
        <v>0</v>
      </c>
      <c r="BK22" s="21">
        <v>15700864998</v>
      </c>
      <c r="BL22" s="23">
        <v>3.73</v>
      </c>
      <c r="BN22" s="84"/>
    </row>
    <row r="23" spans="1:66" s="85" customFormat="1" ht="15.75" customHeight="1">
      <c r="A23" s="19" t="s">
        <v>28</v>
      </c>
      <c r="B23" s="80">
        <v>179933418</v>
      </c>
      <c r="C23" s="80">
        <v>45844601</v>
      </c>
      <c r="D23" s="81">
        <v>39196732</v>
      </c>
      <c r="E23" s="20">
        <v>233736431</v>
      </c>
      <c r="F23" s="80">
        <v>23841748</v>
      </c>
      <c r="G23" s="80">
        <v>74714185</v>
      </c>
      <c r="H23" s="81">
        <v>9511540</v>
      </c>
      <c r="I23" s="82" t="s">
        <v>28</v>
      </c>
      <c r="J23" s="80">
        <v>3012353</v>
      </c>
      <c r="K23" s="80">
        <v>19503801</v>
      </c>
      <c r="L23" s="81">
        <v>0</v>
      </c>
      <c r="M23" s="20">
        <v>97761590</v>
      </c>
      <c r="N23" s="80">
        <v>15743771</v>
      </c>
      <c r="O23" s="80">
        <v>53976381</v>
      </c>
      <c r="P23" s="81">
        <v>140917871</v>
      </c>
      <c r="Q23" s="82" t="s">
        <v>28</v>
      </c>
      <c r="R23" s="80">
        <v>28834134</v>
      </c>
      <c r="S23" s="80">
        <v>67472</v>
      </c>
      <c r="T23" s="81">
        <v>562247</v>
      </c>
      <c r="U23" s="20">
        <v>276280087</v>
      </c>
      <c r="V23" s="80">
        <v>17010276</v>
      </c>
      <c r="W23" s="80">
        <v>23732411</v>
      </c>
      <c r="X23" s="81">
        <v>6971236</v>
      </c>
      <c r="Y23" s="82" t="s">
        <v>28</v>
      </c>
      <c r="Z23" s="80">
        <v>53780075</v>
      </c>
      <c r="AA23" s="80">
        <v>14127706</v>
      </c>
      <c r="AB23" s="81">
        <v>0</v>
      </c>
      <c r="AC23" s="20">
        <v>1992532</v>
      </c>
      <c r="AD23" s="80">
        <v>12412396</v>
      </c>
      <c r="AE23" s="80">
        <v>0</v>
      </c>
      <c r="AF23" s="81">
        <v>9545677</v>
      </c>
      <c r="AG23" s="82" t="s">
        <v>28</v>
      </c>
      <c r="AH23" s="80">
        <v>1051980</v>
      </c>
      <c r="AI23" s="80">
        <v>7823692</v>
      </c>
      <c r="AJ23" s="81">
        <v>35009020</v>
      </c>
      <c r="AK23" s="20">
        <v>0</v>
      </c>
      <c r="AL23" s="80">
        <v>0</v>
      </c>
      <c r="AM23" s="80">
        <v>3302828</v>
      </c>
      <c r="AN23" s="81">
        <v>52049439</v>
      </c>
      <c r="AO23" s="82" t="s">
        <v>28</v>
      </c>
      <c r="AP23" s="80">
        <v>3168777</v>
      </c>
      <c r="AQ23" s="80">
        <v>118223452</v>
      </c>
      <c r="AR23" s="81">
        <v>66345960</v>
      </c>
      <c r="AS23" s="20">
        <v>18231113</v>
      </c>
      <c r="AT23" s="80">
        <v>47843718</v>
      </c>
      <c r="AU23" s="80">
        <v>363262</v>
      </c>
      <c r="AV23" s="81">
        <v>7404959</v>
      </c>
      <c r="AW23" s="82" t="s">
        <v>28</v>
      </c>
      <c r="AX23" s="80">
        <v>14188744</v>
      </c>
      <c r="AY23" s="80">
        <v>36839652</v>
      </c>
      <c r="AZ23" s="81">
        <v>51446786</v>
      </c>
      <c r="BA23" s="20">
        <v>147113</v>
      </c>
      <c r="BB23" s="80">
        <v>0</v>
      </c>
      <c r="BC23" s="80">
        <v>7368355</v>
      </c>
      <c r="BD23" s="81">
        <v>995447</v>
      </c>
      <c r="BE23" s="82" t="s">
        <v>28</v>
      </c>
      <c r="BF23" s="80">
        <v>6898225</v>
      </c>
      <c r="BG23" s="80">
        <v>0</v>
      </c>
      <c r="BH23" s="81">
        <v>1370940</v>
      </c>
      <c r="BI23" s="20">
        <v>0</v>
      </c>
      <c r="BJ23" s="80">
        <v>0</v>
      </c>
      <c r="BK23" s="21">
        <v>1863084133</v>
      </c>
      <c r="BL23" s="23">
        <v>0.44</v>
      </c>
      <c r="BN23" s="79"/>
    </row>
    <row r="24" spans="1:66" s="85" customFormat="1" ht="15.75" customHeight="1">
      <c r="A24" s="19" t="s">
        <v>29</v>
      </c>
      <c r="B24" s="80">
        <v>4469705911</v>
      </c>
      <c r="C24" s="80">
        <v>2485279638</v>
      </c>
      <c r="D24" s="81">
        <v>1406694331</v>
      </c>
      <c r="E24" s="20">
        <v>1883732262</v>
      </c>
      <c r="F24" s="80">
        <v>3358501805</v>
      </c>
      <c r="G24" s="80">
        <v>1248816689</v>
      </c>
      <c r="H24" s="81">
        <v>685370017</v>
      </c>
      <c r="I24" s="82" t="s">
        <v>29</v>
      </c>
      <c r="J24" s="80">
        <v>418416914</v>
      </c>
      <c r="K24" s="80">
        <v>926396335</v>
      </c>
      <c r="L24" s="81">
        <v>930255899</v>
      </c>
      <c r="M24" s="20">
        <v>633500470</v>
      </c>
      <c r="N24" s="80">
        <v>1008326369</v>
      </c>
      <c r="O24" s="80">
        <v>682305203</v>
      </c>
      <c r="P24" s="81">
        <v>978348768</v>
      </c>
      <c r="Q24" s="82" t="s">
        <v>29</v>
      </c>
      <c r="R24" s="80">
        <v>361843998</v>
      </c>
      <c r="S24" s="80">
        <v>1086028617</v>
      </c>
      <c r="T24" s="81">
        <v>90245319</v>
      </c>
      <c r="U24" s="20">
        <v>360128713</v>
      </c>
      <c r="V24" s="80">
        <v>64910557</v>
      </c>
      <c r="W24" s="80">
        <v>73310643</v>
      </c>
      <c r="X24" s="81">
        <v>181638453</v>
      </c>
      <c r="Y24" s="82" t="s">
        <v>29</v>
      </c>
      <c r="Z24" s="80">
        <v>278371685</v>
      </c>
      <c r="AA24" s="80">
        <v>414597577</v>
      </c>
      <c r="AB24" s="81">
        <v>64438587</v>
      </c>
      <c r="AC24" s="20">
        <v>6079751</v>
      </c>
      <c r="AD24" s="80">
        <v>327289150</v>
      </c>
      <c r="AE24" s="80">
        <v>57613280</v>
      </c>
      <c r="AF24" s="81">
        <v>19660303</v>
      </c>
      <c r="AG24" s="82" t="s">
        <v>29</v>
      </c>
      <c r="AH24" s="80">
        <v>177007621</v>
      </c>
      <c r="AI24" s="80">
        <v>173323559</v>
      </c>
      <c r="AJ24" s="81">
        <v>437891673</v>
      </c>
      <c r="AK24" s="20">
        <v>13252570</v>
      </c>
      <c r="AL24" s="80">
        <v>855005378</v>
      </c>
      <c r="AM24" s="80">
        <v>168173334</v>
      </c>
      <c r="AN24" s="81">
        <v>741073999</v>
      </c>
      <c r="AO24" s="82" t="s">
        <v>29</v>
      </c>
      <c r="AP24" s="80">
        <v>363395016</v>
      </c>
      <c r="AQ24" s="80">
        <v>1222995041</v>
      </c>
      <c r="AR24" s="81">
        <v>493612600</v>
      </c>
      <c r="AS24" s="20">
        <v>569536721</v>
      </c>
      <c r="AT24" s="80">
        <v>732236141</v>
      </c>
      <c r="AU24" s="80">
        <v>558693369</v>
      </c>
      <c r="AV24" s="81">
        <v>1036545802</v>
      </c>
      <c r="AW24" s="82" t="s">
        <v>29</v>
      </c>
      <c r="AX24" s="80">
        <v>318124335</v>
      </c>
      <c r="AY24" s="80">
        <v>195437120</v>
      </c>
      <c r="AZ24" s="81">
        <v>311783074</v>
      </c>
      <c r="BA24" s="20">
        <v>85208</v>
      </c>
      <c r="BB24" s="80">
        <v>91857</v>
      </c>
      <c r="BC24" s="80">
        <v>708257279</v>
      </c>
      <c r="BD24" s="81">
        <v>5158073</v>
      </c>
      <c r="BE24" s="82" t="s">
        <v>29</v>
      </c>
      <c r="BF24" s="80">
        <v>376162323</v>
      </c>
      <c r="BG24" s="80">
        <v>59456982</v>
      </c>
      <c r="BH24" s="81">
        <v>0</v>
      </c>
      <c r="BI24" s="20">
        <v>57488207</v>
      </c>
      <c r="BJ24" s="80">
        <v>0</v>
      </c>
      <c r="BK24" s="21">
        <v>34076594526</v>
      </c>
      <c r="BL24" s="23">
        <v>8.09</v>
      </c>
      <c r="BN24" s="84"/>
    </row>
    <row r="25" spans="1:66" s="85" customFormat="1" ht="15.75" customHeight="1">
      <c r="A25" s="19" t="s">
        <v>31</v>
      </c>
      <c r="B25" s="80">
        <v>1972307154</v>
      </c>
      <c r="C25" s="80">
        <v>213473284</v>
      </c>
      <c r="D25" s="81">
        <v>787113201</v>
      </c>
      <c r="E25" s="20">
        <v>792435842</v>
      </c>
      <c r="F25" s="80">
        <v>1362788191</v>
      </c>
      <c r="G25" s="80">
        <v>983197591</v>
      </c>
      <c r="H25" s="81">
        <v>615088835</v>
      </c>
      <c r="I25" s="82" t="s">
        <v>31</v>
      </c>
      <c r="J25" s="80">
        <v>492306072</v>
      </c>
      <c r="K25" s="80">
        <v>291002732</v>
      </c>
      <c r="L25" s="81">
        <v>300336494</v>
      </c>
      <c r="M25" s="20">
        <v>463495748</v>
      </c>
      <c r="N25" s="80">
        <v>294976633</v>
      </c>
      <c r="O25" s="80">
        <v>169594643</v>
      </c>
      <c r="P25" s="81">
        <v>220502103</v>
      </c>
      <c r="Q25" s="82" t="s">
        <v>31</v>
      </c>
      <c r="R25" s="80">
        <v>463581986</v>
      </c>
      <c r="S25" s="80">
        <v>195311471</v>
      </c>
      <c r="T25" s="81">
        <v>90330878</v>
      </c>
      <c r="U25" s="20">
        <v>153519386</v>
      </c>
      <c r="V25" s="80">
        <v>186469270</v>
      </c>
      <c r="W25" s="80">
        <v>97747754</v>
      </c>
      <c r="X25" s="81">
        <v>412068650</v>
      </c>
      <c r="Y25" s="82" t="s">
        <v>31</v>
      </c>
      <c r="Z25" s="80">
        <v>227461117</v>
      </c>
      <c r="AA25" s="80">
        <v>202940368</v>
      </c>
      <c r="AB25" s="81">
        <v>68321258</v>
      </c>
      <c r="AC25" s="20">
        <v>94610650</v>
      </c>
      <c r="AD25" s="80">
        <v>62224036</v>
      </c>
      <c r="AE25" s="80">
        <v>80406166</v>
      </c>
      <c r="AF25" s="81">
        <v>66707597</v>
      </c>
      <c r="AG25" s="82" t="s">
        <v>31</v>
      </c>
      <c r="AH25" s="80">
        <v>58152097</v>
      </c>
      <c r="AI25" s="80">
        <v>121844124</v>
      </c>
      <c r="AJ25" s="81">
        <v>86401761</v>
      </c>
      <c r="AK25" s="20">
        <v>89169235</v>
      </c>
      <c r="AL25" s="80">
        <v>410378959</v>
      </c>
      <c r="AM25" s="80">
        <v>461807402</v>
      </c>
      <c r="AN25" s="81">
        <v>346670555</v>
      </c>
      <c r="AO25" s="82" t="s">
        <v>31</v>
      </c>
      <c r="AP25" s="80">
        <v>397738452</v>
      </c>
      <c r="AQ25" s="80">
        <v>220835012</v>
      </c>
      <c r="AR25" s="81">
        <v>347656263</v>
      </c>
      <c r="AS25" s="20">
        <v>212751172</v>
      </c>
      <c r="AT25" s="80">
        <v>449598817</v>
      </c>
      <c r="AU25" s="80">
        <v>67798698</v>
      </c>
      <c r="AV25" s="81">
        <v>172349469</v>
      </c>
      <c r="AW25" s="82" t="s">
        <v>31</v>
      </c>
      <c r="AX25" s="80">
        <v>117616444</v>
      </c>
      <c r="AY25" s="80">
        <v>45961239</v>
      </c>
      <c r="AZ25" s="81">
        <v>53165902</v>
      </c>
      <c r="BA25" s="20">
        <v>48262389</v>
      </c>
      <c r="BB25" s="80">
        <v>63309577</v>
      </c>
      <c r="BC25" s="80">
        <v>43015222</v>
      </c>
      <c r="BD25" s="81">
        <v>42896198</v>
      </c>
      <c r="BE25" s="82" t="s">
        <v>31</v>
      </c>
      <c r="BF25" s="80">
        <v>72110934</v>
      </c>
      <c r="BG25" s="80">
        <v>19429936</v>
      </c>
      <c r="BH25" s="81">
        <v>32952186</v>
      </c>
      <c r="BI25" s="20">
        <v>34865730</v>
      </c>
      <c r="BJ25" s="80">
        <v>23835333</v>
      </c>
      <c r="BK25" s="21">
        <v>15400892216</v>
      </c>
      <c r="BL25" s="23">
        <v>3.65</v>
      </c>
      <c r="BN25" s="84"/>
    </row>
    <row r="26" spans="1:66" s="85" customFormat="1" ht="15.75" customHeight="1">
      <c r="A26" s="19" t="s">
        <v>33</v>
      </c>
      <c r="B26" s="80">
        <v>94787673</v>
      </c>
      <c r="C26" s="80">
        <v>43841074</v>
      </c>
      <c r="D26" s="81">
        <v>26091745</v>
      </c>
      <c r="E26" s="20">
        <v>307766275</v>
      </c>
      <c r="F26" s="80">
        <v>37663141</v>
      </c>
      <c r="G26" s="80">
        <v>38542214</v>
      </c>
      <c r="H26" s="81">
        <v>105947114</v>
      </c>
      <c r="I26" s="82" t="s">
        <v>33</v>
      </c>
      <c r="J26" s="80">
        <v>17822519</v>
      </c>
      <c r="K26" s="80">
        <v>31556947</v>
      </c>
      <c r="L26" s="81">
        <v>61467192</v>
      </c>
      <c r="M26" s="20">
        <v>35785950</v>
      </c>
      <c r="N26" s="80">
        <v>15874775</v>
      </c>
      <c r="O26" s="80">
        <v>14931370</v>
      </c>
      <c r="P26" s="81">
        <v>73794896</v>
      </c>
      <c r="Q26" s="82" t="s">
        <v>33</v>
      </c>
      <c r="R26" s="80">
        <v>25285489</v>
      </c>
      <c r="S26" s="80">
        <v>16321914</v>
      </c>
      <c r="T26" s="81">
        <v>14055255</v>
      </c>
      <c r="U26" s="20">
        <v>20681170</v>
      </c>
      <c r="V26" s="80">
        <v>15372160</v>
      </c>
      <c r="W26" s="80">
        <v>18694312</v>
      </c>
      <c r="X26" s="81">
        <v>52807216</v>
      </c>
      <c r="Y26" s="82" t="s">
        <v>33</v>
      </c>
      <c r="Z26" s="80">
        <v>22506891</v>
      </c>
      <c r="AA26" s="80">
        <v>29358138</v>
      </c>
      <c r="AB26" s="81">
        <v>5767995</v>
      </c>
      <c r="AC26" s="20">
        <v>12005242</v>
      </c>
      <c r="AD26" s="80">
        <v>16331408</v>
      </c>
      <c r="AE26" s="80">
        <v>7231958</v>
      </c>
      <c r="AF26" s="81">
        <v>8042262</v>
      </c>
      <c r="AG26" s="82" t="s">
        <v>33</v>
      </c>
      <c r="AH26" s="80">
        <v>8942112</v>
      </c>
      <c r="AI26" s="80">
        <v>19432373</v>
      </c>
      <c r="AJ26" s="81">
        <v>12495505</v>
      </c>
      <c r="AK26" s="20">
        <v>17560016</v>
      </c>
      <c r="AL26" s="80">
        <v>27591791</v>
      </c>
      <c r="AM26" s="80">
        <v>20927373</v>
      </c>
      <c r="AN26" s="81">
        <v>23655675</v>
      </c>
      <c r="AO26" s="82" t="s">
        <v>33</v>
      </c>
      <c r="AP26" s="80">
        <v>30430642</v>
      </c>
      <c r="AQ26" s="80">
        <v>38297028</v>
      </c>
      <c r="AR26" s="81">
        <v>30364738</v>
      </c>
      <c r="AS26" s="20">
        <v>44901295</v>
      </c>
      <c r="AT26" s="80">
        <v>27424324</v>
      </c>
      <c r="AU26" s="80">
        <v>13640658</v>
      </c>
      <c r="AV26" s="81">
        <v>22648212</v>
      </c>
      <c r="AW26" s="82" t="s">
        <v>33</v>
      </c>
      <c r="AX26" s="80">
        <v>18410713</v>
      </c>
      <c r="AY26" s="80">
        <v>8202648</v>
      </c>
      <c r="AZ26" s="81">
        <v>30452487</v>
      </c>
      <c r="BA26" s="20">
        <v>9230096</v>
      </c>
      <c r="BB26" s="80">
        <v>5710428</v>
      </c>
      <c r="BC26" s="80">
        <v>10643962</v>
      </c>
      <c r="BD26" s="81">
        <v>7726588</v>
      </c>
      <c r="BE26" s="82" t="s">
        <v>33</v>
      </c>
      <c r="BF26" s="80">
        <v>16090229</v>
      </c>
      <c r="BG26" s="80">
        <v>2692585</v>
      </c>
      <c r="BH26" s="81">
        <v>3690338</v>
      </c>
      <c r="BI26" s="20">
        <v>1761966</v>
      </c>
      <c r="BJ26" s="80">
        <v>789704</v>
      </c>
      <c r="BK26" s="21">
        <v>1624047781</v>
      </c>
      <c r="BL26" s="23">
        <v>0.39</v>
      </c>
      <c r="BN26" s="84"/>
    </row>
    <row r="27" spans="1:66" s="85" customFormat="1" ht="15.75" customHeight="1">
      <c r="A27" s="19" t="s">
        <v>35</v>
      </c>
      <c r="B27" s="80">
        <v>1718909940</v>
      </c>
      <c r="C27" s="80">
        <v>968992604</v>
      </c>
      <c r="D27" s="81">
        <v>896039269</v>
      </c>
      <c r="E27" s="20">
        <v>543806868</v>
      </c>
      <c r="F27" s="80">
        <v>1442145793</v>
      </c>
      <c r="G27" s="80">
        <v>830505452</v>
      </c>
      <c r="H27" s="81">
        <v>691406785</v>
      </c>
      <c r="I27" s="82" t="s">
        <v>35</v>
      </c>
      <c r="J27" s="80">
        <v>827824967</v>
      </c>
      <c r="K27" s="80">
        <v>972890747</v>
      </c>
      <c r="L27" s="81">
        <v>282399194</v>
      </c>
      <c r="M27" s="20">
        <v>469473145</v>
      </c>
      <c r="N27" s="80">
        <v>458018682</v>
      </c>
      <c r="O27" s="80">
        <v>345362829</v>
      </c>
      <c r="P27" s="81">
        <v>414841565</v>
      </c>
      <c r="Q27" s="82" t="s">
        <v>35</v>
      </c>
      <c r="R27" s="80">
        <v>444318966</v>
      </c>
      <c r="S27" s="80">
        <v>225583654</v>
      </c>
      <c r="T27" s="81">
        <v>142514515</v>
      </c>
      <c r="U27" s="20">
        <v>147134113</v>
      </c>
      <c r="V27" s="80">
        <v>121398665</v>
      </c>
      <c r="W27" s="80">
        <v>204620660</v>
      </c>
      <c r="X27" s="81">
        <v>1315675166</v>
      </c>
      <c r="Y27" s="82" t="s">
        <v>35</v>
      </c>
      <c r="Z27" s="80">
        <v>185677315</v>
      </c>
      <c r="AA27" s="80">
        <v>297255553</v>
      </c>
      <c r="AB27" s="81">
        <v>163043672</v>
      </c>
      <c r="AC27" s="20">
        <v>177923249</v>
      </c>
      <c r="AD27" s="80">
        <v>192303553</v>
      </c>
      <c r="AE27" s="80">
        <v>153944191</v>
      </c>
      <c r="AF27" s="81">
        <v>211446689</v>
      </c>
      <c r="AG27" s="82" t="s">
        <v>35</v>
      </c>
      <c r="AH27" s="80">
        <v>193561950</v>
      </c>
      <c r="AI27" s="80">
        <v>153142101</v>
      </c>
      <c r="AJ27" s="81">
        <v>228065575</v>
      </c>
      <c r="AK27" s="20">
        <v>107496934</v>
      </c>
      <c r="AL27" s="80">
        <v>408721406</v>
      </c>
      <c r="AM27" s="80">
        <v>344196179</v>
      </c>
      <c r="AN27" s="81">
        <v>303571464</v>
      </c>
      <c r="AO27" s="82" t="s">
        <v>35</v>
      </c>
      <c r="AP27" s="80">
        <v>147759551</v>
      </c>
      <c r="AQ27" s="80">
        <v>168956419</v>
      </c>
      <c r="AR27" s="81">
        <v>173696460</v>
      </c>
      <c r="AS27" s="20">
        <v>196850726</v>
      </c>
      <c r="AT27" s="80">
        <v>334481966</v>
      </c>
      <c r="AU27" s="80">
        <v>84495865</v>
      </c>
      <c r="AV27" s="81">
        <v>137021202</v>
      </c>
      <c r="AW27" s="82" t="s">
        <v>35</v>
      </c>
      <c r="AX27" s="80">
        <v>184715733</v>
      </c>
      <c r="AY27" s="80">
        <v>113868651</v>
      </c>
      <c r="AZ27" s="81">
        <v>79173644</v>
      </c>
      <c r="BA27" s="20">
        <v>118716372</v>
      </c>
      <c r="BB27" s="80">
        <v>80577572</v>
      </c>
      <c r="BC27" s="80">
        <v>99051404</v>
      </c>
      <c r="BD27" s="81">
        <v>162081373</v>
      </c>
      <c r="BE27" s="82" t="s">
        <v>35</v>
      </c>
      <c r="BF27" s="80">
        <v>40974478</v>
      </c>
      <c r="BG27" s="80">
        <v>53856682</v>
      </c>
      <c r="BH27" s="81">
        <v>42641221</v>
      </c>
      <c r="BI27" s="20">
        <v>54284910</v>
      </c>
      <c r="BJ27" s="80">
        <v>16485081</v>
      </c>
      <c r="BK27" s="21">
        <v>18873902720</v>
      </c>
      <c r="BL27" s="23">
        <v>4.48</v>
      </c>
      <c r="BN27" s="84"/>
    </row>
    <row r="28" spans="1:66" s="85" customFormat="1" ht="15.75" customHeight="1">
      <c r="A28" s="19" t="s">
        <v>36</v>
      </c>
      <c r="B28" s="80">
        <v>0</v>
      </c>
      <c r="C28" s="80">
        <v>0</v>
      </c>
      <c r="D28" s="81">
        <v>0</v>
      </c>
      <c r="E28" s="20">
        <v>0</v>
      </c>
      <c r="F28" s="80">
        <v>312085</v>
      </c>
      <c r="G28" s="80">
        <v>0</v>
      </c>
      <c r="H28" s="81">
        <v>0</v>
      </c>
      <c r="I28" s="82" t="s">
        <v>36</v>
      </c>
      <c r="J28" s="80">
        <v>0</v>
      </c>
      <c r="K28" s="80">
        <v>0</v>
      </c>
      <c r="L28" s="81">
        <v>0</v>
      </c>
      <c r="M28" s="20">
        <v>0</v>
      </c>
      <c r="N28" s="80">
        <v>0</v>
      </c>
      <c r="O28" s="80">
        <v>0</v>
      </c>
      <c r="P28" s="81">
        <v>0</v>
      </c>
      <c r="Q28" s="82" t="s">
        <v>36</v>
      </c>
      <c r="R28" s="80">
        <v>0</v>
      </c>
      <c r="S28" s="80">
        <v>0</v>
      </c>
      <c r="T28" s="81">
        <v>0</v>
      </c>
      <c r="U28" s="20">
        <v>0</v>
      </c>
      <c r="V28" s="80">
        <v>0</v>
      </c>
      <c r="W28" s="80">
        <v>0</v>
      </c>
      <c r="X28" s="81">
        <v>0</v>
      </c>
      <c r="Y28" s="82" t="s">
        <v>36</v>
      </c>
      <c r="Z28" s="80">
        <v>0</v>
      </c>
      <c r="AA28" s="80">
        <v>0</v>
      </c>
      <c r="AB28" s="81">
        <v>0</v>
      </c>
      <c r="AC28" s="20">
        <v>0</v>
      </c>
      <c r="AD28" s="80">
        <v>0</v>
      </c>
      <c r="AE28" s="80">
        <v>0</v>
      </c>
      <c r="AF28" s="81">
        <v>0</v>
      </c>
      <c r="AG28" s="82" t="s">
        <v>36</v>
      </c>
      <c r="AH28" s="80">
        <v>0</v>
      </c>
      <c r="AI28" s="80">
        <v>0</v>
      </c>
      <c r="AJ28" s="81">
        <v>0</v>
      </c>
      <c r="AK28" s="20">
        <v>0</v>
      </c>
      <c r="AL28" s="80">
        <v>0</v>
      </c>
      <c r="AM28" s="80">
        <v>0</v>
      </c>
      <c r="AN28" s="81">
        <v>0</v>
      </c>
      <c r="AO28" s="82" t="s">
        <v>36</v>
      </c>
      <c r="AP28" s="80">
        <v>0</v>
      </c>
      <c r="AQ28" s="80">
        <v>0</v>
      </c>
      <c r="AR28" s="81">
        <v>0</v>
      </c>
      <c r="AS28" s="20">
        <v>0</v>
      </c>
      <c r="AT28" s="80">
        <v>0</v>
      </c>
      <c r="AU28" s="80">
        <v>0</v>
      </c>
      <c r="AV28" s="81">
        <v>0</v>
      </c>
      <c r="AW28" s="82" t="s">
        <v>36</v>
      </c>
      <c r="AX28" s="80">
        <v>0</v>
      </c>
      <c r="AY28" s="80">
        <v>0</v>
      </c>
      <c r="AZ28" s="81">
        <v>0</v>
      </c>
      <c r="BA28" s="20">
        <v>0</v>
      </c>
      <c r="BB28" s="80">
        <v>0</v>
      </c>
      <c r="BC28" s="80">
        <v>0</v>
      </c>
      <c r="BD28" s="81">
        <v>0</v>
      </c>
      <c r="BE28" s="82" t="s">
        <v>36</v>
      </c>
      <c r="BF28" s="80">
        <v>0</v>
      </c>
      <c r="BG28" s="80">
        <v>0</v>
      </c>
      <c r="BH28" s="81">
        <v>0</v>
      </c>
      <c r="BI28" s="20">
        <v>0</v>
      </c>
      <c r="BJ28" s="80">
        <v>0</v>
      </c>
      <c r="BK28" s="21">
        <v>312085</v>
      </c>
      <c r="BL28" s="23">
        <v>0</v>
      </c>
      <c r="BN28" s="84"/>
    </row>
    <row r="29" spans="1:66" s="85" customFormat="1" ht="15.75" customHeight="1">
      <c r="A29" s="19" t="s">
        <v>38</v>
      </c>
      <c r="B29" s="80">
        <v>0</v>
      </c>
      <c r="C29" s="80">
        <v>0</v>
      </c>
      <c r="D29" s="81">
        <v>0</v>
      </c>
      <c r="E29" s="20">
        <v>0</v>
      </c>
      <c r="F29" s="80">
        <v>0</v>
      </c>
      <c r="G29" s="80">
        <v>0</v>
      </c>
      <c r="H29" s="81">
        <v>0</v>
      </c>
      <c r="I29" s="82" t="s">
        <v>38</v>
      </c>
      <c r="J29" s="80">
        <v>0</v>
      </c>
      <c r="K29" s="80">
        <v>0</v>
      </c>
      <c r="L29" s="81">
        <v>0</v>
      </c>
      <c r="M29" s="20">
        <v>0</v>
      </c>
      <c r="N29" s="80">
        <v>0</v>
      </c>
      <c r="O29" s="80">
        <v>0</v>
      </c>
      <c r="P29" s="81">
        <v>0</v>
      </c>
      <c r="Q29" s="82" t="s">
        <v>38</v>
      </c>
      <c r="R29" s="80">
        <v>0</v>
      </c>
      <c r="S29" s="80">
        <v>0</v>
      </c>
      <c r="T29" s="81">
        <v>0</v>
      </c>
      <c r="U29" s="20">
        <v>0</v>
      </c>
      <c r="V29" s="80">
        <v>0</v>
      </c>
      <c r="W29" s="80">
        <v>0</v>
      </c>
      <c r="X29" s="81">
        <v>0</v>
      </c>
      <c r="Y29" s="82" t="s">
        <v>38</v>
      </c>
      <c r="Z29" s="80">
        <v>0</v>
      </c>
      <c r="AA29" s="80">
        <v>0</v>
      </c>
      <c r="AB29" s="81">
        <v>0</v>
      </c>
      <c r="AC29" s="20">
        <v>0</v>
      </c>
      <c r="AD29" s="80">
        <v>0</v>
      </c>
      <c r="AE29" s="80">
        <v>0</v>
      </c>
      <c r="AF29" s="81">
        <v>0</v>
      </c>
      <c r="AG29" s="82" t="s">
        <v>38</v>
      </c>
      <c r="AH29" s="80">
        <v>0</v>
      </c>
      <c r="AI29" s="80">
        <v>0</v>
      </c>
      <c r="AJ29" s="81">
        <v>0</v>
      </c>
      <c r="AK29" s="20">
        <v>0</v>
      </c>
      <c r="AL29" s="80">
        <v>0</v>
      </c>
      <c r="AM29" s="80">
        <v>0</v>
      </c>
      <c r="AN29" s="81">
        <v>0</v>
      </c>
      <c r="AO29" s="82" t="s">
        <v>38</v>
      </c>
      <c r="AP29" s="80">
        <v>0</v>
      </c>
      <c r="AQ29" s="80">
        <v>0</v>
      </c>
      <c r="AR29" s="81">
        <v>0</v>
      </c>
      <c r="AS29" s="20">
        <v>0</v>
      </c>
      <c r="AT29" s="80">
        <v>0</v>
      </c>
      <c r="AU29" s="80">
        <v>0</v>
      </c>
      <c r="AV29" s="81">
        <v>0</v>
      </c>
      <c r="AW29" s="82" t="s">
        <v>38</v>
      </c>
      <c r="AX29" s="80">
        <v>0</v>
      </c>
      <c r="AY29" s="80">
        <v>0</v>
      </c>
      <c r="AZ29" s="81">
        <v>0</v>
      </c>
      <c r="BA29" s="20">
        <v>0</v>
      </c>
      <c r="BB29" s="80">
        <v>0</v>
      </c>
      <c r="BC29" s="80">
        <v>0</v>
      </c>
      <c r="BD29" s="81">
        <v>0</v>
      </c>
      <c r="BE29" s="82" t="s">
        <v>38</v>
      </c>
      <c r="BF29" s="80">
        <v>0</v>
      </c>
      <c r="BG29" s="80">
        <v>0</v>
      </c>
      <c r="BH29" s="81">
        <v>0</v>
      </c>
      <c r="BI29" s="20">
        <v>0</v>
      </c>
      <c r="BJ29" s="80">
        <v>0</v>
      </c>
      <c r="BK29" s="21">
        <v>0</v>
      </c>
      <c r="BL29" s="23">
        <v>0</v>
      </c>
      <c r="BN29" s="84"/>
    </row>
    <row r="30" spans="1:66" s="85" customFormat="1" ht="15.75" customHeight="1">
      <c r="A30" s="19" t="s">
        <v>40</v>
      </c>
      <c r="B30" s="80">
        <v>243594380</v>
      </c>
      <c r="C30" s="80">
        <v>321575147</v>
      </c>
      <c r="D30" s="81">
        <v>505782119</v>
      </c>
      <c r="E30" s="20">
        <v>466954695</v>
      </c>
      <c r="F30" s="80">
        <v>806583836</v>
      </c>
      <c r="G30" s="80">
        <v>401548439</v>
      </c>
      <c r="H30" s="81">
        <v>67376310</v>
      </c>
      <c r="I30" s="82" t="s">
        <v>40</v>
      </c>
      <c r="J30" s="80">
        <v>278578950</v>
      </c>
      <c r="K30" s="80">
        <v>447280670</v>
      </c>
      <c r="L30" s="81">
        <v>41414756</v>
      </c>
      <c r="M30" s="20">
        <v>28637820</v>
      </c>
      <c r="N30" s="80">
        <v>1130486535</v>
      </c>
      <c r="O30" s="80">
        <v>381572019</v>
      </c>
      <c r="P30" s="81">
        <v>726774667</v>
      </c>
      <c r="Q30" s="82" t="s">
        <v>40</v>
      </c>
      <c r="R30" s="80">
        <v>2055569800</v>
      </c>
      <c r="S30" s="80">
        <v>1095329704</v>
      </c>
      <c r="T30" s="81">
        <v>573900645</v>
      </c>
      <c r="U30" s="20">
        <v>256026344</v>
      </c>
      <c r="V30" s="80">
        <v>365063022</v>
      </c>
      <c r="W30" s="80">
        <v>5086400</v>
      </c>
      <c r="X30" s="81">
        <v>351073662</v>
      </c>
      <c r="Y30" s="82" t="s">
        <v>40</v>
      </c>
      <c r="Z30" s="80">
        <v>243404859</v>
      </c>
      <c r="AA30" s="80">
        <v>301405356</v>
      </c>
      <c r="AB30" s="81">
        <v>14569671</v>
      </c>
      <c r="AC30" s="20">
        <v>21343854</v>
      </c>
      <c r="AD30" s="80">
        <v>181872</v>
      </c>
      <c r="AE30" s="80">
        <v>0</v>
      </c>
      <c r="AF30" s="81">
        <v>81945443</v>
      </c>
      <c r="AG30" s="82" t="s">
        <v>40</v>
      </c>
      <c r="AH30" s="80">
        <v>195860130</v>
      </c>
      <c r="AI30" s="80">
        <v>2535925</v>
      </c>
      <c r="AJ30" s="81">
        <v>36504960</v>
      </c>
      <c r="AK30" s="20">
        <v>1429470</v>
      </c>
      <c r="AL30" s="80">
        <v>133047742</v>
      </c>
      <c r="AM30" s="80">
        <v>902496120</v>
      </c>
      <c r="AN30" s="81">
        <v>269604238</v>
      </c>
      <c r="AO30" s="82" t="s">
        <v>40</v>
      </c>
      <c r="AP30" s="80">
        <v>6979652</v>
      </c>
      <c r="AQ30" s="80">
        <v>655668033</v>
      </c>
      <c r="AR30" s="81">
        <v>239309851</v>
      </c>
      <c r="AS30" s="20">
        <v>4834012</v>
      </c>
      <c r="AT30" s="80">
        <v>50049859</v>
      </c>
      <c r="AU30" s="80">
        <v>340437206</v>
      </c>
      <c r="AV30" s="81">
        <v>52876382</v>
      </c>
      <c r="AW30" s="82" t="s">
        <v>40</v>
      </c>
      <c r="AX30" s="80">
        <v>3253705</v>
      </c>
      <c r="AY30" s="80">
        <v>208852929</v>
      </c>
      <c r="AZ30" s="81">
        <v>8933262</v>
      </c>
      <c r="BA30" s="20">
        <v>25678300</v>
      </c>
      <c r="BB30" s="80">
        <v>737965780</v>
      </c>
      <c r="BC30" s="80">
        <v>477290</v>
      </c>
      <c r="BD30" s="81">
        <v>394982</v>
      </c>
      <c r="BE30" s="82" t="s">
        <v>40</v>
      </c>
      <c r="BF30" s="80">
        <v>148253836</v>
      </c>
      <c r="BG30" s="80">
        <v>47310000</v>
      </c>
      <c r="BH30" s="81">
        <v>0</v>
      </c>
      <c r="BI30" s="20">
        <v>196000</v>
      </c>
      <c r="BJ30" s="80">
        <v>0</v>
      </c>
      <c r="BK30" s="21">
        <v>15286010639</v>
      </c>
      <c r="BL30" s="23">
        <v>3.63</v>
      </c>
      <c r="BN30" s="84"/>
    </row>
    <row r="31" spans="1:66" s="78" customFormat="1" ht="15.75" customHeight="1">
      <c r="A31" s="15" t="s">
        <v>42</v>
      </c>
      <c r="B31" s="10">
        <v>1998416</v>
      </c>
      <c r="C31" s="10">
        <v>0</v>
      </c>
      <c r="D31" s="77">
        <v>0</v>
      </c>
      <c r="E31" s="10">
        <v>248748</v>
      </c>
      <c r="F31" s="10">
        <v>0</v>
      </c>
      <c r="G31" s="10">
        <v>0</v>
      </c>
      <c r="H31" s="77">
        <v>0</v>
      </c>
      <c r="I31" s="15" t="s">
        <v>42</v>
      </c>
      <c r="J31" s="10">
        <v>0</v>
      </c>
      <c r="K31" s="10">
        <v>0</v>
      </c>
      <c r="L31" s="77">
        <v>0</v>
      </c>
      <c r="M31" s="10">
        <v>0</v>
      </c>
      <c r="N31" s="10">
        <v>0</v>
      </c>
      <c r="O31" s="10">
        <v>0</v>
      </c>
      <c r="P31" s="77">
        <v>0</v>
      </c>
      <c r="Q31" s="15" t="s">
        <v>42</v>
      </c>
      <c r="R31" s="10">
        <v>0</v>
      </c>
      <c r="S31" s="10">
        <v>0</v>
      </c>
      <c r="T31" s="77">
        <v>0</v>
      </c>
      <c r="U31" s="10">
        <v>0</v>
      </c>
      <c r="V31" s="10">
        <v>0</v>
      </c>
      <c r="W31" s="10">
        <v>0</v>
      </c>
      <c r="X31" s="77">
        <v>0</v>
      </c>
      <c r="Y31" s="15" t="s">
        <v>42</v>
      </c>
      <c r="Z31" s="10">
        <v>0</v>
      </c>
      <c r="AA31" s="10">
        <v>0</v>
      </c>
      <c r="AB31" s="77">
        <v>0</v>
      </c>
      <c r="AC31" s="10">
        <v>0</v>
      </c>
      <c r="AD31" s="10">
        <v>0</v>
      </c>
      <c r="AE31" s="10">
        <v>0</v>
      </c>
      <c r="AF31" s="77">
        <v>0</v>
      </c>
      <c r="AG31" s="15" t="s">
        <v>42</v>
      </c>
      <c r="AH31" s="10">
        <v>0</v>
      </c>
      <c r="AI31" s="10">
        <v>0</v>
      </c>
      <c r="AJ31" s="77">
        <v>0</v>
      </c>
      <c r="AK31" s="10">
        <v>0</v>
      </c>
      <c r="AL31" s="10">
        <v>0</v>
      </c>
      <c r="AM31" s="10">
        <v>0</v>
      </c>
      <c r="AN31" s="77">
        <v>0</v>
      </c>
      <c r="AO31" s="15" t="s">
        <v>42</v>
      </c>
      <c r="AP31" s="10">
        <v>0</v>
      </c>
      <c r="AQ31" s="10">
        <v>0</v>
      </c>
      <c r="AR31" s="77">
        <v>0</v>
      </c>
      <c r="AS31" s="10">
        <v>0</v>
      </c>
      <c r="AT31" s="10">
        <v>0</v>
      </c>
      <c r="AU31" s="10">
        <v>0</v>
      </c>
      <c r="AV31" s="77">
        <v>0</v>
      </c>
      <c r="AW31" s="15" t="s">
        <v>42</v>
      </c>
      <c r="AX31" s="10">
        <v>0</v>
      </c>
      <c r="AY31" s="10">
        <v>0</v>
      </c>
      <c r="AZ31" s="77">
        <v>0</v>
      </c>
      <c r="BA31" s="10">
        <v>0</v>
      </c>
      <c r="BB31" s="10">
        <v>0</v>
      </c>
      <c r="BC31" s="10">
        <v>0</v>
      </c>
      <c r="BD31" s="77">
        <v>0</v>
      </c>
      <c r="BE31" s="15" t="s">
        <v>42</v>
      </c>
      <c r="BF31" s="10">
        <v>0</v>
      </c>
      <c r="BG31" s="10">
        <v>0</v>
      </c>
      <c r="BH31" s="77">
        <v>0</v>
      </c>
      <c r="BI31" s="10">
        <v>0</v>
      </c>
      <c r="BJ31" s="10">
        <v>0</v>
      </c>
      <c r="BK31" s="16">
        <v>2247164</v>
      </c>
      <c r="BL31" s="18">
        <v>0</v>
      </c>
      <c r="BN31" s="84"/>
    </row>
    <row r="32" spans="1:66" s="85" customFormat="1" ht="15.75" customHeight="1">
      <c r="A32" s="19" t="s">
        <v>43</v>
      </c>
      <c r="B32" s="80">
        <v>0</v>
      </c>
      <c r="C32" s="80">
        <v>0</v>
      </c>
      <c r="D32" s="81">
        <v>0</v>
      </c>
      <c r="E32" s="20">
        <v>0</v>
      </c>
      <c r="F32" s="80">
        <v>0</v>
      </c>
      <c r="G32" s="80">
        <v>0</v>
      </c>
      <c r="H32" s="81">
        <v>0</v>
      </c>
      <c r="I32" s="82" t="s">
        <v>43</v>
      </c>
      <c r="J32" s="80">
        <v>0</v>
      </c>
      <c r="K32" s="80">
        <v>0</v>
      </c>
      <c r="L32" s="81">
        <v>0</v>
      </c>
      <c r="M32" s="20">
        <v>0</v>
      </c>
      <c r="N32" s="80">
        <v>0</v>
      </c>
      <c r="O32" s="80">
        <v>0</v>
      </c>
      <c r="P32" s="81">
        <v>0</v>
      </c>
      <c r="Q32" s="82" t="s">
        <v>43</v>
      </c>
      <c r="R32" s="80">
        <v>0</v>
      </c>
      <c r="S32" s="80">
        <v>0</v>
      </c>
      <c r="T32" s="81">
        <v>0</v>
      </c>
      <c r="U32" s="20">
        <v>0</v>
      </c>
      <c r="V32" s="80">
        <v>0</v>
      </c>
      <c r="W32" s="80">
        <v>0</v>
      </c>
      <c r="X32" s="81">
        <v>0</v>
      </c>
      <c r="Y32" s="82" t="s">
        <v>43</v>
      </c>
      <c r="Z32" s="80">
        <v>0</v>
      </c>
      <c r="AA32" s="80">
        <v>0</v>
      </c>
      <c r="AB32" s="81">
        <v>0</v>
      </c>
      <c r="AC32" s="20">
        <v>0</v>
      </c>
      <c r="AD32" s="80">
        <v>0</v>
      </c>
      <c r="AE32" s="80">
        <v>0</v>
      </c>
      <c r="AF32" s="81">
        <v>0</v>
      </c>
      <c r="AG32" s="82" t="s">
        <v>43</v>
      </c>
      <c r="AH32" s="80">
        <v>0</v>
      </c>
      <c r="AI32" s="80">
        <v>0</v>
      </c>
      <c r="AJ32" s="81">
        <v>0</v>
      </c>
      <c r="AK32" s="20">
        <v>0</v>
      </c>
      <c r="AL32" s="80">
        <v>0</v>
      </c>
      <c r="AM32" s="80">
        <v>0</v>
      </c>
      <c r="AN32" s="81">
        <v>0</v>
      </c>
      <c r="AO32" s="82" t="s">
        <v>43</v>
      </c>
      <c r="AP32" s="80">
        <v>0</v>
      </c>
      <c r="AQ32" s="80">
        <v>0</v>
      </c>
      <c r="AR32" s="81">
        <v>0</v>
      </c>
      <c r="AS32" s="20">
        <v>0</v>
      </c>
      <c r="AT32" s="80">
        <v>0</v>
      </c>
      <c r="AU32" s="80">
        <v>0</v>
      </c>
      <c r="AV32" s="81">
        <v>0</v>
      </c>
      <c r="AW32" s="82" t="s">
        <v>43</v>
      </c>
      <c r="AX32" s="80">
        <v>0</v>
      </c>
      <c r="AY32" s="80">
        <v>0</v>
      </c>
      <c r="AZ32" s="81">
        <v>0</v>
      </c>
      <c r="BA32" s="20">
        <v>0</v>
      </c>
      <c r="BB32" s="80">
        <v>0</v>
      </c>
      <c r="BC32" s="80">
        <v>0</v>
      </c>
      <c r="BD32" s="81">
        <v>0</v>
      </c>
      <c r="BE32" s="82" t="s">
        <v>43</v>
      </c>
      <c r="BF32" s="80">
        <v>0</v>
      </c>
      <c r="BG32" s="80">
        <v>0</v>
      </c>
      <c r="BH32" s="81">
        <v>0</v>
      </c>
      <c r="BI32" s="20">
        <v>0</v>
      </c>
      <c r="BJ32" s="80">
        <v>0</v>
      </c>
      <c r="BK32" s="21">
        <v>0</v>
      </c>
      <c r="BL32" s="23">
        <v>0</v>
      </c>
      <c r="BN32" s="84"/>
    </row>
    <row r="33" spans="1:66" s="85" customFormat="1" ht="15.75" customHeight="1">
      <c r="A33" s="19" t="s">
        <v>44</v>
      </c>
      <c r="B33" s="80">
        <v>1998416</v>
      </c>
      <c r="C33" s="80">
        <v>0</v>
      </c>
      <c r="D33" s="81">
        <v>0</v>
      </c>
      <c r="E33" s="20">
        <v>248748</v>
      </c>
      <c r="F33" s="80">
        <v>0</v>
      </c>
      <c r="G33" s="80">
        <v>0</v>
      </c>
      <c r="H33" s="81">
        <v>0</v>
      </c>
      <c r="I33" s="82" t="s">
        <v>44</v>
      </c>
      <c r="J33" s="80">
        <v>0</v>
      </c>
      <c r="K33" s="80">
        <v>0</v>
      </c>
      <c r="L33" s="81">
        <v>0</v>
      </c>
      <c r="M33" s="20">
        <v>0</v>
      </c>
      <c r="N33" s="80">
        <v>0</v>
      </c>
      <c r="O33" s="80">
        <v>0</v>
      </c>
      <c r="P33" s="81">
        <v>0</v>
      </c>
      <c r="Q33" s="82" t="s">
        <v>44</v>
      </c>
      <c r="R33" s="80">
        <v>0</v>
      </c>
      <c r="S33" s="80">
        <v>0</v>
      </c>
      <c r="T33" s="81">
        <v>0</v>
      </c>
      <c r="U33" s="20">
        <v>0</v>
      </c>
      <c r="V33" s="80">
        <v>0</v>
      </c>
      <c r="W33" s="80">
        <v>0</v>
      </c>
      <c r="X33" s="81">
        <v>0</v>
      </c>
      <c r="Y33" s="82" t="s">
        <v>44</v>
      </c>
      <c r="Z33" s="80">
        <v>0</v>
      </c>
      <c r="AA33" s="80">
        <v>0</v>
      </c>
      <c r="AB33" s="81">
        <v>0</v>
      </c>
      <c r="AC33" s="20">
        <v>0</v>
      </c>
      <c r="AD33" s="80">
        <v>0</v>
      </c>
      <c r="AE33" s="80">
        <v>0</v>
      </c>
      <c r="AF33" s="81">
        <v>0</v>
      </c>
      <c r="AG33" s="82" t="s">
        <v>44</v>
      </c>
      <c r="AH33" s="80">
        <v>0</v>
      </c>
      <c r="AI33" s="80">
        <v>0</v>
      </c>
      <c r="AJ33" s="81">
        <v>0</v>
      </c>
      <c r="AK33" s="20">
        <v>0</v>
      </c>
      <c r="AL33" s="80">
        <v>0</v>
      </c>
      <c r="AM33" s="80">
        <v>0</v>
      </c>
      <c r="AN33" s="81">
        <v>0</v>
      </c>
      <c r="AO33" s="82" t="s">
        <v>44</v>
      </c>
      <c r="AP33" s="80">
        <v>0</v>
      </c>
      <c r="AQ33" s="80">
        <v>0</v>
      </c>
      <c r="AR33" s="81">
        <v>0</v>
      </c>
      <c r="AS33" s="20">
        <v>0</v>
      </c>
      <c r="AT33" s="80">
        <v>0</v>
      </c>
      <c r="AU33" s="80">
        <v>0</v>
      </c>
      <c r="AV33" s="81">
        <v>0</v>
      </c>
      <c r="AW33" s="82" t="s">
        <v>44</v>
      </c>
      <c r="AX33" s="80">
        <v>0</v>
      </c>
      <c r="AY33" s="80">
        <v>0</v>
      </c>
      <c r="AZ33" s="81">
        <v>0</v>
      </c>
      <c r="BA33" s="20">
        <v>0</v>
      </c>
      <c r="BB33" s="80">
        <v>0</v>
      </c>
      <c r="BC33" s="80">
        <v>0</v>
      </c>
      <c r="BD33" s="81">
        <v>0</v>
      </c>
      <c r="BE33" s="82" t="s">
        <v>44</v>
      </c>
      <c r="BF33" s="80">
        <v>0</v>
      </c>
      <c r="BG33" s="80">
        <v>0</v>
      </c>
      <c r="BH33" s="81">
        <v>0</v>
      </c>
      <c r="BI33" s="20">
        <v>0</v>
      </c>
      <c r="BJ33" s="80">
        <v>0</v>
      </c>
      <c r="BK33" s="21">
        <v>2247164</v>
      </c>
      <c r="BL33" s="23">
        <v>0</v>
      </c>
      <c r="BN33" s="84"/>
    </row>
    <row r="34" spans="1:66" s="85" customFormat="1" ht="15.75" customHeight="1">
      <c r="A34" s="19" t="s">
        <v>46</v>
      </c>
      <c r="B34" s="80">
        <v>0</v>
      </c>
      <c r="C34" s="80">
        <v>0</v>
      </c>
      <c r="D34" s="81">
        <v>0</v>
      </c>
      <c r="E34" s="20">
        <v>0</v>
      </c>
      <c r="F34" s="80">
        <v>0</v>
      </c>
      <c r="G34" s="80">
        <v>0</v>
      </c>
      <c r="H34" s="81">
        <v>0</v>
      </c>
      <c r="I34" s="82" t="s">
        <v>46</v>
      </c>
      <c r="J34" s="80">
        <v>0</v>
      </c>
      <c r="K34" s="80">
        <v>0</v>
      </c>
      <c r="L34" s="81">
        <v>0</v>
      </c>
      <c r="M34" s="20">
        <v>0</v>
      </c>
      <c r="N34" s="80">
        <v>0</v>
      </c>
      <c r="O34" s="80">
        <v>0</v>
      </c>
      <c r="P34" s="81">
        <v>0</v>
      </c>
      <c r="Q34" s="82" t="s">
        <v>46</v>
      </c>
      <c r="R34" s="80">
        <v>0</v>
      </c>
      <c r="S34" s="80">
        <v>0</v>
      </c>
      <c r="T34" s="81">
        <v>0</v>
      </c>
      <c r="U34" s="20">
        <v>0</v>
      </c>
      <c r="V34" s="80">
        <v>0</v>
      </c>
      <c r="W34" s="80">
        <v>0</v>
      </c>
      <c r="X34" s="81">
        <v>0</v>
      </c>
      <c r="Y34" s="82" t="s">
        <v>46</v>
      </c>
      <c r="Z34" s="80">
        <v>0</v>
      </c>
      <c r="AA34" s="80">
        <v>0</v>
      </c>
      <c r="AB34" s="81">
        <v>0</v>
      </c>
      <c r="AC34" s="20">
        <v>0</v>
      </c>
      <c r="AD34" s="80">
        <v>0</v>
      </c>
      <c r="AE34" s="80">
        <v>0</v>
      </c>
      <c r="AF34" s="81">
        <v>0</v>
      </c>
      <c r="AG34" s="82" t="s">
        <v>46</v>
      </c>
      <c r="AH34" s="80">
        <v>0</v>
      </c>
      <c r="AI34" s="80">
        <v>0</v>
      </c>
      <c r="AJ34" s="81">
        <v>0</v>
      </c>
      <c r="AK34" s="20">
        <v>0</v>
      </c>
      <c r="AL34" s="80">
        <v>0</v>
      </c>
      <c r="AM34" s="80">
        <v>0</v>
      </c>
      <c r="AN34" s="81">
        <v>0</v>
      </c>
      <c r="AO34" s="82" t="s">
        <v>46</v>
      </c>
      <c r="AP34" s="80">
        <v>0</v>
      </c>
      <c r="AQ34" s="80">
        <v>0</v>
      </c>
      <c r="AR34" s="81">
        <v>0</v>
      </c>
      <c r="AS34" s="20">
        <v>0</v>
      </c>
      <c r="AT34" s="80">
        <v>0</v>
      </c>
      <c r="AU34" s="80">
        <v>0</v>
      </c>
      <c r="AV34" s="81">
        <v>0</v>
      </c>
      <c r="AW34" s="82" t="s">
        <v>46</v>
      </c>
      <c r="AX34" s="80">
        <v>0</v>
      </c>
      <c r="AY34" s="80">
        <v>0</v>
      </c>
      <c r="AZ34" s="81">
        <v>0</v>
      </c>
      <c r="BA34" s="20">
        <v>0</v>
      </c>
      <c r="BB34" s="80">
        <v>0</v>
      </c>
      <c r="BC34" s="80">
        <v>0</v>
      </c>
      <c r="BD34" s="81">
        <v>0</v>
      </c>
      <c r="BE34" s="82" t="s">
        <v>46</v>
      </c>
      <c r="BF34" s="80">
        <v>0</v>
      </c>
      <c r="BG34" s="80">
        <v>0</v>
      </c>
      <c r="BH34" s="81">
        <v>0</v>
      </c>
      <c r="BI34" s="20">
        <v>0</v>
      </c>
      <c r="BJ34" s="80">
        <v>0</v>
      </c>
      <c r="BK34" s="21">
        <v>0</v>
      </c>
      <c r="BL34" s="23">
        <v>0</v>
      </c>
      <c r="BN34" s="84"/>
    </row>
    <row r="35" spans="1:66" s="78" customFormat="1" ht="15.75" customHeight="1">
      <c r="A35" s="15" t="s">
        <v>47</v>
      </c>
      <c r="B35" s="10">
        <v>43696831</v>
      </c>
      <c r="C35" s="10">
        <v>17139941</v>
      </c>
      <c r="D35" s="77">
        <v>8104812</v>
      </c>
      <c r="E35" s="10">
        <v>17271992</v>
      </c>
      <c r="F35" s="10">
        <v>89942928</v>
      </c>
      <c r="G35" s="10">
        <v>31143448</v>
      </c>
      <c r="H35" s="77">
        <v>9143803</v>
      </c>
      <c r="I35" s="15" t="s">
        <v>47</v>
      </c>
      <c r="J35" s="10">
        <v>6024167</v>
      </c>
      <c r="K35" s="10">
        <v>10516675</v>
      </c>
      <c r="L35" s="77">
        <v>8628826</v>
      </c>
      <c r="M35" s="10">
        <v>9596937</v>
      </c>
      <c r="N35" s="10">
        <v>12865465</v>
      </c>
      <c r="O35" s="10">
        <v>7994757</v>
      </c>
      <c r="P35" s="77">
        <v>12523022</v>
      </c>
      <c r="Q35" s="15" t="s">
        <v>47</v>
      </c>
      <c r="R35" s="10">
        <v>33287644</v>
      </c>
      <c r="S35" s="10">
        <v>6330202</v>
      </c>
      <c r="T35" s="77">
        <v>10910692</v>
      </c>
      <c r="U35" s="10">
        <v>10417787</v>
      </c>
      <c r="V35" s="10">
        <v>14537158</v>
      </c>
      <c r="W35" s="10">
        <v>10305698</v>
      </c>
      <c r="X35" s="77">
        <v>17244980</v>
      </c>
      <c r="Y35" s="15" t="s">
        <v>47</v>
      </c>
      <c r="Z35" s="10">
        <v>12914668</v>
      </c>
      <c r="AA35" s="10">
        <v>12979922</v>
      </c>
      <c r="AB35" s="77">
        <v>7334184</v>
      </c>
      <c r="AC35" s="10">
        <v>11630895</v>
      </c>
      <c r="AD35" s="10">
        <v>13104470</v>
      </c>
      <c r="AE35" s="10">
        <v>5246631</v>
      </c>
      <c r="AF35" s="77">
        <v>3422952</v>
      </c>
      <c r="AG35" s="15" t="s">
        <v>47</v>
      </c>
      <c r="AH35" s="10">
        <v>3794126</v>
      </c>
      <c r="AI35" s="10">
        <v>25410907</v>
      </c>
      <c r="AJ35" s="77">
        <v>8799314</v>
      </c>
      <c r="AK35" s="10">
        <v>26183025</v>
      </c>
      <c r="AL35" s="10">
        <v>24208255</v>
      </c>
      <c r="AM35" s="10">
        <v>8011776</v>
      </c>
      <c r="AN35" s="77">
        <v>26510145</v>
      </c>
      <c r="AO35" s="15" t="s">
        <v>47</v>
      </c>
      <c r="AP35" s="10">
        <v>14044207</v>
      </c>
      <c r="AQ35" s="10">
        <v>12726696</v>
      </c>
      <c r="AR35" s="77">
        <v>28310096</v>
      </c>
      <c r="AS35" s="10">
        <v>8501239</v>
      </c>
      <c r="AT35" s="10">
        <v>12393162</v>
      </c>
      <c r="AU35" s="10">
        <v>3685060</v>
      </c>
      <c r="AV35" s="77">
        <v>11993197</v>
      </c>
      <c r="AW35" s="15" t="s">
        <v>47</v>
      </c>
      <c r="AX35" s="10">
        <v>3163641</v>
      </c>
      <c r="AY35" s="10">
        <v>3451119</v>
      </c>
      <c r="AZ35" s="77">
        <v>4904320</v>
      </c>
      <c r="BA35" s="10">
        <v>30221281</v>
      </c>
      <c r="BB35" s="10">
        <v>4324720</v>
      </c>
      <c r="BC35" s="10">
        <v>14520924</v>
      </c>
      <c r="BD35" s="77">
        <v>4989904</v>
      </c>
      <c r="BE35" s="15" t="s">
        <v>47</v>
      </c>
      <c r="BF35" s="10">
        <v>661651</v>
      </c>
      <c r="BG35" s="10">
        <v>4325132</v>
      </c>
      <c r="BH35" s="77">
        <v>2025807</v>
      </c>
      <c r="BI35" s="10">
        <v>3296149</v>
      </c>
      <c r="BJ35" s="10">
        <v>60000</v>
      </c>
      <c r="BK35" s="16">
        <v>744777340</v>
      </c>
      <c r="BL35" s="18">
        <v>0.18</v>
      </c>
      <c r="BN35" s="84"/>
    </row>
    <row r="36" spans="1:66" s="85" customFormat="1" ht="15.75" customHeight="1">
      <c r="A36" s="19" t="s">
        <v>48</v>
      </c>
      <c r="B36" s="80">
        <v>43696831</v>
      </c>
      <c r="C36" s="80">
        <v>17139941</v>
      </c>
      <c r="D36" s="81">
        <v>8104812</v>
      </c>
      <c r="E36" s="20">
        <v>17271992</v>
      </c>
      <c r="F36" s="80">
        <v>89942928</v>
      </c>
      <c r="G36" s="80">
        <v>31143448</v>
      </c>
      <c r="H36" s="81">
        <v>9143803</v>
      </c>
      <c r="I36" s="82" t="s">
        <v>48</v>
      </c>
      <c r="J36" s="80">
        <v>6024167</v>
      </c>
      <c r="K36" s="80">
        <v>10516675</v>
      </c>
      <c r="L36" s="81">
        <v>8628826</v>
      </c>
      <c r="M36" s="20">
        <v>9596937</v>
      </c>
      <c r="N36" s="80">
        <v>12865465</v>
      </c>
      <c r="O36" s="80">
        <v>7994757</v>
      </c>
      <c r="P36" s="81">
        <v>12523022</v>
      </c>
      <c r="Q36" s="82" t="s">
        <v>48</v>
      </c>
      <c r="R36" s="80">
        <v>33287644</v>
      </c>
      <c r="S36" s="80">
        <v>6330202</v>
      </c>
      <c r="T36" s="81">
        <v>10910692</v>
      </c>
      <c r="U36" s="20">
        <v>10417787</v>
      </c>
      <c r="V36" s="80">
        <v>14537158</v>
      </c>
      <c r="W36" s="80">
        <v>10305698</v>
      </c>
      <c r="X36" s="81">
        <v>17244980</v>
      </c>
      <c r="Y36" s="82" t="s">
        <v>48</v>
      </c>
      <c r="Z36" s="80">
        <v>12914668</v>
      </c>
      <c r="AA36" s="80">
        <v>12979922</v>
      </c>
      <c r="AB36" s="81">
        <v>7334184</v>
      </c>
      <c r="AC36" s="20">
        <v>11630895</v>
      </c>
      <c r="AD36" s="80">
        <v>13104470</v>
      </c>
      <c r="AE36" s="80">
        <v>5246631</v>
      </c>
      <c r="AF36" s="81">
        <v>3422952</v>
      </c>
      <c r="AG36" s="82" t="s">
        <v>48</v>
      </c>
      <c r="AH36" s="80">
        <v>3794126</v>
      </c>
      <c r="AI36" s="80">
        <v>25410907</v>
      </c>
      <c r="AJ36" s="81">
        <v>8799314</v>
      </c>
      <c r="AK36" s="20">
        <v>26183025</v>
      </c>
      <c r="AL36" s="80">
        <v>24208255</v>
      </c>
      <c r="AM36" s="80">
        <v>8011776</v>
      </c>
      <c r="AN36" s="81">
        <v>26510145</v>
      </c>
      <c r="AO36" s="82" t="s">
        <v>48</v>
      </c>
      <c r="AP36" s="80">
        <v>14044207</v>
      </c>
      <c r="AQ36" s="80">
        <v>12726696</v>
      </c>
      <c r="AR36" s="81">
        <v>28310096</v>
      </c>
      <c r="AS36" s="20">
        <v>8501239</v>
      </c>
      <c r="AT36" s="80">
        <v>12393162</v>
      </c>
      <c r="AU36" s="80">
        <v>3685060</v>
      </c>
      <c r="AV36" s="81">
        <v>11993197</v>
      </c>
      <c r="AW36" s="82" t="s">
        <v>48</v>
      </c>
      <c r="AX36" s="80">
        <v>3163641</v>
      </c>
      <c r="AY36" s="80">
        <v>3451119</v>
      </c>
      <c r="AZ36" s="81">
        <v>4904320</v>
      </c>
      <c r="BA36" s="20">
        <v>30221281</v>
      </c>
      <c r="BB36" s="80">
        <v>4324720</v>
      </c>
      <c r="BC36" s="80">
        <v>14520924</v>
      </c>
      <c r="BD36" s="81">
        <v>4989904</v>
      </c>
      <c r="BE36" s="82" t="s">
        <v>48</v>
      </c>
      <c r="BF36" s="80">
        <v>661651</v>
      </c>
      <c r="BG36" s="80">
        <v>4325132</v>
      </c>
      <c r="BH36" s="81">
        <v>2025807</v>
      </c>
      <c r="BI36" s="20">
        <v>3296149</v>
      </c>
      <c r="BJ36" s="80">
        <v>60000</v>
      </c>
      <c r="BK36" s="21">
        <v>744777340</v>
      </c>
      <c r="BL36" s="23">
        <v>0.18</v>
      </c>
      <c r="BN36" s="84"/>
    </row>
    <row r="37" spans="1:66" s="78" customFormat="1" ht="15.75" customHeight="1">
      <c r="A37" s="15" t="s">
        <v>49</v>
      </c>
      <c r="B37" s="10">
        <v>133152034</v>
      </c>
      <c r="C37" s="10">
        <v>71061391</v>
      </c>
      <c r="D37" s="77">
        <v>25862347</v>
      </c>
      <c r="E37" s="10">
        <v>2718297</v>
      </c>
      <c r="F37" s="10">
        <v>106994703</v>
      </c>
      <c r="G37" s="10">
        <v>10506630</v>
      </c>
      <c r="H37" s="77">
        <v>17865831</v>
      </c>
      <c r="I37" s="15" t="s">
        <v>49</v>
      </c>
      <c r="J37" s="10">
        <v>0</v>
      </c>
      <c r="K37" s="10">
        <v>0</v>
      </c>
      <c r="L37" s="77">
        <v>33557024</v>
      </c>
      <c r="M37" s="10">
        <v>85663185</v>
      </c>
      <c r="N37" s="10">
        <v>2688173</v>
      </c>
      <c r="O37" s="10">
        <v>31270746</v>
      </c>
      <c r="P37" s="77">
        <v>0</v>
      </c>
      <c r="Q37" s="15" t="s">
        <v>49</v>
      </c>
      <c r="R37" s="10">
        <v>0</v>
      </c>
      <c r="S37" s="10">
        <v>0</v>
      </c>
      <c r="T37" s="77">
        <v>0</v>
      </c>
      <c r="U37" s="10">
        <v>8383268</v>
      </c>
      <c r="V37" s="10">
        <v>5438800</v>
      </c>
      <c r="W37" s="10">
        <v>0</v>
      </c>
      <c r="X37" s="77">
        <v>5195728</v>
      </c>
      <c r="Y37" s="15" t="s">
        <v>49</v>
      </c>
      <c r="Z37" s="10">
        <v>28676097</v>
      </c>
      <c r="AA37" s="10">
        <v>0</v>
      </c>
      <c r="AB37" s="77">
        <v>0</v>
      </c>
      <c r="AC37" s="10">
        <v>15099920</v>
      </c>
      <c r="AD37" s="10">
        <v>1146293</v>
      </c>
      <c r="AE37" s="10">
        <v>2011290</v>
      </c>
      <c r="AF37" s="77">
        <v>6493339</v>
      </c>
      <c r="AG37" s="15" t="s">
        <v>49</v>
      </c>
      <c r="AH37" s="10">
        <v>68587476</v>
      </c>
      <c r="AI37" s="10">
        <v>86261599</v>
      </c>
      <c r="AJ37" s="77">
        <v>5882375</v>
      </c>
      <c r="AK37" s="10">
        <v>21846699</v>
      </c>
      <c r="AL37" s="10">
        <v>32620856</v>
      </c>
      <c r="AM37" s="10">
        <v>0</v>
      </c>
      <c r="AN37" s="77">
        <v>11166813</v>
      </c>
      <c r="AO37" s="15" t="s">
        <v>49</v>
      </c>
      <c r="AP37" s="10">
        <v>0</v>
      </c>
      <c r="AQ37" s="10">
        <v>0</v>
      </c>
      <c r="AR37" s="77">
        <v>25349415</v>
      </c>
      <c r="AS37" s="10">
        <v>0</v>
      </c>
      <c r="AT37" s="10">
        <v>27840680</v>
      </c>
      <c r="AU37" s="10">
        <v>23143</v>
      </c>
      <c r="AV37" s="77">
        <v>1374698</v>
      </c>
      <c r="AW37" s="15" t="s">
        <v>49</v>
      </c>
      <c r="AX37" s="10">
        <v>3146394</v>
      </c>
      <c r="AY37" s="10">
        <v>1978929</v>
      </c>
      <c r="AZ37" s="77">
        <v>28984272</v>
      </c>
      <c r="BA37" s="10">
        <v>0</v>
      </c>
      <c r="BB37" s="10">
        <v>28714675</v>
      </c>
      <c r="BC37" s="10">
        <v>16667459</v>
      </c>
      <c r="BD37" s="77">
        <v>3055500</v>
      </c>
      <c r="BE37" s="15" t="s">
        <v>49</v>
      </c>
      <c r="BF37" s="10">
        <v>0</v>
      </c>
      <c r="BG37" s="10">
        <v>17863997</v>
      </c>
      <c r="BH37" s="77">
        <v>20869949</v>
      </c>
      <c r="BI37" s="10">
        <v>315757</v>
      </c>
      <c r="BJ37" s="10">
        <v>0</v>
      </c>
      <c r="BK37" s="16">
        <v>996335782</v>
      </c>
      <c r="BL37" s="18">
        <v>0.24</v>
      </c>
      <c r="BN37" s="79"/>
    </row>
    <row r="38" spans="1:66" s="85" customFormat="1" ht="15.75" customHeight="1">
      <c r="A38" s="19" t="s">
        <v>50</v>
      </c>
      <c r="B38" s="80">
        <v>133152034</v>
      </c>
      <c r="C38" s="80">
        <v>71061391</v>
      </c>
      <c r="D38" s="81">
        <v>25862347</v>
      </c>
      <c r="E38" s="20">
        <v>2718297</v>
      </c>
      <c r="F38" s="80">
        <v>106994703</v>
      </c>
      <c r="G38" s="80">
        <v>10506630</v>
      </c>
      <c r="H38" s="81">
        <v>17865831</v>
      </c>
      <c r="I38" s="82" t="s">
        <v>50</v>
      </c>
      <c r="J38" s="80">
        <v>0</v>
      </c>
      <c r="K38" s="80">
        <v>0</v>
      </c>
      <c r="L38" s="81">
        <v>33557024</v>
      </c>
      <c r="M38" s="20">
        <v>85663185</v>
      </c>
      <c r="N38" s="80">
        <v>2688173</v>
      </c>
      <c r="O38" s="80">
        <v>31270746</v>
      </c>
      <c r="P38" s="81">
        <v>0</v>
      </c>
      <c r="Q38" s="82" t="s">
        <v>50</v>
      </c>
      <c r="R38" s="80">
        <v>0</v>
      </c>
      <c r="S38" s="80">
        <v>0</v>
      </c>
      <c r="T38" s="81">
        <v>0</v>
      </c>
      <c r="U38" s="20">
        <v>8383268</v>
      </c>
      <c r="V38" s="80">
        <v>5438800</v>
      </c>
      <c r="W38" s="80">
        <v>0</v>
      </c>
      <c r="X38" s="81">
        <v>5195728</v>
      </c>
      <c r="Y38" s="82" t="s">
        <v>50</v>
      </c>
      <c r="Z38" s="80">
        <v>28676097</v>
      </c>
      <c r="AA38" s="80">
        <v>0</v>
      </c>
      <c r="AB38" s="81">
        <v>0</v>
      </c>
      <c r="AC38" s="20">
        <v>15099920</v>
      </c>
      <c r="AD38" s="80">
        <v>1146293</v>
      </c>
      <c r="AE38" s="80">
        <v>2011290</v>
      </c>
      <c r="AF38" s="81">
        <v>6493339</v>
      </c>
      <c r="AG38" s="82" t="s">
        <v>50</v>
      </c>
      <c r="AH38" s="80">
        <v>68587476</v>
      </c>
      <c r="AI38" s="80">
        <v>86261599</v>
      </c>
      <c r="AJ38" s="81">
        <v>5882375</v>
      </c>
      <c r="AK38" s="20">
        <v>21846699</v>
      </c>
      <c r="AL38" s="80">
        <v>32620856</v>
      </c>
      <c r="AM38" s="80">
        <v>0</v>
      </c>
      <c r="AN38" s="81">
        <v>11166813</v>
      </c>
      <c r="AO38" s="82" t="s">
        <v>50</v>
      </c>
      <c r="AP38" s="80">
        <v>0</v>
      </c>
      <c r="AQ38" s="80">
        <v>0</v>
      </c>
      <c r="AR38" s="81">
        <v>25349415</v>
      </c>
      <c r="AS38" s="20">
        <v>0</v>
      </c>
      <c r="AT38" s="80">
        <v>27840680</v>
      </c>
      <c r="AU38" s="80">
        <v>23143</v>
      </c>
      <c r="AV38" s="81">
        <v>1374698</v>
      </c>
      <c r="AW38" s="82" t="s">
        <v>50</v>
      </c>
      <c r="AX38" s="80">
        <v>3146394</v>
      </c>
      <c r="AY38" s="80">
        <v>1978929</v>
      </c>
      <c r="AZ38" s="81">
        <v>28984272</v>
      </c>
      <c r="BA38" s="20">
        <v>0</v>
      </c>
      <c r="BB38" s="80">
        <v>28714675</v>
      </c>
      <c r="BC38" s="80">
        <v>16667459</v>
      </c>
      <c r="BD38" s="81">
        <v>3055500</v>
      </c>
      <c r="BE38" s="82" t="s">
        <v>50</v>
      </c>
      <c r="BF38" s="80">
        <v>0</v>
      </c>
      <c r="BG38" s="80">
        <v>17863997</v>
      </c>
      <c r="BH38" s="81">
        <v>20869949</v>
      </c>
      <c r="BI38" s="20">
        <v>315757</v>
      </c>
      <c r="BJ38" s="80">
        <v>0</v>
      </c>
      <c r="BK38" s="21">
        <v>996335782</v>
      </c>
      <c r="BL38" s="23">
        <v>0.24</v>
      </c>
      <c r="BN38" s="84"/>
    </row>
    <row r="39" spans="1:66" s="78" customFormat="1" ht="15.75" customHeight="1">
      <c r="A39" s="15" t="s">
        <v>51</v>
      </c>
      <c r="B39" s="10">
        <v>82358264346</v>
      </c>
      <c r="C39" s="10">
        <v>8167891742</v>
      </c>
      <c r="D39" s="77">
        <v>6079787909</v>
      </c>
      <c r="E39" s="10">
        <v>7073892079</v>
      </c>
      <c r="F39" s="10">
        <v>12574867952</v>
      </c>
      <c r="G39" s="10">
        <v>10213982693</v>
      </c>
      <c r="H39" s="77">
        <v>3681203799</v>
      </c>
      <c r="I39" s="15" t="s">
        <v>51</v>
      </c>
      <c r="J39" s="10">
        <v>3454415598</v>
      </c>
      <c r="K39" s="10">
        <v>7013390792</v>
      </c>
      <c r="L39" s="77">
        <v>3160415384</v>
      </c>
      <c r="M39" s="10">
        <v>5833679996</v>
      </c>
      <c r="N39" s="10">
        <v>4101855904</v>
      </c>
      <c r="O39" s="10">
        <v>1761365577</v>
      </c>
      <c r="P39" s="77">
        <v>8289668984</v>
      </c>
      <c r="Q39" s="15" t="s">
        <v>51</v>
      </c>
      <c r="R39" s="10">
        <v>3000976246</v>
      </c>
      <c r="S39" s="10">
        <v>735030968</v>
      </c>
      <c r="T39" s="77">
        <v>509108018</v>
      </c>
      <c r="U39" s="10">
        <v>1984348892</v>
      </c>
      <c r="V39" s="10">
        <v>615226643</v>
      </c>
      <c r="W39" s="10">
        <v>1961218287</v>
      </c>
      <c r="X39" s="77">
        <v>16523246469</v>
      </c>
      <c r="Y39" s="15" t="s">
        <v>51</v>
      </c>
      <c r="Z39" s="10">
        <v>2917345377</v>
      </c>
      <c r="AA39" s="10">
        <v>3451147552</v>
      </c>
      <c r="AB39" s="77">
        <v>5134781274</v>
      </c>
      <c r="AC39" s="10">
        <v>1068021255</v>
      </c>
      <c r="AD39" s="10">
        <v>1632641555</v>
      </c>
      <c r="AE39" s="10">
        <v>2233562784</v>
      </c>
      <c r="AF39" s="77">
        <v>1080678754</v>
      </c>
      <c r="AG39" s="15" t="s">
        <v>51</v>
      </c>
      <c r="AH39" s="10">
        <v>4267587525</v>
      </c>
      <c r="AI39" s="10">
        <v>1268420619</v>
      </c>
      <c r="AJ39" s="77">
        <v>1028335355</v>
      </c>
      <c r="AK39" s="10">
        <v>766198101</v>
      </c>
      <c r="AL39" s="10">
        <v>4950541057</v>
      </c>
      <c r="AM39" s="10">
        <v>7664671233</v>
      </c>
      <c r="AN39" s="77">
        <v>2785119961</v>
      </c>
      <c r="AO39" s="15" t="s">
        <v>51</v>
      </c>
      <c r="AP39" s="10">
        <v>1443086886</v>
      </c>
      <c r="AQ39" s="10">
        <v>3727807456</v>
      </c>
      <c r="AR39" s="77">
        <v>2256422541</v>
      </c>
      <c r="AS39" s="10">
        <v>2094884408</v>
      </c>
      <c r="AT39" s="10">
        <v>2862486335</v>
      </c>
      <c r="AU39" s="10">
        <v>1114539900</v>
      </c>
      <c r="AV39" s="77">
        <v>327157853</v>
      </c>
      <c r="AW39" s="15" t="s">
        <v>51</v>
      </c>
      <c r="AX39" s="10">
        <v>5313015487</v>
      </c>
      <c r="AY39" s="10">
        <v>1405444637</v>
      </c>
      <c r="AZ39" s="77">
        <v>500572046</v>
      </c>
      <c r="BA39" s="10">
        <v>308039476</v>
      </c>
      <c r="BB39" s="10">
        <v>1416217648</v>
      </c>
      <c r="BC39" s="10">
        <v>3230941700</v>
      </c>
      <c r="BD39" s="77">
        <v>1261533681</v>
      </c>
      <c r="BE39" s="15" t="s">
        <v>51</v>
      </c>
      <c r="BF39" s="10">
        <v>19989804</v>
      </c>
      <c r="BG39" s="10">
        <v>2404557848</v>
      </c>
      <c r="BH39" s="77">
        <v>282449901</v>
      </c>
      <c r="BI39" s="10">
        <v>425376151</v>
      </c>
      <c r="BJ39" s="10">
        <v>372562230</v>
      </c>
      <c r="BK39" s="16">
        <v>260109976668</v>
      </c>
      <c r="BL39" s="18">
        <v>61.73</v>
      </c>
      <c r="BN39" s="84"/>
    </row>
    <row r="40" spans="1:66" s="85" customFormat="1" ht="15.75" customHeight="1">
      <c r="A40" s="19" t="s">
        <v>52</v>
      </c>
      <c r="B40" s="80">
        <v>0</v>
      </c>
      <c r="C40" s="80">
        <v>0</v>
      </c>
      <c r="D40" s="81">
        <v>0</v>
      </c>
      <c r="E40" s="20">
        <v>0</v>
      </c>
      <c r="F40" s="80">
        <v>0</v>
      </c>
      <c r="G40" s="80">
        <v>0</v>
      </c>
      <c r="H40" s="81">
        <v>0</v>
      </c>
      <c r="I40" s="82" t="s">
        <v>52</v>
      </c>
      <c r="J40" s="80">
        <v>0</v>
      </c>
      <c r="K40" s="80">
        <v>0</v>
      </c>
      <c r="L40" s="81">
        <v>0</v>
      </c>
      <c r="M40" s="20">
        <v>0</v>
      </c>
      <c r="N40" s="80">
        <v>0</v>
      </c>
      <c r="O40" s="80">
        <v>0</v>
      </c>
      <c r="P40" s="81">
        <v>0</v>
      </c>
      <c r="Q40" s="82" t="s">
        <v>52</v>
      </c>
      <c r="R40" s="80">
        <v>0</v>
      </c>
      <c r="S40" s="80">
        <v>0</v>
      </c>
      <c r="T40" s="81">
        <v>0</v>
      </c>
      <c r="U40" s="20">
        <v>0</v>
      </c>
      <c r="V40" s="80">
        <v>0</v>
      </c>
      <c r="W40" s="80">
        <v>0</v>
      </c>
      <c r="X40" s="81">
        <v>0</v>
      </c>
      <c r="Y40" s="82" t="s">
        <v>52</v>
      </c>
      <c r="Z40" s="80">
        <v>0</v>
      </c>
      <c r="AA40" s="80">
        <v>0</v>
      </c>
      <c r="AB40" s="81">
        <v>0</v>
      </c>
      <c r="AC40" s="20">
        <v>0</v>
      </c>
      <c r="AD40" s="80">
        <v>0</v>
      </c>
      <c r="AE40" s="80">
        <v>0</v>
      </c>
      <c r="AF40" s="81">
        <v>0</v>
      </c>
      <c r="AG40" s="82" t="s">
        <v>52</v>
      </c>
      <c r="AH40" s="80">
        <v>0</v>
      </c>
      <c r="AI40" s="80">
        <v>0</v>
      </c>
      <c r="AJ40" s="81">
        <v>0</v>
      </c>
      <c r="AK40" s="20">
        <v>0</v>
      </c>
      <c r="AL40" s="80">
        <v>0</v>
      </c>
      <c r="AM40" s="80">
        <v>0</v>
      </c>
      <c r="AN40" s="81">
        <v>0</v>
      </c>
      <c r="AO40" s="82" t="s">
        <v>52</v>
      </c>
      <c r="AP40" s="80">
        <v>0</v>
      </c>
      <c r="AQ40" s="80">
        <v>0</v>
      </c>
      <c r="AR40" s="81">
        <v>0</v>
      </c>
      <c r="AS40" s="20">
        <v>0</v>
      </c>
      <c r="AT40" s="80">
        <v>0</v>
      </c>
      <c r="AU40" s="80">
        <v>0</v>
      </c>
      <c r="AV40" s="81">
        <v>0</v>
      </c>
      <c r="AW40" s="82" t="s">
        <v>52</v>
      </c>
      <c r="AX40" s="80">
        <v>0</v>
      </c>
      <c r="AY40" s="80">
        <v>0</v>
      </c>
      <c r="AZ40" s="81">
        <v>0</v>
      </c>
      <c r="BA40" s="20">
        <v>0</v>
      </c>
      <c r="BB40" s="80">
        <v>0</v>
      </c>
      <c r="BC40" s="80">
        <v>0</v>
      </c>
      <c r="BD40" s="81">
        <v>0</v>
      </c>
      <c r="BE40" s="82" t="s">
        <v>52</v>
      </c>
      <c r="BF40" s="80">
        <v>0</v>
      </c>
      <c r="BG40" s="80">
        <v>0</v>
      </c>
      <c r="BH40" s="81">
        <v>0</v>
      </c>
      <c r="BI40" s="20">
        <v>0</v>
      </c>
      <c r="BJ40" s="80">
        <v>0</v>
      </c>
      <c r="BK40" s="21">
        <v>0</v>
      </c>
      <c r="BL40" s="23">
        <v>0</v>
      </c>
      <c r="BN40" s="86"/>
    </row>
    <row r="41" spans="1:66" s="85" customFormat="1" ht="15.75" customHeight="1">
      <c r="A41" s="19" t="s">
        <v>53</v>
      </c>
      <c r="B41" s="80">
        <v>82358264346</v>
      </c>
      <c r="C41" s="80">
        <v>8167891742</v>
      </c>
      <c r="D41" s="81">
        <v>6079787909</v>
      </c>
      <c r="E41" s="20">
        <v>7073892079</v>
      </c>
      <c r="F41" s="80">
        <v>12574867952</v>
      </c>
      <c r="G41" s="80">
        <v>10213982693</v>
      </c>
      <c r="H41" s="81">
        <v>3681203799</v>
      </c>
      <c r="I41" s="82" t="s">
        <v>53</v>
      </c>
      <c r="J41" s="80">
        <v>3454415598</v>
      </c>
      <c r="K41" s="80">
        <v>7013390792</v>
      </c>
      <c r="L41" s="81">
        <v>3160415384</v>
      </c>
      <c r="M41" s="20">
        <v>5833679996</v>
      </c>
      <c r="N41" s="80">
        <v>4101855904</v>
      </c>
      <c r="O41" s="80">
        <v>1761365577</v>
      </c>
      <c r="P41" s="81">
        <v>8289668984</v>
      </c>
      <c r="Q41" s="82" t="s">
        <v>53</v>
      </c>
      <c r="R41" s="80">
        <v>3000976246</v>
      </c>
      <c r="S41" s="80">
        <v>735030968</v>
      </c>
      <c r="T41" s="81">
        <v>509108018</v>
      </c>
      <c r="U41" s="20">
        <v>1984348892</v>
      </c>
      <c r="V41" s="80">
        <v>615226643</v>
      </c>
      <c r="W41" s="80">
        <v>1961218287</v>
      </c>
      <c r="X41" s="81">
        <v>16523246469</v>
      </c>
      <c r="Y41" s="82" t="s">
        <v>53</v>
      </c>
      <c r="Z41" s="80">
        <v>2917345377</v>
      </c>
      <c r="AA41" s="80">
        <v>3451147552</v>
      </c>
      <c r="AB41" s="81">
        <v>5134781274</v>
      </c>
      <c r="AC41" s="20">
        <v>1068021255</v>
      </c>
      <c r="AD41" s="80">
        <v>1632641555</v>
      </c>
      <c r="AE41" s="80">
        <v>2233562784</v>
      </c>
      <c r="AF41" s="81">
        <v>1080678754</v>
      </c>
      <c r="AG41" s="82" t="s">
        <v>53</v>
      </c>
      <c r="AH41" s="80">
        <v>4267587525</v>
      </c>
      <c r="AI41" s="80">
        <v>1268420619</v>
      </c>
      <c r="AJ41" s="81">
        <v>1028335355</v>
      </c>
      <c r="AK41" s="20">
        <v>766198101</v>
      </c>
      <c r="AL41" s="80">
        <v>4950541057</v>
      </c>
      <c r="AM41" s="80">
        <v>7664671233</v>
      </c>
      <c r="AN41" s="81">
        <v>2785119961</v>
      </c>
      <c r="AO41" s="82" t="s">
        <v>53</v>
      </c>
      <c r="AP41" s="80">
        <v>1443086886</v>
      </c>
      <c r="AQ41" s="80">
        <v>3727807456</v>
      </c>
      <c r="AR41" s="81">
        <v>2256422541</v>
      </c>
      <c r="AS41" s="20">
        <v>2094884408</v>
      </c>
      <c r="AT41" s="80">
        <v>2862486335</v>
      </c>
      <c r="AU41" s="80">
        <v>1114539900</v>
      </c>
      <c r="AV41" s="81">
        <v>327157853</v>
      </c>
      <c r="AW41" s="82" t="s">
        <v>53</v>
      </c>
      <c r="AX41" s="80">
        <v>5313015487</v>
      </c>
      <c r="AY41" s="80">
        <v>1405444637</v>
      </c>
      <c r="AZ41" s="81">
        <v>500572046</v>
      </c>
      <c r="BA41" s="20">
        <v>308039476</v>
      </c>
      <c r="BB41" s="80">
        <v>1416217648</v>
      </c>
      <c r="BC41" s="80">
        <v>3230941700</v>
      </c>
      <c r="BD41" s="81">
        <v>1261533681</v>
      </c>
      <c r="BE41" s="82" t="s">
        <v>53</v>
      </c>
      <c r="BF41" s="80">
        <v>19989804</v>
      </c>
      <c r="BG41" s="80">
        <v>2404557848</v>
      </c>
      <c r="BH41" s="81">
        <v>282449901</v>
      </c>
      <c r="BI41" s="20">
        <v>425376151</v>
      </c>
      <c r="BJ41" s="80">
        <v>372562230</v>
      </c>
      <c r="BK41" s="21">
        <v>260109976668</v>
      </c>
      <c r="BL41" s="23">
        <v>61.73</v>
      </c>
      <c r="BN41" s="66"/>
    </row>
    <row r="42" spans="1:66" s="85" customFormat="1" ht="15.75" customHeight="1">
      <c r="A42" s="19" t="s">
        <v>54</v>
      </c>
      <c r="B42" s="80">
        <v>0</v>
      </c>
      <c r="C42" s="80">
        <v>0</v>
      </c>
      <c r="D42" s="81">
        <v>0</v>
      </c>
      <c r="E42" s="20">
        <v>0</v>
      </c>
      <c r="F42" s="80">
        <v>0</v>
      </c>
      <c r="G42" s="80">
        <v>0</v>
      </c>
      <c r="H42" s="81">
        <v>0</v>
      </c>
      <c r="I42" s="82" t="s">
        <v>54</v>
      </c>
      <c r="J42" s="80">
        <v>0</v>
      </c>
      <c r="K42" s="80">
        <v>0</v>
      </c>
      <c r="L42" s="81">
        <v>0</v>
      </c>
      <c r="M42" s="20">
        <v>0</v>
      </c>
      <c r="N42" s="80">
        <v>0</v>
      </c>
      <c r="O42" s="80">
        <v>0</v>
      </c>
      <c r="P42" s="81">
        <v>0</v>
      </c>
      <c r="Q42" s="82" t="s">
        <v>54</v>
      </c>
      <c r="R42" s="80">
        <v>0</v>
      </c>
      <c r="S42" s="80">
        <v>0</v>
      </c>
      <c r="T42" s="81">
        <v>0</v>
      </c>
      <c r="U42" s="20">
        <v>0</v>
      </c>
      <c r="V42" s="80">
        <v>0</v>
      </c>
      <c r="W42" s="80">
        <v>0</v>
      </c>
      <c r="X42" s="81">
        <v>0</v>
      </c>
      <c r="Y42" s="82" t="s">
        <v>54</v>
      </c>
      <c r="Z42" s="80">
        <v>0</v>
      </c>
      <c r="AA42" s="80">
        <v>0</v>
      </c>
      <c r="AB42" s="81">
        <v>0</v>
      </c>
      <c r="AC42" s="20">
        <v>0</v>
      </c>
      <c r="AD42" s="80">
        <v>0</v>
      </c>
      <c r="AE42" s="80">
        <v>0</v>
      </c>
      <c r="AF42" s="81">
        <v>0</v>
      </c>
      <c r="AG42" s="82" t="s">
        <v>54</v>
      </c>
      <c r="AH42" s="80">
        <v>0</v>
      </c>
      <c r="AI42" s="80">
        <v>0</v>
      </c>
      <c r="AJ42" s="81">
        <v>0</v>
      </c>
      <c r="AK42" s="20">
        <v>0</v>
      </c>
      <c r="AL42" s="80">
        <v>0</v>
      </c>
      <c r="AM42" s="80">
        <v>0</v>
      </c>
      <c r="AN42" s="81">
        <v>0</v>
      </c>
      <c r="AO42" s="82" t="s">
        <v>54</v>
      </c>
      <c r="AP42" s="80">
        <v>0</v>
      </c>
      <c r="AQ42" s="80">
        <v>0</v>
      </c>
      <c r="AR42" s="81">
        <v>0</v>
      </c>
      <c r="AS42" s="20">
        <v>0</v>
      </c>
      <c r="AT42" s="80">
        <v>0</v>
      </c>
      <c r="AU42" s="80">
        <v>0</v>
      </c>
      <c r="AV42" s="81">
        <v>0</v>
      </c>
      <c r="AW42" s="82" t="s">
        <v>54</v>
      </c>
      <c r="AX42" s="80">
        <v>0</v>
      </c>
      <c r="AY42" s="80">
        <v>0</v>
      </c>
      <c r="AZ42" s="81">
        <v>0</v>
      </c>
      <c r="BA42" s="20">
        <v>0</v>
      </c>
      <c r="BB42" s="80">
        <v>0</v>
      </c>
      <c r="BC42" s="80">
        <v>0</v>
      </c>
      <c r="BD42" s="81">
        <v>0</v>
      </c>
      <c r="BE42" s="82" t="s">
        <v>54</v>
      </c>
      <c r="BF42" s="80">
        <v>0</v>
      </c>
      <c r="BG42" s="80">
        <v>0</v>
      </c>
      <c r="BH42" s="81">
        <v>0</v>
      </c>
      <c r="BI42" s="20">
        <v>0</v>
      </c>
      <c r="BJ42" s="80">
        <v>0</v>
      </c>
      <c r="BK42" s="21">
        <v>0</v>
      </c>
      <c r="BL42" s="23">
        <v>0</v>
      </c>
      <c r="BN42" s="66"/>
    </row>
    <row r="43" spans="1:66" s="85" customFormat="1" ht="15.75" customHeight="1">
      <c r="A43" s="19" t="s">
        <v>55</v>
      </c>
      <c r="B43" s="80">
        <v>0</v>
      </c>
      <c r="C43" s="80">
        <v>0</v>
      </c>
      <c r="D43" s="81">
        <v>0</v>
      </c>
      <c r="E43" s="20">
        <v>0</v>
      </c>
      <c r="F43" s="80">
        <v>0</v>
      </c>
      <c r="G43" s="80">
        <v>0</v>
      </c>
      <c r="H43" s="81">
        <v>0</v>
      </c>
      <c r="I43" s="82" t="s">
        <v>55</v>
      </c>
      <c r="J43" s="80">
        <v>0</v>
      </c>
      <c r="K43" s="80">
        <v>0</v>
      </c>
      <c r="L43" s="81">
        <v>0</v>
      </c>
      <c r="M43" s="20">
        <v>0</v>
      </c>
      <c r="N43" s="80">
        <v>0</v>
      </c>
      <c r="O43" s="80">
        <v>0</v>
      </c>
      <c r="P43" s="81">
        <v>0</v>
      </c>
      <c r="Q43" s="82" t="s">
        <v>55</v>
      </c>
      <c r="R43" s="80">
        <v>0</v>
      </c>
      <c r="S43" s="80">
        <v>0</v>
      </c>
      <c r="T43" s="81">
        <v>0</v>
      </c>
      <c r="U43" s="20">
        <v>0</v>
      </c>
      <c r="V43" s="80">
        <v>0</v>
      </c>
      <c r="W43" s="80">
        <v>0</v>
      </c>
      <c r="X43" s="81">
        <v>0</v>
      </c>
      <c r="Y43" s="82" t="s">
        <v>55</v>
      </c>
      <c r="Z43" s="80">
        <v>0</v>
      </c>
      <c r="AA43" s="80">
        <v>0</v>
      </c>
      <c r="AB43" s="81">
        <v>0</v>
      </c>
      <c r="AC43" s="20">
        <v>0</v>
      </c>
      <c r="AD43" s="80">
        <v>0</v>
      </c>
      <c r="AE43" s="80">
        <v>0</v>
      </c>
      <c r="AF43" s="81">
        <v>0</v>
      </c>
      <c r="AG43" s="82" t="s">
        <v>55</v>
      </c>
      <c r="AH43" s="80">
        <v>0</v>
      </c>
      <c r="AI43" s="80">
        <v>0</v>
      </c>
      <c r="AJ43" s="81">
        <v>0</v>
      </c>
      <c r="AK43" s="20">
        <v>0</v>
      </c>
      <c r="AL43" s="80">
        <v>0</v>
      </c>
      <c r="AM43" s="80">
        <v>0</v>
      </c>
      <c r="AN43" s="81">
        <v>0</v>
      </c>
      <c r="AO43" s="82" t="s">
        <v>55</v>
      </c>
      <c r="AP43" s="80">
        <v>0</v>
      </c>
      <c r="AQ43" s="80">
        <v>0</v>
      </c>
      <c r="AR43" s="81">
        <v>0</v>
      </c>
      <c r="AS43" s="20">
        <v>0</v>
      </c>
      <c r="AT43" s="80">
        <v>0</v>
      </c>
      <c r="AU43" s="80">
        <v>0</v>
      </c>
      <c r="AV43" s="81">
        <v>0</v>
      </c>
      <c r="AW43" s="82" t="s">
        <v>55</v>
      </c>
      <c r="AX43" s="80">
        <v>0</v>
      </c>
      <c r="AY43" s="80">
        <v>0</v>
      </c>
      <c r="AZ43" s="81">
        <v>0</v>
      </c>
      <c r="BA43" s="20">
        <v>0</v>
      </c>
      <c r="BB43" s="80">
        <v>0</v>
      </c>
      <c r="BC43" s="80">
        <v>0</v>
      </c>
      <c r="BD43" s="81">
        <v>0</v>
      </c>
      <c r="BE43" s="82" t="s">
        <v>55</v>
      </c>
      <c r="BF43" s="80">
        <v>0</v>
      </c>
      <c r="BG43" s="80">
        <v>0</v>
      </c>
      <c r="BH43" s="81">
        <v>0</v>
      </c>
      <c r="BI43" s="20">
        <v>0</v>
      </c>
      <c r="BJ43" s="80">
        <v>0</v>
      </c>
      <c r="BK43" s="21">
        <v>0</v>
      </c>
      <c r="BL43" s="23">
        <v>0</v>
      </c>
      <c r="BN43" s="66"/>
    </row>
    <row r="44" spans="1:66" s="85" customFormat="1" ht="15.75" customHeight="1">
      <c r="A44" s="19"/>
      <c r="B44" s="25"/>
      <c r="C44" s="25"/>
      <c r="D44" s="87"/>
      <c r="E44" s="25"/>
      <c r="F44" s="25"/>
      <c r="G44" s="25"/>
      <c r="H44" s="87"/>
      <c r="I44" s="88"/>
      <c r="J44" s="25"/>
      <c r="K44" s="25"/>
      <c r="L44" s="87"/>
      <c r="M44" s="25"/>
      <c r="N44" s="25"/>
      <c r="O44" s="25"/>
      <c r="P44" s="87"/>
      <c r="Q44" s="88"/>
      <c r="R44" s="25"/>
      <c r="S44" s="25"/>
      <c r="T44" s="87"/>
      <c r="U44" s="25"/>
      <c r="V44" s="25"/>
      <c r="W44" s="25"/>
      <c r="X44" s="87"/>
      <c r="Y44" s="88"/>
      <c r="Z44" s="25"/>
      <c r="AA44" s="25"/>
      <c r="AB44" s="87"/>
      <c r="AC44" s="25"/>
      <c r="AD44" s="25"/>
      <c r="AE44" s="25"/>
      <c r="AF44" s="87"/>
      <c r="AG44" s="88"/>
      <c r="AH44" s="25"/>
      <c r="AI44" s="25"/>
      <c r="AJ44" s="87"/>
      <c r="AK44" s="25"/>
      <c r="AL44" s="25"/>
      <c r="AM44" s="25"/>
      <c r="AN44" s="87"/>
      <c r="AO44" s="88"/>
      <c r="AP44" s="25"/>
      <c r="AQ44" s="25"/>
      <c r="AR44" s="87"/>
      <c r="AS44" s="25"/>
      <c r="AT44" s="25"/>
      <c r="AU44" s="25"/>
      <c r="AV44" s="87"/>
      <c r="AW44" s="88"/>
      <c r="AX44" s="25"/>
      <c r="AY44" s="25"/>
      <c r="AZ44" s="87"/>
      <c r="BA44" s="25"/>
      <c r="BB44" s="25"/>
      <c r="BC44" s="25"/>
      <c r="BD44" s="87"/>
      <c r="BE44" s="88"/>
      <c r="BF44" s="25"/>
      <c r="BG44" s="25"/>
      <c r="BH44" s="87"/>
      <c r="BI44" s="25"/>
      <c r="BJ44" s="25"/>
      <c r="BK44" s="21">
        <v>0</v>
      </c>
      <c r="BL44" s="18"/>
      <c r="BN44" s="66"/>
    </row>
    <row r="45" spans="1:66" s="85" customFormat="1" ht="15.75" customHeight="1">
      <c r="A45" s="19"/>
      <c r="B45" s="25"/>
      <c r="C45" s="25"/>
      <c r="D45" s="87"/>
      <c r="E45" s="25"/>
      <c r="F45" s="25"/>
      <c r="G45" s="25"/>
      <c r="H45" s="87"/>
      <c r="I45" s="88"/>
      <c r="J45" s="25"/>
      <c r="K45" s="25"/>
      <c r="L45" s="87"/>
      <c r="M45" s="25"/>
      <c r="N45" s="25"/>
      <c r="O45" s="25"/>
      <c r="P45" s="87"/>
      <c r="Q45" s="88"/>
      <c r="R45" s="25"/>
      <c r="S45" s="25"/>
      <c r="T45" s="87"/>
      <c r="U45" s="25"/>
      <c r="V45" s="25"/>
      <c r="W45" s="25"/>
      <c r="X45" s="87"/>
      <c r="Y45" s="88"/>
      <c r="Z45" s="25"/>
      <c r="AA45" s="25"/>
      <c r="AB45" s="87"/>
      <c r="AC45" s="25"/>
      <c r="AD45" s="25"/>
      <c r="AE45" s="25"/>
      <c r="AF45" s="87"/>
      <c r="AG45" s="88"/>
      <c r="AH45" s="25"/>
      <c r="AI45" s="25"/>
      <c r="AJ45" s="87"/>
      <c r="AK45" s="25"/>
      <c r="AL45" s="25"/>
      <c r="AM45" s="25"/>
      <c r="AN45" s="87"/>
      <c r="AO45" s="88"/>
      <c r="AP45" s="25"/>
      <c r="AQ45" s="25"/>
      <c r="AR45" s="87"/>
      <c r="AS45" s="25"/>
      <c r="AT45" s="25"/>
      <c r="AU45" s="25"/>
      <c r="AV45" s="87"/>
      <c r="AW45" s="88"/>
      <c r="AX45" s="25"/>
      <c r="AY45" s="25"/>
      <c r="AZ45" s="87"/>
      <c r="BA45" s="25"/>
      <c r="BB45" s="25"/>
      <c r="BC45" s="25"/>
      <c r="BD45" s="87"/>
      <c r="BE45" s="88"/>
      <c r="BF45" s="25"/>
      <c r="BG45" s="25"/>
      <c r="BH45" s="87"/>
      <c r="BI45" s="25"/>
      <c r="BJ45" s="25"/>
      <c r="BK45" s="21"/>
      <c r="BL45" s="18"/>
      <c r="BN45" s="79"/>
    </row>
    <row r="46" spans="1:66" s="85" customFormat="1" ht="15.75" customHeight="1">
      <c r="A46" s="19"/>
      <c r="B46" s="10"/>
      <c r="C46" s="10"/>
      <c r="D46" s="77"/>
      <c r="E46" s="10"/>
      <c r="F46" s="10"/>
      <c r="G46" s="10"/>
      <c r="H46" s="77"/>
      <c r="I46" s="88"/>
      <c r="J46" s="10"/>
      <c r="K46" s="10"/>
      <c r="L46" s="77"/>
      <c r="M46" s="10"/>
      <c r="N46" s="10"/>
      <c r="O46" s="10"/>
      <c r="P46" s="77"/>
      <c r="Q46" s="88"/>
      <c r="R46" s="10"/>
      <c r="S46" s="10"/>
      <c r="T46" s="77"/>
      <c r="U46" s="10"/>
      <c r="V46" s="10"/>
      <c r="W46" s="10"/>
      <c r="X46" s="77"/>
      <c r="Y46" s="88"/>
      <c r="Z46" s="10"/>
      <c r="AA46" s="10"/>
      <c r="AB46" s="77"/>
      <c r="AC46" s="10"/>
      <c r="AD46" s="10"/>
      <c r="AE46" s="10"/>
      <c r="AF46" s="77"/>
      <c r="AG46" s="88"/>
      <c r="AH46" s="10"/>
      <c r="AI46" s="10"/>
      <c r="AJ46" s="77"/>
      <c r="AK46" s="10"/>
      <c r="AL46" s="10"/>
      <c r="AM46" s="10"/>
      <c r="AN46" s="77"/>
      <c r="AO46" s="88"/>
      <c r="AP46" s="10"/>
      <c r="AQ46" s="10"/>
      <c r="AR46" s="77"/>
      <c r="AS46" s="10"/>
      <c r="AT46" s="10"/>
      <c r="AU46" s="10"/>
      <c r="AV46" s="77"/>
      <c r="AW46" s="88"/>
      <c r="AX46" s="10"/>
      <c r="AY46" s="10"/>
      <c r="AZ46" s="77"/>
      <c r="BA46" s="10"/>
      <c r="BB46" s="10"/>
      <c r="BC46" s="10"/>
      <c r="BD46" s="77"/>
      <c r="BE46" s="88"/>
      <c r="BF46" s="10"/>
      <c r="BG46" s="10"/>
      <c r="BH46" s="77"/>
      <c r="BI46" s="10"/>
      <c r="BJ46" s="10"/>
      <c r="BK46" s="21"/>
      <c r="BL46" s="18"/>
      <c r="BN46" s="84"/>
    </row>
    <row r="47" spans="1:66" s="78" customFormat="1" ht="15.75" customHeight="1" thickBot="1">
      <c r="A47" s="29" t="s">
        <v>56</v>
      </c>
      <c r="B47" s="30">
        <v>102007287366.73</v>
      </c>
      <c r="C47" s="30">
        <v>14555119943</v>
      </c>
      <c r="D47" s="33">
        <v>13007866639</v>
      </c>
      <c r="E47" s="32">
        <v>16492908037</v>
      </c>
      <c r="F47" s="30">
        <v>25022534016.4</v>
      </c>
      <c r="G47" s="30">
        <v>16201046200</v>
      </c>
      <c r="H47" s="33">
        <v>7862242972</v>
      </c>
      <c r="I47" s="29" t="s">
        <v>56</v>
      </c>
      <c r="J47" s="30">
        <v>6582812892</v>
      </c>
      <c r="K47" s="30">
        <v>11823321706</v>
      </c>
      <c r="L47" s="33">
        <v>6405932143</v>
      </c>
      <c r="M47" s="32">
        <v>8466109701</v>
      </c>
      <c r="N47" s="30">
        <v>7932816053</v>
      </c>
      <c r="O47" s="30">
        <v>4345356217</v>
      </c>
      <c r="P47" s="33">
        <v>12026307164</v>
      </c>
      <c r="Q47" s="29" t="s">
        <v>56</v>
      </c>
      <c r="R47" s="30">
        <v>7359193940</v>
      </c>
      <c r="S47" s="30">
        <v>3836442761</v>
      </c>
      <c r="T47" s="33">
        <v>2479757058</v>
      </c>
      <c r="U47" s="32">
        <v>4473888020</v>
      </c>
      <c r="V47" s="30">
        <v>2147102698</v>
      </c>
      <c r="W47" s="30">
        <v>3177593852</v>
      </c>
      <c r="X47" s="33">
        <v>20603731577</v>
      </c>
      <c r="Y47" s="29" t="s">
        <v>56</v>
      </c>
      <c r="Z47" s="30">
        <v>5477231738</v>
      </c>
      <c r="AA47" s="30">
        <v>5906218324</v>
      </c>
      <c r="AB47" s="33">
        <v>6590342539</v>
      </c>
      <c r="AC47" s="32">
        <v>2135603425</v>
      </c>
      <c r="AD47" s="30">
        <v>3209783697.24</v>
      </c>
      <c r="AE47" s="30">
        <v>3310090089</v>
      </c>
      <c r="AF47" s="33">
        <v>2088068052</v>
      </c>
      <c r="AG47" s="29" t="s">
        <v>56</v>
      </c>
      <c r="AH47" s="30">
        <v>5436847604</v>
      </c>
      <c r="AI47" s="30">
        <v>2861105283</v>
      </c>
      <c r="AJ47" s="33">
        <v>2449075084</v>
      </c>
      <c r="AK47" s="32">
        <v>1814720699</v>
      </c>
      <c r="AL47" s="30">
        <v>7998856106</v>
      </c>
      <c r="AM47" s="30">
        <v>11523078995</v>
      </c>
      <c r="AN47" s="33">
        <v>5549193271</v>
      </c>
      <c r="AO47" s="29" t="s">
        <v>56</v>
      </c>
      <c r="AP47" s="30">
        <v>3457928115</v>
      </c>
      <c r="AQ47" s="30">
        <v>6697008763</v>
      </c>
      <c r="AR47" s="33">
        <v>4432564804</v>
      </c>
      <c r="AS47" s="32">
        <v>3870239913</v>
      </c>
      <c r="AT47" s="30">
        <v>5809204989</v>
      </c>
      <c r="AU47" s="30">
        <v>2750687688</v>
      </c>
      <c r="AV47" s="33">
        <v>3349353301</v>
      </c>
      <c r="AW47" s="29" t="s">
        <v>56</v>
      </c>
      <c r="AX47" s="30">
        <v>6538502604</v>
      </c>
      <c r="AY47" s="30">
        <v>2530472933</v>
      </c>
      <c r="AZ47" s="33">
        <v>1812938454</v>
      </c>
      <c r="BA47" s="32">
        <v>1666795390</v>
      </c>
      <c r="BB47" s="30">
        <v>3333971194</v>
      </c>
      <c r="BC47" s="30">
        <v>4671717655</v>
      </c>
      <c r="BD47" s="33">
        <v>2085558076</v>
      </c>
      <c r="BE47" s="29" t="s">
        <v>56</v>
      </c>
      <c r="BF47" s="30">
        <v>708751453</v>
      </c>
      <c r="BG47" s="30">
        <v>2763855275</v>
      </c>
      <c r="BH47" s="33">
        <v>512749686</v>
      </c>
      <c r="BI47" s="32">
        <v>738847871</v>
      </c>
      <c r="BJ47" s="30">
        <v>481497240</v>
      </c>
      <c r="BK47" s="30">
        <v>421372231266.37</v>
      </c>
      <c r="BL47" s="33">
        <v>100</v>
      </c>
      <c r="BN47" s="79"/>
    </row>
    <row r="48" spans="1:64" s="24" customFormat="1" ht="17.25" customHeight="1">
      <c r="A48" s="114" t="s">
        <v>173</v>
      </c>
      <c r="B48" s="114"/>
      <c r="C48" s="134"/>
      <c r="D48" s="134"/>
      <c r="H48" s="39"/>
      <c r="L48" s="39"/>
      <c r="P48" s="39"/>
      <c r="T48" s="39"/>
      <c r="X48" s="39"/>
      <c r="AB48" s="39"/>
      <c r="AF48" s="39"/>
      <c r="AJ48" s="39"/>
      <c r="AN48" s="39"/>
      <c r="AR48" s="39"/>
      <c r="AV48" s="39"/>
      <c r="AZ48" s="39"/>
      <c r="BD48" s="39"/>
      <c r="BH48" s="39"/>
      <c r="BL48" s="39"/>
    </row>
    <row r="49" spans="1:66" s="85" customFormat="1" ht="12.75">
      <c r="A49" s="89"/>
      <c r="D49" s="89"/>
      <c r="E49" s="89"/>
      <c r="H49" s="89"/>
      <c r="I49" s="89"/>
      <c r="L49" s="89"/>
      <c r="M49" s="89"/>
      <c r="P49" s="89"/>
      <c r="Q49" s="89"/>
      <c r="T49" s="89"/>
      <c r="U49" s="89"/>
      <c r="X49" s="89"/>
      <c r="Y49" s="89"/>
      <c r="Z49" s="89"/>
      <c r="AB49" s="89"/>
      <c r="AC49" s="89"/>
      <c r="AD49" s="89"/>
      <c r="AE49" s="89"/>
      <c r="AF49" s="89"/>
      <c r="AG49" s="89"/>
      <c r="AH49" s="89"/>
      <c r="AI49" s="89"/>
      <c r="AJ49" s="89"/>
      <c r="AL49" s="89"/>
      <c r="AM49" s="89"/>
      <c r="AN49" s="89"/>
      <c r="AO49" s="89"/>
      <c r="AP49" s="89"/>
      <c r="AR49" s="89"/>
      <c r="AS49" s="89"/>
      <c r="AU49" s="89"/>
      <c r="AV49" s="89"/>
      <c r="AW49" s="89"/>
      <c r="AY49" s="89"/>
      <c r="AZ49" s="89"/>
      <c r="BB49" s="89"/>
      <c r="BD49" s="89"/>
      <c r="BE49" s="89"/>
      <c r="BF49" s="89"/>
      <c r="BG49" s="89"/>
      <c r="BH49" s="89"/>
      <c r="BI49" s="89"/>
      <c r="BJ49" s="89"/>
      <c r="BK49" s="78"/>
      <c r="BL49" s="90"/>
      <c r="BN49" s="84"/>
    </row>
    <row r="50" spans="33:66" ht="0.75" customHeight="1">
      <c r="AG50" s="91"/>
      <c r="AO50" s="91"/>
      <c r="AW50" s="91"/>
      <c r="BA50" s="91"/>
      <c r="BJ50" s="91"/>
      <c r="BK50" s="91"/>
      <c r="BL50" s="56"/>
      <c r="BM50" s="92"/>
      <c r="BN50" s="79"/>
    </row>
    <row r="51" spans="1:66" s="57" customFormat="1" ht="27.75">
      <c r="A51" s="47"/>
      <c r="B51" s="48"/>
      <c r="C51" s="48"/>
      <c r="D51" s="49" t="s">
        <v>168</v>
      </c>
      <c r="E51" s="50" t="s">
        <v>169</v>
      </c>
      <c r="F51" s="51"/>
      <c r="G51" s="52"/>
      <c r="H51" s="47"/>
      <c r="I51" s="47"/>
      <c r="J51" s="48"/>
      <c r="K51" s="48"/>
      <c r="L51" s="49" t="s">
        <v>168</v>
      </c>
      <c r="M51" s="50" t="s">
        <v>169</v>
      </c>
      <c r="N51" s="52"/>
      <c r="O51" s="41"/>
      <c r="P51" s="50"/>
      <c r="Q51" s="47"/>
      <c r="R51" s="52"/>
      <c r="S51" s="48"/>
      <c r="T51" s="49" t="s">
        <v>168</v>
      </c>
      <c r="U51" s="50" t="s">
        <v>169</v>
      </c>
      <c r="V51" s="48"/>
      <c r="W51" s="48"/>
      <c r="X51" s="47"/>
      <c r="Y51" s="47"/>
      <c r="Z51" s="49"/>
      <c r="AA51" s="51"/>
      <c r="AB51" s="49" t="s">
        <v>168</v>
      </c>
      <c r="AC51" s="50" t="s">
        <v>169</v>
      </c>
      <c r="AD51" s="50"/>
      <c r="AE51" s="47"/>
      <c r="AF51" s="47"/>
      <c r="AG51" s="47"/>
      <c r="AH51" s="47"/>
      <c r="AI51" s="47"/>
      <c r="AJ51" s="49" t="s">
        <v>168</v>
      </c>
      <c r="AK51" s="50" t="s">
        <v>169</v>
      </c>
      <c r="AL51" s="53"/>
      <c r="AM51" s="50"/>
      <c r="AN51" s="47"/>
      <c r="AO51" s="47"/>
      <c r="AP51" s="47"/>
      <c r="AQ51" s="48"/>
      <c r="AR51" s="49" t="s">
        <v>168</v>
      </c>
      <c r="AS51" s="50" t="s">
        <v>169</v>
      </c>
      <c r="AT51" s="51"/>
      <c r="AU51" s="49"/>
      <c r="AV51" s="47"/>
      <c r="AW51" s="47"/>
      <c r="AX51" s="48"/>
      <c r="AY51" s="53"/>
      <c r="AZ51" s="49" t="s">
        <v>168</v>
      </c>
      <c r="BA51" s="50" t="s">
        <v>169</v>
      </c>
      <c r="BB51" s="53"/>
      <c r="BC51" s="51"/>
      <c r="BD51" s="49"/>
      <c r="BE51" s="47"/>
      <c r="BF51" s="53"/>
      <c r="BG51" s="53"/>
      <c r="BH51" s="49" t="s">
        <v>168</v>
      </c>
      <c r="BI51" s="50" t="s">
        <v>169</v>
      </c>
      <c r="BJ51" s="50"/>
      <c r="BK51" s="50"/>
      <c r="BL51" s="47"/>
      <c r="BN51" s="84"/>
    </row>
    <row r="52" spans="1:66" s="57" customFormat="1" ht="27.75">
      <c r="A52" s="56"/>
      <c r="D52" s="61" t="s">
        <v>170</v>
      </c>
      <c r="E52" s="50" t="s">
        <v>57</v>
      </c>
      <c r="F52" s="60"/>
      <c r="H52" s="56"/>
      <c r="I52" s="56"/>
      <c r="L52" s="61" t="s">
        <v>170</v>
      </c>
      <c r="M52" s="50" t="s">
        <v>57</v>
      </c>
      <c r="O52" s="63"/>
      <c r="P52" s="64"/>
      <c r="Q52" s="56"/>
      <c r="T52" s="61" t="s">
        <v>170</v>
      </c>
      <c r="U52" s="50" t="s">
        <v>57</v>
      </c>
      <c r="X52" s="56"/>
      <c r="Y52" s="56"/>
      <c r="Z52" s="56"/>
      <c r="AA52" s="60"/>
      <c r="AB52" s="61" t="s">
        <v>170</v>
      </c>
      <c r="AC52" s="50" t="s">
        <v>57</v>
      </c>
      <c r="AD52" s="64"/>
      <c r="AE52" s="56"/>
      <c r="AF52" s="56"/>
      <c r="AG52" s="56"/>
      <c r="AH52" s="56"/>
      <c r="AI52" s="56"/>
      <c r="AJ52" s="61" t="s">
        <v>170</v>
      </c>
      <c r="AK52" s="50" t="s">
        <v>57</v>
      </c>
      <c r="AL52" s="65"/>
      <c r="AM52" s="64"/>
      <c r="AN52" s="56"/>
      <c r="AO52" s="56"/>
      <c r="AP52" s="56"/>
      <c r="AR52" s="61" t="s">
        <v>170</v>
      </c>
      <c r="AS52" s="50" t="s">
        <v>57</v>
      </c>
      <c r="AT52" s="60"/>
      <c r="AU52" s="56"/>
      <c r="AV52" s="56"/>
      <c r="AW52" s="56"/>
      <c r="AY52" s="65"/>
      <c r="AZ52" s="61" t="s">
        <v>170</v>
      </c>
      <c r="BA52" s="50" t="s">
        <v>57</v>
      </c>
      <c r="BB52" s="65"/>
      <c r="BC52" s="60"/>
      <c r="BD52" s="56"/>
      <c r="BE52" s="56"/>
      <c r="BF52" s="65"/>
      <c r="BG52" s="65"/>
      <c r="BH52" s="61" t="s">
        <v>170</v>
      </c>
      <c r="BI52" s="50" t="s">
        <v>57</v>
      </c>
      <c r="BJ52" s="50"/>
      <c r="BK52" s="50"/>
      <c r="BL52" s="56"/>
      <c r="BN52" s="84"/>
    </row>
    <row r="53" spans="1:66" s="57" customFormat="1" ht="11.25" customHeight="1">
      <c r="A53" s="56"/>
      <c r="D53" s="56"/>
      <c r="E53" s="56"/>
      <c r="H53" s="56"/>
      <c r="I53" s="56"/>
      <c r="L53" s="56"/>
      <c r="M53" s="56"/>
      <c r="P53" s="56"/>
      <c r="Q53" s="56"/>
      <c r="T53" s="56"/>
      <c r="U53" s="56"/>
      <c r="X53" s="56"/>
      <c r="Y53" s="56"/>
      <c r="Z53" s="56"/>
      <c r="AB53" s="56"/>
      <c r="AC53" s="56"/>
      <c r="AD53" s="93"/>
      <c r="AE53" s="56"/>
      <c r="AF53" s="56"/>
      <c r="AG53" s="56"/>
      <c r="AH53" s="93"/>
      <c r="AI53" s="56"/>
      <c r="AJ53" s="56"/>
      <c r="AK53" s="56"/>
      <c r="AL53" s="56"/>
      <c r="AM53" s="56"/>
      <c r="AN53" s="56"/>
      <c r="AO53" s="56"/>
      <c r="AP53" s="56"/>
      <c r="AR53" s="56"/>
      <c r="AS53" s="56"/>
      <c r="AU53" s="56"/>
      <c r="AV53" s="56"/>
      <c r="AW53" s="56"/>
      <c r="AY53" s="56"/>
      <c r="AZ53" s="56"/>
      <c r="BA53" s="56"/>
      <c r="BB53" s="56"/>
      <c r="BD53" s="56"/>
      <c r="BE53" s="56"/>
      <c r="BF53" s="56"/>
      <c r="BG53" s="56"/>
      <c r="BH53" s="56"/>
      <c r="BI53" s="56"/>
      <c r="BJ53" s="56"/>
      <c r="BK53" s="56"/>
      <c r="BL53" s="56"/>
      <c r="BN53" s="84"/>
    </row>
    <row r="54" spans="1:66" s="57" customFormat="1" ht="21.75" customHeight="1" thickBot="1">
      <c r="A54" s="56"/>
      <c r="C54" s="67"/>
      <c r="D54" s="68" t="s">
        <v>188</v>
      </c>
      <c r="E54" s="69" t="s">
        <v>189</v>
      </c>
      <c r="F54" s="8"/>
      <c r="H54" s="68" t="s">
        <v>0</v>
      </c>
      <c r="I54" s="56"/>
      <c r="K54" s="8"/>
      <c r="L54" s="68" t="s">
        <v>188</v>
      </c>
      <c r="M54" s="69" t="s">
        <v>189</v>
      </c>
      <c r="O54" s="3"/>
      <c r="P54" s="68" t="s">
        <v>0</v>
      </c>
      <c r="Q54" s="56"/>
      <c r="T54" s="68" t="s">
        <v>188</v>
      </c>
      <c r="U54" s="69" t="s">
        <v>189</v>
      </c>
      <c r="X54" s="68" t="s">
        <v>0</v>
      </c>
      <c r="Y54" s="56"/>
      <c r="Z54" s="69"/>
      <c r="AA54" s="8"/>
      <c r="AB54" s="68" t="s">
        <v>188</v>
      </c>
      <c r="AC54" s="69" t="s">
        <v>189</v>
      </c>
      <c r="AD54" s="69"/>
      <c r="AE54" s="56"/>
      <c r="AF54" s="68" t="s">
        <v>0</v>
      </c>
      <c r="AG54" s="56"/>
      <c r="AH54" s="69"/>
      <c r="AI54" s="56"/>
      <c r="AJ54" s="68" t="s">
        <v>188</v>
      </c>
      <c r="AK54" s="69" t="s">
        <v>189</v>
      </c>
      <c r="AL54" s="68"/>
      <c r="AM54" s="69"/>
      <c r="AN54" s="68" t="s">
        <v>0</v>
      </c>
      <c r="AO54" s="56"/>
      <c r="AP54" s="69"/>
      <c r="AQ54" s="8"/>
      <c r="AR54" s="68" t="s">
        <v>188</v>
      </c>
      <c r="AS54" s="69" t="s">
        <v>189</v>
      </c>
      <c r="AT54" s="8"/>
      <c r="AU54" s="69"/>
      <c r="AV54" s="68" t="s">
        <v>0</v>
      </c>
      <c r="AW54" s="56"/>
      <c r="AY54" s="68"/>
      <c r="AZ54" s="68" t="s">
        <v>188</v>
      </c>
      <c r="BA54" s="69" t="s">
        <v>189</v>
      </c>
      <c r="BB54" s="69"/>
      <c r="BC54" s="8"/>
      <c r="BD54" s="68" t="s">
        <v>0</v>
      </c>
      <c r="BE54" s="56"/>
      <c r="BF54" s="68"/>
      <c r="BG54" s="68"/>
      <c r="BH54" s="68" t="s">
        <v>188</v>
      </c>
      <c r="BI54" s="69" t="s">
        <v>189</v>
      </c>
      <c r="BJ54" s="69"/>
      <c r="BK54" s="69"/>
      <c r="BL54" s="94" t="s">
        <v>190</v>
      </c>
      <c r="BN54" s="84"/>
    </row>
    <row r="55" spans="1:66" s="72" customFormat="1" ht="16.5" customHeight="1">
      <c r="A55" s="118" t="s">
        <v>1</v>
      </c>
      <c r="B55" s="120" t="s">
        <v>191</v>
      </c>
      <c r="C55" s="120" t="s">
        <v>192</v>
      </c>
      <c r="D55" s="122" t="s">
        <v>193</v>
      </c>
      <c r="E55" s="118" t="s">
        <v>194</v>
      </c>
      <c r="F55" s="120" t="s">
        <v>195</v>
      </c>
      <c r="G55" s="120" t="s">
        <v>196</v>
      </c>
      <c r="H55" s="122" t="s">
        <v>197</v>
      </c>
      <c r="I55" s="118" t="s">
        <v>1</v>
      </c>
      <c r="J55" s="120" t="s">
        <v>198</v>
      </c>
      <c r="K55" s="120" t="s">
        <v>199</v>
      </c>
      <c r="L55" s="122" t="s">
        <v>200</v>
      </c>
      <c r="M55" s="118" t="s">
        <v>201</v>
      </c>
      <c r="N55" s="120" t="s">
        <v>202</v>
      </c>
      <c r="O55" s="120" t="s">
        <v>203</v>
      </c>
      <c r="P55" s="122" t="s">
        <v>204</v>
      </c>
      <c r="Q55" s="118" t="s">
        <v>1</v>
      </c>
      <c r="R55" s="120" t="s">
        <v>205</v>
      </c>
      <c r="S55" s="120" t="s">
        <v>206</v>
      </c>
      <c r="T55" s="122" t="s">
        <v>207</v>
      </c>
      <c r="U55" s="118" t="s">
        <v>208</v>
      </c>
      <c r="V55" s="120" t="s">
        <v>209</v>
      </c>
      <c r="W55" s="120" t="s">
        <v>210</v>
      </c>
      <c r="X55" s="122" t="s">
        <v>211</v>
      </c>
      <c r="Y55" s="118" t="s">
        <v>1</v>
      </c>
      <c r="Z55" s="120" t="s">
        <v>212</v>
      </c>
      <c r="AA55" s="120" t="s">
        <v>213</v>
      </c>
      <c r="AB55" s="122" t="s">
        <v>214</v>
      </c>
      <c r="AC55" s="118" t="s">
        <v>215</v>
      </c>
      <c r="AD55" s="120" t="s">
        <v>216</v>
      </c>
      <c r="AE55" s="120" t="s">
        <v>217</v>
      </c>
      <c r="AF55" s="122" t="s">
        <v>218</v>
      </c>
      <c r="AG55" s="118" t="s">
        <v>1</v>
      </c>
      <c r="AH55" s="120" t="s">
        <v>219</v>
      </c>
      <c r="AI55" s="120" t="s">
        <v>220</v>
      </c>
      <c r="AJ55" s="122" t="s">
        <v>221</v>
      </c>
      <c r="AK55" s="118" t="s">
        <v>222</v>
      </c>
      <c r="AL55" s="120" t="s">
        <v>223</v>
      </c>
      <c r="AM55" s="120" t="s">
        <v>224</v>
      </c>
      <c r="AN55" s="122" t="s">
        <v>225</v>
      </c>
      <c r="AO55" s="118" t="s">
        <v>1</v>
      </c>
      <c r="AP55" s="120" t="s">
        <v>226</v>
      </c>
      <c r="AQ55" s="132" t="s">
        <v>227</v>
      </c>
      <c r="AR55" s="124" t="s">
        <v>228</v>
      </c>
      <c r="AS55" s="128" t="s">
        <v>229</v>
      </c>
      <c r="AT55" s="120" t="s">
        <v>230</v>
      </c>
      <c r="AU55" s="120" t="s">
        <v>231</v>
      </c>
      <c r="AV55" s="126" t="s">
        <v>232</v>
      </c>
      <c r="AW55" s="118" t="s">
        <v>1</v>
      </c>
      <c r="AX55" s="120" t="s">
        <v>233</v>
      </c>
      <c r="AY55" s="120" t="s">
        <v>234</v>
      </c>
      <c r="AZ55" s="122" t="s">
        <v>235</v>
      </c>
      <c r="BA55" s="128" t="s">
        <v>236</v>
      </c>
      <c r="BB55" s="120" t="s">
        <v>237</v>
      </c>
      <c r="BC55" s="120" t="s">
        <v>238</v>
      </c>
      <c r="BD55" s="124" t="s">
        <v>239</v>
      </c>
      <c r="BE55" s="118" t="s">
        <v>1</v>
      </c>
      <c r="BF55" s="120" t="s">
        <v>240</v>
      </c>
      <c r="BG55" s="120" t="s">
        <v>241</v>
      </c>
      <c r="BH55" s="124" t="s">
        <v>242</v>
      </c>
      <c r="BI55" s="128" t="s">
        <v>243</v>
      </c>
      <c r="BJ55" s="118" t="s">
        <v>244</v>
      </c>
      <c r="BK55" s="130" t="s">
        <v>171</v>
      </c>
      <c r="BL55" s="131"/>
      <c r="BN55" s="73"/>
    </row>
    <row r="56" spans="1:66" s="72" customFormat="1" ht="16.5">
      <c r="A56" s="119"/>
      <c r="B56" s="121"/>
      <c r="C56" s="121"/>
      <c r="D56" s="123"/>
      <c r="E56" s="119"/>
      <c r="F56" s="121"/>
      <c r="G56" s="121"/>
      <c r="H56" s="123"/>
      <c r="I56" s="119"/>
      <c r="J56" s="121"/>
      <c r="K56" s="121"/>
      <c r="L56" s="123"/>
      <c r="M56" s="119"/>
      <c r="N56" s="121"/>
      <c r="O56" s="121"/>
      <c r="P56" s="123"/>
      <c r="Q56" s="119"/>
      <c r="R56" s="121"/>
      <c r="S56" s="121"/>
      <c r="T56" s="123"/>
      <c r="U56" s="119"/>
      <c r="V56" s="121"/>
      <c r="W56" s="121"/>
      <c r="X56" s="123"/>
      <c r="Y56" s="119"/>
      <c r="Z56" s="121"/>
      <c r="AA56" s="121"/>
      <c r="AB56" s="123"/>
      <c r="AC56" s="119"/>
      <c r="AD56" s="121"/>
      <c r="AE56" s="121"/>
      <c r="AF56" s="123"/>
      <c r="AG56" s="119"/>
      <c r="AH56" s="121"/>
      <c r="AI56" s="121"/>
      <c r="AJ56" s="123"/>
      <c r="AK56" s="119"/>
      <c r="AL56" s="121"/>
      <c r="AM56" s="121"/>
      <c r="AN56" s="123"/>
      <c r="AO56" s="119"/>
      <c r="AP56" s="121"/>
      <c r="AQ56" s="133"/>
      <c r="AR56" s="125"/>
      <c r="AS56" s="129"/>
      <c r="AT56" s="121"/>
      <c r="AU56" s="121"/>
      <c r="AV56" s="127"/>
      <c r="AW56" s="119"/>
      <c r="AX56" s="121"/>
      <c r="AY56" s="121"/>
      <c r="AZ56" s="123"/>
      <c r="BA56" s="129"/>
      <c r="BB56" s="121"/>
      <c r="BC56" s="121"/>
      <c r="BD56" s="125"/>
      <c r="BE56" s="119"/>
      <c r="BF56" s="121"/>
      <c r="BG56" s="121"/>
      <c r="BH56" s="125"/>
      <c r="BI56" s="129"/>
      <c r="BJ56" s="119"/>
      <c r="BK56" s="74" t="s">
        <v>172</v>
      </c>
      <c r="BL56" s="75" t="s">
        <v>3</v>
      </c>
      <c r="BN56" s="76"/>
    </row>
    <row r="57" spans="1:66" s="78" customFormat="1" ht="15.75" customHeight="1">
      <c r="A57" s="95" t="s">
        <v>5</v>
      </c>
      <c r="B57" s="10">
        <v>84169090667.5</v>
      </c>
      <c r="C57" s="10">
        <v>8893911102</v>
      </c>
      <c r="D57" s="77">
        <v>6806670207</v>
      </c>
      <c r="E57" s="10">
        <v>8372463039</v>
      </c>
      <c r="F57" s="10">
        <v>14947997595</v>
      </c>
      <c r="G57" s="10">
        <v>11718613247</v>
      </c>
      <c r="H57" s="77">
        <v>4800005170</v>
      </c>
      <c r="I57" s="95" t="s">
        <v>5</v>
      </c>
      <c r="J57" s="10">
        <v>5101907033</v>
      </c>
      <c r="K57" s="10">
        <v>9008472682</v>
      </c>
      <c r="L57" s="77">
        <v>3466402578</v>
      </c>
      <c r="M57" s="10">
        <v>6310969489</v>
      </c>
      <c r="N57" s="10">
        <v>4595534860</v>
      </c>
      <c r="O57" s="10">
        <v>2419681646</v>
      </c>
      <c r="P57" s="77">
        <v>8583854525</v>
      </c>
      <c r="Q57" s="95" t="s">
        <v>5</v>
      </c>
      <c r="R57" s="10">
        <v>3581486214</v>
      </c>
      <c r="S57" s="10">
        <v>896032481</v>
      </c>
      <c r="T57" s="77">
        <v>608907057</v>
      </c>
      <c r="U57" s="10">
        <v>2256714092</v>
      </c>
      <c r="V57" s="10">
        <v>822095838</v>
      </c>
      <c r="W57" s="10">
        <v>2175683196</v>
      </c>
      <c r="X57" s="77">
        <v>17544103519</v>
      </c>
      <c r="Y57" s="95" t="s">
        <v>5</v>
      </c>
      <c r="Z57" s="10">
        <v>3460481419</v>
      </c>
      <c r="AA57" s="10">
        <v>3910025803</v>
      </c>
      <c r="AB57" s="77">
        <v>5255148113</v>
      </c>
      <c r="AC57" s="10">
        <v>1190728299</v>
      </c>
      <c r="AD57" s="10">
        <v>1805126473</v>
      </c>
      <c r="AE57" s="10">
        <v>2472427455</v>
      </c>
      <c r="AF57" s="77">
        <v>1313192845</v>
      </c>
      <c r="AG57" s="95" t="s">
        <v>5</v>
      </c>
      <c r="AH57" s="10">
        <v>4380285787</v>
      </c>
      <c r="AI57" s="10">
        <v>1482845676</v>
      </c>
      <c r="AJ57" s="77">
        <v>1224219733</v>
      </c>
      <c r="AK57" s="10">
        <v>861457103</v>
      </c>
      <c r="AL57" s="10">
        <v>5263275584</v>
      </c>
      <c r="AM57" s="10">
        <v>7888682284</v>
      </c>
      <c r="AN57" s="77">
        <v>3625297042</v>
      </c>
      <c r="AO57" s="95" t="s">
        <v>5</v>
      </c>
      <c r="AP57" s="10">
        <v>1718458930</v>
      </c>
      <c r="AQ57" s="10">
        <v>3983019641</v>
      </c>
      <c r="AR57" s="77">
        <v>2575401262</v>
      </c>
      <c r="AS57" s="10">
        <v>2404025562</v>
      </c>
      <c r="AT57" s="10">
        <v>3551138341</v>
      </c>
      <c r="AU57" s="10">
        <v>1303023104</v>
      </c>
      <c r="AV57" s="77">
        <v>445669158</v>
      </c>
      <c r="AW57" s="95" t="s">
        <v>5</v>
      </c>
      <c r="AX57" s="10">
        <v>5427735408</v>
      </c>
      <c r="AY57" s="10">
        <v>1676398332</v>
      </c>
      <c r="AZ57" s="77">
        <v>588704821</v>
      </c>
      <c r="BA57" s="10">
        <v>283354983</v>
      </c>
      <c r="BB57" s="10">
        <v>1630832359</v>
      </c>
      <c r="BC57" s="10">
        <v>3499286346</v>
      </c>
      <c r="BD57" s="77">
        <v>1495961172</v>
      </c>
      <c r="BE57" s="95" t="s">
        <v>5</v>
      </c>
      <c r="BF57" s="10">
        <v>35154234</v>
      </c>
      <c r="BG57" s="10">
        <v>2557534254</v>
      </c>
      <c r="BH57" s="77">
        <v>306869697</v>
      </c>
      <c r="BI57" s="10">
        <v>454555302</v>
      </c>
      <c r="BJ57" s="10">
        <v>420430949</v>
      </c>
      <c r="BK57" s="10">
        <v>285571343708.5</v>
      </c>
      <c r="BL57" s="13">
        <v>67.77</v>
      </c>
      <c r="BN57" s="79"/>
    </row>
    <row r="58" spans="1:66" s="78" customFormat="1" ht="15.75" customHeight="1">
      <c r="A58" s="15" t="s">
        <v>7</v>
      </c>
      <c r="B58" s="10">
        <v>1006070853.5</v>
      </c>
      <c r="C58" s="10">
        <v>152178549</v>
      </c>
      <c r="D58" s="77">
        <v>60499073</v>
      </c>
      <c r="E58" s="10">
        <v>149271588</v>
      </c>
      <c r="F58" s="10">
        <v>773062661</v>
      </c>
      <c r="G58" s="10">
        <v>407720268</v>
      </c>
      <c r="H58" s="77">
        <v>248327615</v>
      </c>
      <c r="I58" s="15" t="s">
        <v>7</v>
      </c>
      <c r="J58" s="10">
        <v>387566996</v>
      </c>
      <c r="K58" s="10">
        <v>254995537</v>
      </c>
      <c r="L58" s="77">
        <v>21435183</v>
      </c>
      <c r="M58" s="10">
        <v>152310059</v>
      </c>
      <c r="N58" s="10">
        <v>66802069</v>
      </c>
      <c r="O58" s="10">
        <v>26013555</v>
      </c>
      <c r="P58" s="77">
        <v>31622570</v>
      </c>
      <c r="Q58" s="15" t="s">
        <v>7</v>
      </c>
      <c r="R58" s="10">
        <v>141425370</v>
      </c>
      <c r="S58" s="10">
        <v>66693790</v>
      </c>
      <c r="T58" s="77">
        <v>3944556</v>
      </c>
      <c r="U58" s="10">
        <v>10109393</v>
      </c>
      <c r="V58" s="10">
        <v>67386589</v>
      </c>
      <c r="W58" s="10">
        <v>53327896</v>
      </c>
      <c r="X58" s="77">
        <v>143537375</v>
      </c>
      <c r="Y58" s="15" t="s">
        <v>7</v>
      </c>
      <c r="Z58" s="10">
        <v>30826248</v>
      </c>
      <c r="AA58" s="10">
        <v>43980025</v>
      </c>
      <c r="AB58" s="77">
        <v>34864350</v>
      </c>
      <c r="AC58" s="10">
        <v>35328465</v>
      </c>
      <c r="AD58" s="10">
        <v>57714107</v>
      </c>
      <c r="AE58" s="10">
        <v>9556986</v>
      </c>
      <c r="AF58" s="77">
        <v>35183776</v>
      </c>
      <c r="AG58" s="15" t="s">
        <v>7</v>
      </c>
      <c r="AH58" s="10">
        <v>9418041</v>
      </c>
      <c r="AI58" s="10">
        <v>76080383</v>
      </c>
      <c r="AJ58" s="77">
        <v>2313337</v>
      </c>
      <c r="AK58" s="10">
        <v>37301531</v>
      </c>
      <c r="AL58" s="10">
        <v>48528367</v>
      </c>
      <c r="AM58" s="10">
        <v>69729862</v>
      </c>
      <c r="AN58" s="77">
        <v>21872389</v>
      </c>
      <c r="AO58" s="15" t="s">
        <v>7</v>
      </c>
      <c r="AP58" s="10">
        <v>6335462</v>
      </c>
      <c r="AQ58" s="10">
        <v>12560978</v>
      </c>
      <c r="AR58" s="77">
        <v>106290693</v>
      </c>
      <c r="AS58" s="10">
        <v>21438388</v>
      </c>
      <c r="AT58" s="10">
        <v>166506660</v>
      </c>
      <c r="AU58" s="10">
        <v>25252627</v>
      </c>
      <c r="AV58" s="77">
        <v>22016516</v>
      </c>
      <c r="AW58" s="15" t="s">
        <v>7</v>
      </c>
      <c r="AX58" s="10">
        <v>10125465</v>
      </c>
      <c r="AY58" s="10">
        <v>5825461</v>
      </c>
      <c r="AZ58" s="77">
        <v>4625451</v>
      </c>
      <c r="BA58" s="10">
        <v>15430454</v>
      </c>
      <c r="BB58" s="10">
        <v>48363383</v>
      </c>
      <c r="BC58" s="10">
        <v>137038840</v>
      </c>
      <c r="BD58" s="77">
        <v>3216559</v>
      </c>
      <c r="BE58" s="15" t="s">
        <v>7</v>
      </c>
      <c r="BF58" s="10">
        <v>1880269</v>
      </c>
      <c r="BG58" s="10">
        <v>10237579</v>
      </c>
      <c r="BH58" s="77">
        <v>3017539</v>
      </c>
      <c r="BI58" s="10">
        <v>1565254</v>
      </c>
      <c r="BJ58" s="10">
        <v>36304817</v>
      </c>
      <c r="BK58" s="10">
        <v>5375031807.5</v>
      </c>
      <c r="BL58" s="18">
        <v>1.28</v>
      </c>
      <c r="BN58" s="84"/>
    </row>
    <row r="59" spans="1:66" s="85" customFormat="1" ht="15.75" customHeight="1">
      <c r="A59" s="19" t="s">
        <v>9</v>
      </c>
      <c r="B59" s="80">
        <v>0</v>
      </c>
      <c r="C59" s="80">
        <v>0</v>
      </c>
      <c r="D59" s="81">
        <v>0</v>
      </c>
      <c r="E59" s="20">
        <v>0</v>
      </c>
      <c r="F59" s="80">
        <v>0</v>
      </c>
      <c r="G59" s="80">
        <v>0</v>
      </c>
      <c r="H59" s="81">
        <v>0</v>
      </c>
      <c r="I59" s="19" t="s">
        <v>9</v>
      </c>
      <c r="J59" s="80">
        <v>0</v>
      </c>
      <c r="K59" s="80">
        <v>0</v>
      </c>
      <c r="L59" s="81">
        <v>0</v>
      </c>
      <c r="M59" s="20">
        <v>0</v>
      </c>
      <c r="N59" s="80">
        <v>0</v>
      </c>
      <c r="O59" s="80">
        <v>0</v>
      </c>
      <c r="P59" s="81">
        <v>0</v>
      </c>
      <c r="Q59" s="19" t="s">
        <v>9</v>
      </c>
      <c r="R59" s="80">
        <v>0</v>
      </c>
      <c r="S59" s="80">
        <v>0</v>
      </c>
      <c r="T59" s="81">
        <v>0</v>
      </c>
      <c r="U59" s="20">
        <v>0</v>
      </c>
      <c r="V59" s="80">
        <v>0</v>
      </c>
      <c r="W59" s="80">
        <v>0</v>
      </c>
      <c r="X59" s="81">
        <v>0</v>
      </c>
      <c r="Y59" s="19" t="s">
        <v>9</v>
      </c>
      <c r="Z59" s="80">
        <v>0</v>
      </c>
      <c r="AA59" s="80">
        <v>0</v>
      </c>
      <c r="AB59" s="81">
        <v>0</v>
      </c>
      <c r="AC59" s="20">
        <v>0</v>
      </c>
      <c r="AD59" s="80">
        <v>0</v>
      </c>
      <c r="AE59" s="80">
        <v>0</v>
      </c>
      <c r="AF59" s="81">
        <v>0</v>
      </c>
      <c r="AG59" s="19" t="s">
        <v>9</v>
      </c>
      <c r="AH59" s="80">
        <v>0</v>
      </c>
      <c r="AI59" s="80">
        <v>0</v>
      </c>
      <c r="AJ59" s="81">
        <v>0</v>
      </c>
      <c r="AK59" s="20">
        <v>0</v>
      </c>
      <c r="AL59" s="80">
        <v>0</v>
      </c>
      <c r="AM59" s="80">
        <v>0</v>
      </c>
      <c r="AN59" s="81">
        <v>0</v>
      </c>
      <c r="AO59" s="19" t="s">
        <v>9</v>
      </c>
      <c r="AP59" s="80">
        <v>0</v>
      </c>
      <c r="AQ59" s="80">
        <v>0</v>
      </c>
      <c r="AR59" s="81">
        <v>0</v>
      </c>
      <c r="AS59" s="20">
        <v>0</v>
      </c>
      <c r="AT59" s="80">
        <v>0</v>
      </c>
      <c r="AU59" s="80">
        <v>0</v>
      </c>
      <c r="AV59" s="81">
        <v>0</v>
      </c>
      <c r="AW59" s="19" t="s">
        <v>9</v>
      </c>
      <c r="AX59" s="80">
        <v>0</v>
      </c>
      <c r="AY59" s="80">
        <v>0</v>
      </c>
      <c r="AZ59" s="81">
        <v>0</v>
      </c>
      <c r="BA59" s="20">
        <v>0</v>
      </c>
      <c r="BB59" s="80">
        <v>0</v>
      </c>
      <c r="BC59" s="80">
        <v>0</v>
      </c>
      <c r="BD59" s="81">
        <v>0</v>
      </c>
      <c r="BE59" s="19" t="s">
        <v>9</v>
      </c>
      <c r="BF59" s="80">
        <v>0</v>
      </c>
      <c r="BG59" s="80">
        <v>0</v>
      </c>
      <c r="BH59" s="81">
        <v>0</v>
      </c>
      <c r="BI59" s="20">
        <v>0</v>
      </c>
      <c r="BJ59" s="80">
        <v>0</v>
      </c>
      <c r="BK59" s="21">
        <v>0</v>
      </c>
      <c r="BL59" s="23">
        <v>0</v>
      </c>
      <c r="BN59" s="84"/>
    </row>
    <row r="60" spans="1:66" s="85" customFormat="1" ht="15.75" customHeight="1">
      <c r="A60" s="19" t="s">
        <v>10</v>
      </c>
      <c r="B60" s="80">
        <v>136519048.5</v>
      </c>
      <c r="C60" s="80">
        <v>70587714</v>
      </c>
      <c r="D60" s="81">
        <v>33754891</v>
      </c>
      <c r="E60" s="20">
        <v>110219414</v>
      </c>
      <c r="F60" s="80">
        <v>58260677</v>
      </c>
      <c r="G60" s="80">
        <v>54357903</v>
      </c>
      <c r="H60" s="81">
        <v>13692219</v>
      </c>
      <c r="I60" s="19" t="s">
        <v>10</v>
      </c>
      <c r="J60" s="80">
        <v>37097583</v>
      </c>
      <c r="K60" s="80">
        <v>41172221</v>
      </c>
      <c r="L60" s="81">
        <v>21435183</v>
      </c>
      <c r="M60" s="20">
        <v>23502453</v>
      </c>
      <c r="N60" s="80">
        <v>46584305</v>
      </c>
      <c r="O60" s="80">
        <v>22397674</v>
      </c>
      <c r="P60" s="81">
        <v>28500585</v>
      </c>
      <c r="Q60" s="19" t="s">
        <v>10</v>
      </c>
      <c r="R60" s="80">
        <v>105121915</v>
      </c>
      <c r="S60" s="80">
        <v>45723266</v>
      </c>
      <c r="T60" s="81">
        <v>3926056</v>
      </c>
      <c r="U60" s="20">
        <v>10109393</v>
      </c>
      <c r="V60" s="80">
        <v>53787502</v>
      </c>
      <c r="W60" s="80">
        <v>827896</v>
      </c>
      <c r="X60" s="81">
        <v>92882274</v>
      </c>
      <c r="Y60" s="19" t="s">
        <v>10</v>
      </c>
      <c r="Z60" s="80">
        <v>7745843</v>
      </c>
      <c r="AA60" s="80">
        <v>18418780</v>
      </c>
      <c r="AB60" s="81">
        <v>10812281</v>
      </c>
      <c r="AC60" s="20">
        <v>9554005</v>
      </c>
      <c r="AD60" s="80">
        <v>57714107</v>
      </c>
      <c r="AE60" s="80">
        <v>9556986</v>
      </c>
      <c r="AF60" s="81">
        <v>24060701</v>
      </c>
      <c r="AG60" s="19" t="s">
        <v>10</v>
      </c>
      <c r="AH60" s="80">
        <v>7916721</v>
      </c>
      <c r="AI60" s="80">
        <v>63742762</v>
      </c>
      <c r="AJ60" s="81">
        <v>2137546</v>
      </c>
      <c r="AK60" s="20">
        <v>35452215</v>
      </c>
      <c r="AL60" s="80">
        <v>6722962</v>
      </c>
      <c r="AM60" s="80">
        <v>69729862</v>
      </c>
      <c r="AN60" s="81">
        <v>21046971</v>
      </c>
      <c r="AO60" s="19" t="s">
        <v>10</v>
      </c>
      <c r="AP60" s="80">
        <v>4572232</v>
      </c>
      <c r="AQ60" s="80">
        <v>6602562</v>
      </c>
      <c r="AR60" s="81">
        <v>63168406</v>
      </c>
      <c r="AS60" s="20">
        <v>5868501</v>
      </c>
      <c r="AT60" s="80">
        <v>25307351</v>
      </c>
      <c r="AU60" s="80">
        <v>23169659</v>
      </c>
      <c r="AV60" s="81">
        <v>21842492</v>
      </c>
      <c r="AW60" s="19" t="s">
        <v>10</v>
      </c>
      <c r="AX60" s="80">
        <v>10125465</v>
      </c>
      <c r="AY60" s="80">
        <v>5825461</v>
      </c>
      <c r="AZ60" s="81">
        <v>4625451</v>
      </c>
      <c r="BA60" s="20">
        <v>15426854</v>
      </c>
      <c r="BB60" s="80">
        <v>48363383</v>
      </c>
      <c r="BC60" s="80">
        <v>117564018</v>
      </c>
      <c r="BD60" s="81">
        <v>3216559</v>
      </c>
      <c r="BE60" s="19" t="s">
        <v>10</v>
      </c>
      <c r="BF60" s="80">
        <v>1880269</v>
      </c>
      <c r="BG60" s="80">
        <v>10237579</v>
      </c>
      <c r="BH60" s="81">
        <v>3017539</v>
      </c>
      <c r="BI60" s="20">
        <v>1447206</v>
      </c>
      <c r="BJ60" s="80">
        <v>36304817</v>
      </c>
      <c r="BK60" s="21">
        <v>1763637718.5</v>
      </c>
      <c r="BL60" s="23">
        <v>0.42</v>
      </c>
      <c r="BN60" s="79"/>
    </row>
    <row r="61" spans="1:66" s="85" customFormat="1" ht="15.75" customHeight="1">
      <c r="A61" s="19" t="s">
        <v>12</v>
      </c>
      <c r="B61" s="80">
        <v>869551805</v>
      </c>
      <c r="C61" s="80">
        <v>81590835</v>
      </c>
      <c r="D61" s="81">
        <v>26744182</v>
      </c>
      <c r="E61" s="20">
        <v>39052174</v>
      </c>
      <c r="F61" s="80">
        <v>714801984</v>
      </c>
      <c r="G61" s="80">
        <v>353362365</v>
      </c>
      <c r="H61" s="81">
        <v>234635396</v>
      </c>
      <c r="I61" s="19" t="s">
        <v>12</v>
      </c>
      <c r="J61" s="80">
        <v>350469413</v>
      </c>
      <c r="K61" s="80">
        <v>213823316</v>
      </c>
      <c r="L61" s="81">
        <v>0</v>
      </c>
      <c r="M61" s="20">
        <v>128807606</v>
      </c>
      <c r="N61" s="80">
        <v>20217764</v>
      </c>
      <c r="O61" s="80">
        <v>3615881</v>
      </c>
      <c r="P61" s="81">
        <v>3121985</v>
      </c>
      <c r="Q61" s="19" t="s">
        <v>12</v>
      </c>
      <c r="R61" s="80">
        <v>36303455</v>
      </c>
      <c r="S61" s="80">
        <v>20970524</v>
      </c>
      <c r="T61" s="81">
        <v>18500</v>
      </c>
      <c r="U61" s="20">
        <v>0</v>
      </c>
      <c r="V61" s="80">
        <v>13599087</v>
      </c>
      <c r="W61" s="80">
        <v>52500000</v>
      </c>
      <c r="X61" s="81">
        <v>50655101</v>
      </c>
      <c r="Y61" s="19" t="s">
        <v>12</v>
      </c>
      <c r="Z61" s="80">
        <v>23080405</v>
      </c>
      <c r="AA61" s="80">
        <v>25561245</v>
      </c>
      <c r="AB61" s="81">
        <v>24052069</v>
      </c>
      <c r="AC61" s="20">
        <v>25774460</v>
      </c>
      <c r="AD61" s="80">
        <v>0</v>
      </c>
      <c r="AE61" s="80">
        <v>0</v>
      </c>
      <c r="AF61" s="81">
        <v>11123075</v>
      </c>
      <c r="AG61" s="19" t="s">
        <v>12</v>
      </c>
      <c r="AH61" s="80">
        <v>1501320</v>
      </c>
      <c r="AI61" s="80">
        <v>12337621</v>
      </c>
      <c r="AJ61" s="81">
        <v>175791</v>
      </c>
      <c r="AK61" s="20">
        <v>1849316</v>
      </c>
      <c r="AL61" s="80">
        <v>41805405</v>
      </c>
      <c r="AM61" s="80">
        <v>0</v>
      </c>
      <c r="AN61" s="81">
        <v>825418</v>
      </c>
      <c r="AO61" s="19" t="s">
        <v>12</v>
      </c>
      <c r="AP61" s="80">
        <v>1763230</v>
      </c>
      <c r="AQ61" s="80">
        <v>5958416</v>
      </c>
      <c r="AR61" s="81">
        <v>43122287</v>
      </c>
      <c r="AS61" s="20">
        <v>15569887</v>
      </c>
      <c r="AT61" s="80">
        <v>141199309</v>
      </c>
      <c r="AU61" s="80">
        <v>2082968</v>
      </c>
      <c r="AV61" s="81">
        <v>174024</v>
      </c>
      <c r="AW61" s="19" t="s">
        <v>12</v>
      </c>
      <c r="AX61" s="80">
        <v>0</v>
      </c>
      <c r="AY61" s="80">
        <v>0</v>
      </c>
      <c r="AZ61" s="81">
        <v>0</v>
      </c>
      <c r="BA61" s="20">
        <v>3600</v>
      </c>
      <c r="BB61" s="80">
        <v>0</v>
      </c>
      <c r="BC61" s="80">
        <v>19474822</v>
      </c>
      <c r="BD61" s="81">
        <v>0</v>
      </c>
      <c r="BE61" s="19" t="s">
        <v>12</v>
      </c>
      <c r="BF61" s="80">
        <v>0</v>
      </c>
      <c r="BG61" s="80">
        <v>0</v>
      </c>
      <c r="BH61" s="81">
        <v>0</v>
      </c>
      <c r="BI61" s="20">
        <v>118048</v>
      </c>
      <c r="BJ61" s="80">
        <v>0</v>
      </c>
      <c r="BK61" s="21">
        <v>3611394089</v>
      </c>
      <c r="BL61" s="23">
        <v>0.86</v>
      </c>
      <c r="BN61" s="84"/>
    </row>
    <row r="62" spans="1:66" s="85" customFormat="1" ht="15.75" customHeight="1">
      <c r="A62" s="19" t="s">
        <v>178</v>
      </c>
      <c r="B62" s="80">
        <v>0</v>
      </c>
      <c r="C62" s="80">
        <v>0</v>
      </c>
      <c r="D62" s="81">
        <v>0</v>
      </c>
      <c r="E62" s="20">
        <v>0</v>
      </c>
      <c r="F62" s="80">
        <v>0</v>
      </c>
      <c r="G62" s="80">
        <v>0</v>
      </c>
      <c r="H62" s="81">
        <v>0</v>
      </c>
      <c r="I62" s="19" t="s">
        <v>178</v>
      </c>
      <c r="J62" s="80">
        <v>0</v>
      </c>
      <c r="K62" s="80">
        <v>0</v>
      </c>
      <c r="L62" s="81">
        <v>0</v>
      </c>
      <c r="M62" s="20">
        <v>0</v>
      </c>
      <c r="N62" s="80">
        <v>0</v>
      </c>
      <c r="O62" s="80">
        <v>0</v>
      </c>
      <c r="P62" s="81">
        <v>0</v>
      </c>
      <c r="Q62" s="19" t="s">
        <v>178</v>
      </c>
      <c r="R62" s="80">
        <v>0</v>
      </c>
      <c r="S62" s="80">
        <v>0</v>
      </c>
      <c r="T62" s="81">
        <v>0</v>
      </c>
      <c r="U62" s="20">
        <v>0</v>
      </c>
      <c r="V62" s="80">
        <v>0</v>
      </c>
      <c r="W62" s="80">
        <v>0</v>
      </c>
      <c r="X62" s="81">
        <v>0</v>
      </c>
      <c r="Y62" s="19" t="s">
        <v>178</v>
      </c>
      <c r="Z62" s="80">
        <v>0</v>
      </c>
      <c r="AA62" s="80">
        <v>0</v>
      </c>
      <c r="AB62" s="81">
        <v>0</v>
      </c>
      <c r="AC62" s="20">
        <v>0</v>
      </c>
      <c r="AD62" s="80">
        <v>0</v>
      </c>
      <c r="AE62" s="80">
        <v>0</v>
      </c>
      <c r="AF62" s="81">
        <v>0</v>
      </c>
      <c r="AG62" s="19" t="s">
        <v>178</v>
      </c>
      <c r="AH62" s="80">
        <v>0</v>
      </c>
      <c r="AI62" s="80">
        <v>0</v>
      </c>
      <c r="AJ62" s="81">
        <v>0</v>
      </c>
      <c r="AK62" s="20">
        <v>0</v>
      </c>
      <c r="AL62" s="80">
        <v>0</v>
      </c>
      <c r="AM62" s="80">
        <v>0</v>
      </c>
      <c r="AN62" s="81">
        <v>0</v>
      </c>
      <c r="AO62" s="19" t="s">
        <v>178</v>
      </c>
      <c r="AP62" s="80">
        <v>0</v>
      </c>
      <c r="AQ62" s="80">
        <v>0</v>
      </c>
      <c r="AR62" s="81">
        <v>0</v>
      </c>
      <c r="AS62" s="20">
        <v>0</v>
      </c>
      <c r="AT62" s="80">
        <v>0</v>
      </c>
      <c r="AU62" s="80">
        <v>0</v>
      </c>
      <c r="AV62" s="81">
        <v>0</v>
      </c>
      <c r="AW62" s="19" t="s">
        <v>178</v>
      </c>
      <c r="AX62" s="80">
        <v>0</v>
      </c>
      <c r="AY62" s="80">
        <v>0</v>
      </c>
      <c r="AZ62" s="81">
        <v>0</v>
      </c>
      <c r="BA62" s="20">
        <v>0</v>
      </c>
      <c r="BB62" s="80">
        <v>0</v>
      </c>
      <c r="BC62" s="80">
        <v>0</v>
      </c>
      <c r="BD62" s="81">
        <v>0</v>
      </c>
      <c r="BE62" s="19" t="s">
        <v>178</v>
      </c>
      <c r="BF62" s="80">
        <v>0</v>
      </c>
      <c r="BG62" s="80">
        <v>0</v>
      </c>
      <c r="BH62" s="81">
        <v>0</v>
      </c>
      <c r="BI62" s="20">
        <v>0</v>
      </c>
      <c r="BJ62" s="80">
        <v>0</v>
      </c>
      <c r="BK62" s="21">
        <v>0</v>
      </c>
      <c r="BL62" s="23">
        <v>0</v>
      </c>
      <c r="BN62" s="84"/>
    </row>
    <row r="63" spans="1:66" s="78" customFormat="1" ht="15.75" customHeight="1">
      <c r="A63" s="15"/>
      <c r="B63" s="10"/>
      <c r="C63" s="10"/>
      <c r="D63" s="77"/>
      <c r="E63" s="10"/>
      <c r="F63" s="10"/>
      <c r="G63" s="10"/>
      <c r="H63" s="77"/>
      <c r="I63" s="15"/>
      <c r="J63" s="10"/>
      <c r="K63" s="10"/>
      <c r="L63" s="77"/>
      <c r="M63" s="10"/>
      <c r="N63" s="10"/>
      <c r="O63" s="10"/>
      <c r="P63" s="77"/>
      <c r="Q63" s="15"/>
      <c r="R63" s="10"/>
      <c r="S63" s="10"/>
      <c r="T63" s="77"/>
      <c r="U63" s="10"/>
      <c r="V63" s="10"/>
      <c r="W63" s="10"/>
      <c r="X63" s="77"/>
      <c r="Y63" s="15"/>
      <c r="Z63" s="10"/>
      <c r="AA63" s="10"/>
      <c r="AB63" s="77"/>
      <c r="AC63" s="10"/>
      <c r="AD63" s="10"/>
      <c r="AE63" s="10"/>
      <c r="AF63" s="77"/>
      <c r="AG63" s="15"/>
      <c r="AH63" s="10"/>
      <c r="AI63" s="10"/>
      <c r="AJ63" s="77"/>
      <c r="AK63" s="10"/>
      <c r="AL63" s="10"/>
      <c r="AM63" s="10"/>
      <c r="AN63" s="77"/>
      <c r="AO63" s="15"/>
      <c r="AP63" s="10"/>
      <c r="AQ63" s="10"/>
      <c r="AR63" s="77"/>
      <c r="AS63" s="10"/>
      <c r="AT63" s="10"/>
      <c r="AU63" s="10"/>
      <c r="AV63" s="77"/>
      <c r="AW63" s="15"/>
      <c r="AX63" s="10"/>
      <c r="AY63" s="10"/>
      <c r="AZ63" s="77"/>
      <c r="BA63" s="10"/>
      <c r="BB63" s="10"/>
      <c r="BC63" s="10"/>
      <c r="BD63" s="77"/>
      <c r="BE63" s="15"/>
      <c r="BF63" s="10"/>
      <c r="BG63" s="10"/>
      <c r="BH63" s="77"/>
      <c r="BI63" s="10"/>
      <c r="BJ63" s="10"/>
      <c r="BK63" s="10"/>
      <c r="BL63" s="18">
        <v>0</v>
      </c>
      <c r="BN63" s="84"/>
    </row>
    <row r="64" spans="1:66" s="85" customFormat="1" ht="15.75" customHeight="1">
      <c r="A64" s="15" t="s">
        <v>16</v>
      </c>
      <c r="B64" s="10">
        <v>15000000</v>
      </c>
      <c r="C64" s="10">
        <v>0</v>
      </c>
      <c r="D64" s="77">
        <v>0</v>
      </c>
      <c r="E64" s="10">
        <v>0</v>
      </c>
      <c r="F64" s="10">
        <v>0</v>
      </c>
      <c r="G64" s="10">
        <v>0</v>
      </c>
      <c r="H64" s="77">
        <v>0</v>
      </c>
      <c r="I64" s="15" t="s">
        <v>16</v>
      </c>
      <c r="J64" s="10">
        <v>0</v>
      </c>
      <c r="K64" s="10">
        <v>0</v>
      </c>
      <c r="L64" s="77">
        <v>0</v>
      </c>
      <c r="M64" s="10">
        <v>0</v>
      </c>
      <c r="N64" s="10">
        <v>0</v>
      </c>
      <c r="O64" s="10">
        <v>0</v>
      </c>
      <c r="P64" s="77">
        <v>0</v>
      </c>
      <c r="Q64" s="15" t="s">
        <v>16</v>
      </c>
      <c r="R64" s="10">
        <v>0</v>
      </c>
      <c r="S64" s="10">
        <v>0</v>
      </c>
      <c r="T64" s="77">
        <v>0</v>
      </c>
      <c r="U64" s="10">
        <v>0</v>
      </c>
      <c r="V64" s="10">
        <v>0</v>
      </c>
      <c r="W64" s="10">
        <v>0</v>
      </c>
      <c r="X64" s="77">
        <v>0</v>
      </c>
      <c r="Y64" s="15" t="s">
        <v>16</v>
      </c>
      <c r="Z64" s="10">
        <v>0</v>
      </c>
      <c r="AA64" s="10">
        <v>0</v>
      </c>
      <c r="AB64" s="77">
        <v>0</v>
      </c>
      <c r="AC64" s="10">
        <v>0</v>
      </c>
      <c r="AD64" s="10">
        <v>0</v>
      </c>
      <c r="AE64" s="10">
        <v>0</v>
      </c>
      <c r="AF64" s="77">
        <v>0</v>
      </c>
      <c r="AG64" s="15" t="s">
        <v>16</v>
      </c>
      <c r="AH64" s="10">
        <v>0</v>
      </c>
      <c r="AI64" s="10">
        <v>0</v>
      </c>
      <c r="AJ64" s="77">
        <v>0</v>
      </c>
      <c r="AK64" s="10">
        <v>0</v>
      </c>
      <c r="AL64" s="10">
        <v>0</v>
      </c>
      <c r="AM64" s="10">
        <v>0</v>
      </c>
      <c r="AN64" s="77">
        <v>0</v>
      </c>
      <c r="AO64" s="15" t="s">
        <v>16</v>
      </c>
      <c r="AP64" s="10">
        <v>0</v>
      </c>
      <c r="AQ64" s="10">
        <v>0</v>
      </c>
      <c r="AR64" s="77">
        <v>0</v>
      </c>
      <c r="AS64" s="10">
        <v>0</v>
      </c>
      <c r="AT64" s="10">
        <v>0</v>
      </c>
      <c r="AU64" s="10">
        <v>0</v>
      </c>
      <c r="AV64" s="77">
        <v>0</v>
      </c>
      <c r="AW64" s="15" t="s">
        <v>16</v>
      </c>
      <c r="AX64" s="10">
        <v>0</v>
      </c>
      <c r="AY64" s="10">
        <v>0</v>
      </c>
      <c r="AZ64" s="77">
        <v>0</v>
      </c>
      <c r="BA64" s="10">
        <v>0</v>
      </c>
      <c r="BB64" s="10">
        <v>0</v>
      </c>
      <c r="BC64" s="10">
        <v>0</v>
      </c>
      <c r="BD64" s="77">
        <v>0</v>
      </c>
      <c r="BE64" s="15" t="s">
        <v>16</v>
      </c>
      <c r="BF64" s="10">
        <v>0</v>
      </c>
      <c r="BG64" s="10">
        <v>0</v>
      </c>
      <c r="BH64" s="77">
        <v>0</v>
      </c>
      <c r="BI64" s="10">
        <v>0</v>
      </c>
      <c r="BJ64" s="10">
        <v>0</v>
      </c>
      <c r="BK64" s="10">
        <v>15000000</v>
      </c>
      <c r="BL64" s="18">
        <v>0</v>
      </c>
      <c r="BN64" s="79"/>
    </row>
    <row r="65" spans="1:66" s="85" customFormat="1" ht="15.75" customHeight="1">
      <c r="A65" s="19" t="s">
        <v>17</v>
      </c>
      <c r="B65" s="80">
        <v>15000000</v>
      </c>
      <c r="C65" s="80">
        <v>0</v>
      </c>
      <c r="D65" s="81">
        <v>0</v>
      </c>
      <c r="E65" s="20">
        <v>0</v>
      </c>
      <c r="F65" s="80">
        <v>0</v>
      </c>
      <c r="G65" s="80">
        <v>0</v>
      </c>
      <c r="H65" s="81">
        <v>0</v>
      </c>
      <c r="I65" s="19" t="s">
        <v>17</v>
      </c>
      <c r="J65" s="80">
        <v>0</v>
      </c>
      <c r="K65" s="80">
        <v>0</v>
      </c>
      <c r="L65" s="81">
        <v>0</v>
      </c>
      <c r="M65" s="20">
        <v>0</v>
      </c>
      <c r="N65" s="80">
        <v>0</v>
      </c>
      <c r="O65" s="80">
        <v>0</v>
      </c>
      <c r="P65" s="81">
        <v>0</v>
      </c>
      <c r="Q65" s="19" t="s">
        <v>17</v>
      </c>
      <c r="R65" s="80">
        <v>0</v>
      </c>
      <c r="S65" s="80">
        <v>0</v>
      </c>
      <c r="T65" s="81">
        <v>0</v>
      </c>
      <c r="U65" s="20">
        <v>0</v>
      </c>
      <c r="V65" s="80">
        <v>0</v>
      </c>
      <c r="W65" s="80">
        <v>0</v>
      </c>
      <c r="X65" s="81">
        <v>0</v>
      </c>
      <c r="Y65" s="19" t="s">
        <v>17</v>
      </c>
      <c r="Z65" s="80">
        <v>0</v>
      </c>
      <c r="AA65" s="80">
        <v>0</v>
      </c>
      <c r="AB65" s="81">
        <v>0</v>
      </c>
      <c r="AC65" s="20">
        <v>0</v>
      </c>
      <c r="AD65" s="80">
        <v>0</v>
      </c>
      <c r="AE65" s="80">
        <v>0</v>
      </c>
      <c r="AF65" s="81">
        <v>0</v>
      </c>
      <c r="AG65" s="19" t="s">
        <v>17</v>
      </c>
      <c r="AH65" s="80">
        <v>0</v>
      </c>
      <c r="AI65" s="80">
        <v>0</v>
      </c>
      <c r="AJ65" s="81">
        <v>0</v>
      </c>
      <c r="AK65" s="20">
        <v>0</v>
      </c>
      <c r="AL65" s="80">
        <v>0</v>
      </c>
      <c r="AM65" s="80">
        <v>0</v>
      </c>
      <c r="AN65" s="81">
        <v>0</v>
      </c>
      <c r="AO65" s="19" t="s">
        <v>17</v>
      </c>
      <c r="AP65" s="80">
        <v>0</v>
      </c>
      <c r="AQ65" s="80">
        <v>0</v>
      </c>
      <c r="AR65" s="81">
        <v>0</v>
      </c>
      <c r="AS65" s="20">
        <v>0</v>
      </c>
      <c r="AT65" s="80">
        <v>0</v>
      </c>
      <c r="AU65" s="80">
        <v>0</v>
      </c>
      <c r="AV65" s="81">
        <v>0</v>
      </c>
      <c r="AW65" s="19" t="s">
        <v>17</v>
      </c>
      <c r="AX65" s="80">
        <v>0</v>
      </c>
      <c r="AY65" s="80">
        <v>0</v>
      </c>
      <c r="AZ65" s="81">
        <v>0</v>
      </c>
      <c r="BA65" s="20">
        <v>0</v>
      </c>
      <c r="BB65" s="80">
        <v>0</v>
      </c>
      <c r="BC65" s="80">
        <v>0</v>
      </c>
      <c r="BD65" s="81">
        <v>0</v>
      </c>
      <c r="BE65" s="19" t="s">
        <v>17</v>
      </c>
      <c r="BF65" s="80">
        <v>0</v>
      </c>
      <c r="BG65" s="80">
        <v>0</v>
      </c>
      <c r="BH65" s="81">
        <v>0</v>
      </c>
      <c r="BI65" s="20">
        <v>0</v>
      </c>
      <c r="BJ65" s="80">
        <v>0</v>
      </c>
      <c r="BK65" s="21">
        <v>15000000</v>
      </c>
      <c r="BL65" s="23">
        <v>0</v>
      </c>
      <c r="BN65" s="84"/>
    </row>
    <row r="66" spans="1:66" s="78" customFormat="1" ht="15.75" customHeight="1">
      <c r="A66" s="19" t="s">
        <v>179</v>
      </c>
      <c r="B66" s="80">
        <v>0</v>
      </c>
      <c r="C66" s="80">
        <v>0</v>
      </c>
      <c r="D66" s="81">
        <v>0</v>
      </c>
      <c r="E66" s="20">
        <v>0</v>
      </c>
      <c r="F66" s="80">
        <v>0</v>
      </c>
      <c r="G66" s="80">
        <v>0</v>
      </c>
      <c r="H66" s="81">
        <v>0</v>
      </c>
      <c r="I66" s="19" t="s">
        <v>179</v>
      </c>
      <c r="J66" s="80">
        <v>0</v>
      </c>
      <c r="K66" s="80">
        <v>0</v>
      </c>
      <c r="L66" s="81">
        <v>0</v>
      </c>
      <c r="M66" s="20">
        <v>0</v>
      </c>
      <c r="N66" s="80">
        <v>0</v>
      </c>
      <c r="O66" s="80">
        <v>0</v>
      </c>
      <c r="P66" s="81">
        <v>0</v>
      </c>
      <c r="Q66" s="19" t="s">
        <v>179</v>
      </c>
      <c r="R66" s="80">
        <v>0</v>
      </c>
      <c r="S66" s="80">
        <v>0</v>
      </c>
      <c r="T66" s="81">
        <v>0</v>
      </c>
      <c r="U66" s="20">
        <v>0</v>
      </c>
      <c r="V66" s="80">
        <v>0</v>
      </c>
      <c r="W66" s="80">
        <v>0</v>
      </c>
      <c r="X66" s="81">
        <v>0</v>
      </c>
      <c r="Y66" s="19" t="s">
        <v>179</v>
      </c>
      <c r="Z66" s="80">
        <v>0</v>
      </c>
      <c r="AA66" s="80">
        <v>0</v>
      </c>
      <c r="AB66" s="81">
        <v>0</v>
      </c>
      <c r="AC66" s="20">
        <v>0</v>
      </c>
      <c r="AD66" s="80">
        <v>0</v>
      </c>
      <c r="AE66" s="80">
        <v>0</v>
      </c>
      <c r="AF66" s="81">
        <v>0</v>
      </c>
      <c r="AG66" s="19" t="s">
        <v>179</v>
      </c>
      <c r="AH66" s="80">
        <v>0</v>
      </c>
      <c r="AI66" s="80">
        <v>0</v>
      </c>
      <c r="AJ66" s="81">
        <v>0</v>
      </c>
      <c r="AK66" s="20">
        <v>0</v>
      </c>
      <c r="AL66" s="80">
        <v>0</v>
      </c>
      <c r="AM66" s="80">
        <v>0</v>
      </c>
      <c r="AN66" s="81">
        <v>0</v>
      </c>
      <c r="AO66" s="19" t="s">
        <v>179</v>
      </c>
      <c r="AP66" s="80">
        <v>0</v>
      </c>
      <c r="AQ66" s="80">
        <v>0</v>
      </c>
      <c r="AR66" s="81">
        <v>0</v>
      </c>
      <c r="AS66" s="20">
        <v>0</v>
      </c>
      <c r="AT66" s="80">
        <v>0</v>
      </c>
      <c r="AU66" s="80">
        <v>0</v>
      </c>
      <c r="AV66" s="81">
        <v>0</v>
      </c>
      <c r="AW66" s="19" t="s">
        <v>179</v>
      </c>
      <c r="AX66" s="80">
        <v>0</v>
      </c>
      <c r="AY66" s="80">
        <v>0</v>
      </c>
      <c r="AZ66" s="81">
        <v>0</v>
      </c>
      <c r="BA66" s="20">
        <v>0</v>
      </c>
      <c r="BB66" s="80">
        <v>0</v>
      </c>
      <c r="BC66" s="80">
        <v>0</v>
      </c>
      <c r="BD66" s="81">
        <v>0</v>
      </c>
      <c r="BE66" s="19" t="s">
        <v>179</v>
      </c>
      <c r="BF66" s="80">
        <v>0</v>
      </c>
      <c r="BG66" s="80">
        <v>0</v>
      </c>
      <c r="BH66" s="81">
        <v>0</v>
      </c>
      <c r="BI66" s="20">
        <v>0</v>
      </c>
      <c r="BJ66" s="80">
        <v>0</v>
      </c>
      <c r="BK66" s="21">
        <v>0</v>
      </c>
      <c r="BL66" s="23">
        <v>0</v>
      </c>
      <c r="BN66" s="84"/>
    </row>
    <row r="67" spans="1:66" s="85" customFormat="1" ht="15.75" customHeight="1">
      <c r="A67" s="19"/>
      <c r="B67" s="25"/>
      <c r="C67" s="25"/>
      <c r="D67" s="87"/>
      <c r="E67" s="25"/>
      <c r="F67" s="25"/>
      <c r="G67" s="25"/>
      <c r="H67" s="87"/>
      <c r="I67" s="19"/>
      <c r="J67" s="25"/>
      <c r="K67" s="25"/>
      <c r="L67" s="87"/>
      <c r="M67" s="25"/>
      <c r="N67" s="25"/>
      <c r="O67" s="25"/>
      <c r="P67" s="87"/>
      <c r="Q67" s="19"/>
      <c r="R67" s="25"/>
      <c r="S67" s="25"/>
      <c r="T67" s="87"/>
      <c r="U67" s="25"/>
      <c r="V67" s="25"/>
      <c r="W67" s="25"/>
      <c r="X67" s="87"/>
      <c r="Y67" s="19"/>
      <c r="Z67" s="25"/>
      <c r="AA67" s="25"/>
      <c r="AB67" s="87"/>
      <c r="AC67" s="25"/>
      <c r="AD67" s="25"/>
      <c r="AE67" s="25"/>
      <c r="AF67" s="87"/>
      <c r="AG67" s="19"/>
      <c r="AH67" s="25"/>
      <c r="AI67" s="25"/>
      <c r="AJ67" s="87"/>
      <c r="AK67" s="25"/>
      <c r="AL67" s="25"/>
      <c r="AM67" s="25"/>
      <c r="AN67" s="87"/>
      <c r="AO67" s="19"/>
      <c r="AP67" s="25"/>
      <c r="AQ67" s="25"/>
      <c r="AR67" s="87"/>
      <c r="AS67" s="25"/>
      <c r="AT67" s="25"/>
      <c r="AU67" s="25"/>
      <c r="AV67" s="87"/>
      <c r="AW67" s="19"/>
      <c r="AX67" s="25"/>
      <c r="AY67" s="25"/>
      <c r="AZ67" s="87"/>
      <c r="BA67" s="25"/>
      <c r="BB67" s="25"/>
      <c r="BC67" s="25"/>
      <c r="BD67" s="87"/>
      <c r="BE67" s="19"/>
      <c r="BF67" s="25"/>
      <c r="BG67" s="25"/>
      <c r="BH67" s="87"/>
      <c r="BI67" s="25"/>
      <c r="BJ67" s="25"/>
      <c r="BK67" s="25"/>
      <c r="BL67" s="23">
        <v>0</v>
      </c>
      <c r="BN67" s="84"/>
    </row>
    <row r="68" spans="1:66" s="85" customFormat="1" ht="15.75" customHeight="1">
      <c r="A68" s="15" t="s">
        <v>21</v>
      </c>
      <c r="B68" s="10">
        <v>83148019814</v>
      </c>
      <c r="C68" s="10">
        <v>8741732553</v>
      </c>
      <c r="D68" s="77">
        <v>6746171134</v>
      </c>
      <c r="E68" s="10">
        <v>8223191451</v>
      </c>
      <c r="F68" s="10">
        <v>14174934934</v>
      </c>
      <c r="G68" s="10">
        <v>11310892979</v>
      </c>
      <c r="H68" s="77">
        <v>4551677555</v>
      </c>
      <c r="I68" s="15" t="s">
        <v>21</v>
      </c>
      <c r="J68" s="10">
        <v>4714340037</v>
      </c>
      <c r="K68" s="10">
        <v>8753477145</v>
      </c>
      <c r="L68" s="77">
        <v>3444967395</v>
      </c>
      <c r="M68" s="10">
        <v>6158659430</v>
      </c>
      <c r="N68" s="10">
        <v>4528732791</v>
      </c>
      <c r="O68" s="10">
        <v>2393668091</v>
      </c>
      <c r="P68" s="77">
        <v>8552231955</v>
      </c>
      <c r="Q68" s="15" t="s">
        <v>21</v>
      </c>
      <c r="R68" s="10">
        <v>3440060844</v>
      </c>
      <c r="S68" s="10">
        <v>829338691</v>
      </c>
      <c r="T68" s="77">
        <v>604962501</v>
      </c>
      <c r="U68" s="10">
        <v>2246604699</v>
      </c>
      <c r="V68" s="10">
        <v>754709249</v>
      </c>
      <c r="W68" s="10">
        <v>2122355300</v>
      </c>
      <c r="X68" s="77">
        <v>17400566144</v>
      </c>
      <c r="Y68" s="15" t="s">
        <v>21</v>
      </c>
      <c r="Z68" s="10">
        <v>3429655171</v>
      </c>
      <c r="AA68" s="10">
        <v>3866045778</v>
      </c>
      <c r="AB68" s="77">
        <v>5220283763</v>
      </c>
      <c r="AC68" s="10">
        <v>1155399834</v>
      </c>
      <c r="AD68" s="10">
        <v>1747412366</v>
      </c>
      <c r="AE68" s="10">
        <v>2462870469</v>
      </c>
      <c r="AF68" s="77">
        <v>1278009069</v>
      </c>
      <c r="AG68" s="15" t="s">
        <v>21</v>
      </c>
      <c r="AH68" s="10">
        <v>4370867746</v>
      </c>
      <c r="AI68" s="10">
        <v>1406765293</v>
      </c>
      <c r="AJ68" s="77">
        <v>1221906396</v>
      </c>
      <c r="AK68" s="10">
        <v>824155572</v>
      </c>
      <c r="AL68" s="10">
        <v>5214747217</v>
      </c>
      <c r="AM68" s="10">
        <v>7818952422</v>
      </c>
      <c r="AN68" s="77">
        <v>3603424653</v>
      </c>
      <c r="AO68" s="15" t="s">
        <v>21</v>
      </c>
      <c r="AP68" s="10">
        <v>1712123468</v>
      </c>
      <c r="AQ68" s="10">
        <v>3970458663</v>
      </c>
      <c r="AR68" s="77">
        <v>2469110569</v>
      </c>
      <c r="AS68" s="10">
        <v>2382587174</v>
      </c>
      <c r="AT68" s="10">
        <v>3384631681</v>
      </c>
      <c r="AU68" s="10">
        <v>1277770477</v>
      </c>
      <c r="AV68" s="77">
        <v>423652642</v>
      </c>
      <c r="AW68" s="15" t="s">
        <v>21</v>
      </c>
      <c r="AX68" s="10">
        <v>5417609943</v>
      </c>
      <c r="AY68" s="10">
        <v>1670572871</v>
      </c>
      <c r="AZ68" s="77">
        <v>584079370</v>
      </c>
      <c r="BA68" s="10">
        <v>267924529</v>
      </c>
      <c r="BB68" s="10">
        <v>1582468976</v>
      </c>
      <c r="BC68" s="10">
        <v>3362247506</v>
      </c>
      <c r="BD68" s="77">
        <v>1492744613</v>
      </c>
      <c r="BE68" s="15" t="s">
        <v>21</v>
      </c>
      <c r="BF68" s="10">
        <v>33273965</v>
      </c>
      <c r="BG68" s="10">
        <v>2547296675</v>
      </c>
      <c r="BH68" s="77">
        <v>303852158</v>
      </c>
      <c r="BI68" s="10">
        <v>452990048</v>
      </c>
      <c r="BJ68" s="10">
        <v>384126132</v>
      </c>
      <c r="BK68" s="10">
        <v>280181311901</v>
      </c>
      <c r="BL68" s="18">
        <v>66.49</v>
      </c>
      <c r="BN68" s="79"/>
    </row>
    <row r="69" spans="1:66" s="85" customFormat="1" ht="15.75" customHeight="1">
      <c r="A69" s="19" t="s">
        <v>23</v>
      </c>
      <c r="B69" s="80">
        <v>83148019814</v>
      </c>
      <c r="C69" s="80">
        <v>8741732553</v>
      </c>
      <c r="D69" s="81">
        <v>6746171134</v>
      </c>
      <c r="E69" s="20">
        <v>8223191451</v>
      </c>
      <c r="F69" s="80">
        <v>14174934934</v>
      </c>
      <c r="G69" s="80">
        <v>11310892979</v>
      </c>
      <c r="H69" s="81">
        <v>4551677555</v>
      </c>
      <c r="I69" s="19" t="s">
        <v>23</v>
      </c>
      <c r="J69" s="80">
        <v>4714340037</v>
      </c>
      <c r="K69" s="80">
        <v>8753477145</v>
      </c>
      <c r="L69" s="81">
        <v>3444967395</v>
      </c>
      <c r="M69" s="20">
        <v>6158659430</v>
      </c>
      <c r="N69" s="80">
        <v>4528732791</v>
      </c>
      <c r="O69" s="80">
        <v>2393668091</v>
      </c>
      <c r="P69" s="81">
        <v>8552231955</v>
      </c>
      <c r="Q69" s="19" t="s">
        <v>23</v>
      </c>
      <c r="R69" s="80">
        <v>3440060844</v>
      </c>
      <c r="S69" s="80">
        <v>829338691</v>
      </c>
      <c r="T69" s="81">
        <v>604962501</v>
      </c>
      <c r="U69" s="20">
        <v>2246604699</v>
      </c>
      <c r="V69" s="80">
        <v>754709249</v>
      </c>
      <c r="W69" s="80">
        <v>2122355300</v>
      </c>
      <c r="X69" s="81">
        <v>17400566144</v>
      </c>
      <c r="Y69" s="19" t="s">
        <v>23</v>
      </c>
      <c r="Z69" s="80">
        <v>3429655171</v>
      </c>
      <c r="AA69" s="80">
        <v>3866045778</v>
      </c>
      <c r="AB69" s="81">
        <v>5220283763</v>
      </c>
      <c r="AC69" s="20">
        <v>1155399834</v>
      </c>
      <c r="AD69" s="80">
        <v>1747412366</v>
      </c>
      <c r="AE69" s="80">
        <v>2462870469</v>
      </c>
      <c r="AF69" s="81">
        <v>1278009069</v>
      </c>
      <c r="AG69" s="19" t="s">
        <v>23</v>
      </c>
      <c r="AH69" s="80">
        <v>4370867746</v>
      </c>
      <c r="AI69" s="80">
        <v>1406765293</v>
      </c>
      <c r="AJ69" s="81">
        <v>1221906396</v>
      </c>
      <c r="AK69" s="20">
        <v>824155572</v>
      </c>
      <c r="AL69" s="80">
        <v>5214747217</v>
      </c>
      <c r="AM69" s="80">
        <v>7818952422</v>
      </c>
      <c r="AN69" s="81">
        <v>3603424653</v>
      </c>
      <c r="AO69" s="19" t="s">
        <v>23</v>
      </c>
      <c r="AP69" s="80">
        <v>1712123468</v>
      </c>
      <c r="AQ69" s="80">
        <v>3970458663</v>
      </c>
      <c r="AR69" s="81">
        <v>2469110569</v>
      </c>
      <c r="AS69" s="20">
        <v>2382587174</v>
      </c>
      <c r="AT69" s="80">
        <v>3384631681</v>
      </c>
      <c r="AU69" s="80">
        <v>1277770477</v>
      </c>
      <c r="AV69" s="81">
        <v>423652642</v>
      </c>
      <c r="AW69" s="19" t="s">
        <v>23</v>
      </c>
      <c r="AX69" s="80">
        <v>5417609943</v>
      </c>
      <c r="AY69" s="80">
        <v>1670572871</v>
      </c>
      <c r="AZ69" s="81">
        <v>584079370</v>
      </c>
      <c r="BA69" s="20">
        <v>267924529</v>
      </c>
      <c r="BB69" s="80">
        <v>1582468976</v>
      </c>
      <c r="BC69" s="80">
        <v>3362247506</v>
      </c>
      <c r="BD69" s="81">
        <v>1492744613</v>
      </c>
      <c r="BE69" s="19" t="s">
        <v>23</v>
      </c>
      <c r="BF69" s="80">
        <v>33273965</v>
      </c>
      <c r="BG69" s="80">
        <v>2547296675</v>
      </c>
      <c r="BH69" s="81">
        <v>303852158</v>
      </c>
      <c r="BI69" s="20">
        <v>452990048</v>
      </c>
      <c r="BJ69" s="80">
        <v>384126132</v>
      </c>
      <c r="BK69" s="21">
        <v>280181311901</v>
      </c>
      <c r="BL69" s="23">
        <v>66.49</v>
      </c>
      <c r="BN69" s="84"/>
    </row>
    <row r="70" spans="1:66" s="85" customFormat="1" ht="15.75" customHeight="1">
      <c r="A70" s="19"/>
      <c r="B70" s="25"/>
      <c r="C70" s="25"/>
      <c r="D70" s="87"/>
      <c r="E70" s="25"/>
      <c r="F70" s="25"/>
      <c r="G70" s="25"/>
      <c r="H70" s="87"/>
      <c r="I70" s="19"/>
      <c r="J70" s="25"/>
      <c r="K70" s="25"/>
      <c r="L70" s="87"/>
      <c r="M70" s="25"/>
      <c r="N70" s="25"/>
      <c r="O70" s="25"/>
      <c r="P70" s="87"/>
      <c r="Q70" s="19"/>
      <c r="R70" s="25"/>
      <c r="S70" s="25"/>
      <c r="T70" s="87"/>
      <c r="U70" s="25"/>
      <c r="V70" s="25"/>
      <c r="W70" s="25"/>
      <c r="X70" s="87"/>
      <c r="Y70" s="19"/>
      <c r="Z70" s="25"/>
      <c r="AA70" s="25"/>
      <c r="AB70" s="87"/>
      <c r="AC70" s="25"/>
      <c r="AD70" s="25"/>
      <c r="AE70" s="25"/>
      <c r="AF70" s="87"/>
      <c r="AG70" s="19"/>
      <c r="AH70" s="25"/>
      <c r="AI70" s="25"/>
      <c r="AJ70" s="87"/>
      <c r="AK70" s="25"/>
      <c r="AL70" s="25"/>
      <c r="AM70" s="25"/>
      <c r="AN70" s="87"/>
      <c r="AO70" s="19"/>
      <c r="AP70" s="25"/>
      <c r="AQ70" s="25"/>
      <c r="AR70" s="87"/>
      <c r="AS70" s="25"/>
      <c r="AT70" s="25"/>
      <c r="AU70" s="25"/>
      <c r="AV70" s="87"/>
      <c r="AW70" s="19"/>
      <c r="AX70" s="25"/>
      <c r="AY70" s="25"/>
      <c r="AZ70" s="87"/>
      <c r="BA70" s="25"/>
      <c r="BB70" s="25"/>
      <c r="BC70" s="25"/>
      <c r="BD70" s="87"/>
      <c r="BE70" s="19"/>
      <c r="BF70" s="25"/>
      <c r="BG70" s="25"/>
      <c r="BH70" s="87"/>
      <c r="BI70" s="25"/>
      <c r="BJ70" s="25"/>
      <c r="BK70" s="25"/>
      <c r="BL70" s="26"/>
      <c r="BN70" s="84"/>
    </row>
    <row r="71" spans="1:66" s="85" customFormat="1" ht="15.75" customHeight="1">
      <c r="A71" s="15" t="s">
        <v>180</v>
      </c>
      <c r="B71" s="10">
        <v>0</v>
      </c>
      <c r="C71" s="10">
        <v>0</v>
      </c>
      <c r="D71" s="77">
        <v>0</v>
      </c>
      <c r="E71" s="10">
        <v>0</v>
      </c>
      <c r="F71" s="10">
        <v>0</v>
      </c>
      <c r="G71" s="10">
        <v>0</v>
      </c>
      <c r="H71" s="77">
        <v>0</v>
      </c>
      <c r="I71" s="15" t="s">
        <v>180</v>
      </c>
      <c r="J71" s="10">
        <v>0</v>
      </c>
      <c r="K71" s="10">
        <v>0</v>
      </c>
      <c r="L71" s="77">
        <v>0</v>
      </c>
      <c r="M71" s="10">
        <v>0</v>
      </c>
      <c r="N71" s="10">
        <v>0</v>
      </c>
      <c r="O71" s="10">
        <v>0</v>
      </c>
      <c r="P71" s="77">
        <v>0</v>
      </c>
      <c r="Q71" s="15" t="s">
        <v>180</v>
      </c>
      <c r="R71" s="10">
        <v>0</v>
      </c>
      <c r="S71" s="10">
        <v>0</v>
      </c>
      <c r="T71" s="77">
        <v>0</v>
      </c>
      <c r="U71" s="10">
        <v>0</v>
      </c>
      <c r="V71" s="10">
        <v>0</v>
      </c>
      <c r="W71" s="10">
        <v>0</v>
      </c>
      <c r="X71" s="77">
        <v>0</v>
      </c>
      <c r="Y71" s="15" t="s">
        <v>180</v>
      </c>
      <c r="Z71" s="10">
        <v>0</v>
      </c>
      <c r="AA71" s="10">
        <v>0</v>
      </c>
      <c r="AB71" s="77">
        <v>0</v>
      </c>
      <c r="AC71" s="10">
        <v>0</v>
      </c>
      <c r="AD71" s="10">
        <v>0</v>
      </c>
      <c r="AE71" s="10">
        <v>0</v>
      </c>
      <c r="AF71" s="77">
        <v>0</v>
      </c>
      <c r="AG71" s="15" t="s">
        <v>180</v>
      </c>
      <c r="AH71" s="10">
        <v>0</v>
      </c>
      <c r="AI71" s="10">
        <v>0</v>
      </c>
      <c r="AJ71" s="77">
        <v>0</v>
      </c>
      <c r="AK71" s="10">
        <v>0</v>
      </c>
      <c r="AL71" s="10">
        <v>0</v>
      </c>
      <c r="AM71" s="10">
        <v>0</v>
      </c>
      <c r="AN71" s="77">
        <v>0</v>
      </c>
      <c r="AO71" s="15" t="s">
        <v>180</v>
      </c>
      <c r="AP71" s="10">
        <v>0</v>
      </c>
      <c r="AQ71" s="10">
        <v>0</v>
      </c>
      <c r="AR71" s="77">
        <v>0</v>
      </c>
      <c r="AS71" s="10">
        <v>0</v>
      </c>
      <c r="AT71" s="10">
        <v>0</v>
      </c>
      <c r="AU71" s="10">
        <v>0</v>
      </c>
      <c r="AV71" s="77">
        <v>0</v>
      </c>
      <c r="AW71" s="15" t="s">
        <v>180</v>
      </c>
      <c r="AX71" s="10">
        <v>0</v>
      </c>
      <c r="AY71" s="10">
        <v>0</v>
      </c>
      <c r="AZ71" s="77">
        <v>0</v>
      </c>
      <c r="BA71" s="10">
        <v>0</v>
      </c>
      <c r="BB71" s="10">
        <v>0</v>
      </c>
      <c r="BC71" s="10">
        <v>0</v>
      </c>
      <c r="BD71" s="77">
        <v>0</v>
      </c>
      <c r="BE71" s="15" t="s">
        <v>180</v>
      </c>
      <c r="BF71" s="10">
        <v>0</v>
      </c>
      <c r="BG71" s="10">
        <v>0</v>
      </c>
      <c r="BH71" s="77">
        <v>0</v>
      </c>
      <c r="BI71" s="10">
        <v>0</v>
      </c>
      <c r="BJ71" s="10">
        <v>0</v>
      </c>
      <c r="BK71" s="10">
        <v>0</v>
      </c>
      <c r="BL71" s="18">
        <v>0</v>
      </c>
      <c r="BN71" s="84"/>
    </row>
    <row r="72" spans="1:66" s="78" customFormat="1" ht="15.75" customHeight="1">
      <c r="A72" s="19" t="s">
        <v>181</v>
      </c>
      <c r="B72" s="80">
        <v>0</v>
      </c>
      <c r="C72" s="80">
        <v>0</v>
      </c>
      <c r="D72" s="81">
        <v>0</v>
      </c>
      <c r="E72" s="20">
        <v>0</v>
      </c>
      <c r="F72" s="80">
        <v>0</v>
      </c>
      <c r="G72" s="80">
        <v>0</v>
      </c>
      <c r="H72" s="81">
        <v>0</v>
      </c>
      <c r="I72" s="19" t="s">
        <v>181</v>
      </c>
      <c r="J72" s="80">
        <v>0</v>
      </c>
      <c r="K72" s="80">
        <v>0</v>
      </c>
      <c r="L72" s="81">
        <v>0</v>
      </c>
      <c r="M72" s="20">
        <v>0</v>
      </c>
      <c r="N72" s="80">
        <v>0</v>
      </c>
      <c r="O72" s="80">
        <v>0</v>
      </c>
      <c r="P72" s="81">
        <v>0</v>
      </c>
      <c r="Q72" s="19" t="s">
        <v>181</v>
      </c>
      <c r="R72" s="80">
        <v>0</v>
      </c>
      <c r="S72" s="80">
        <v>0</v>
      </c>
      <c r="T72" s="81">
        <v>0</v>
      </c>
      <c r="U72" s="20">
        <v>0</v>
      </c>
      <c r="V72" s="80">
        <v>0</v>
      </c>
      <c r="W72" s="80">
        <v>0</v>
      </c>
      <c r="X72" s="81">
        <v>0</v>
      </c>
      <c r="Y72" s="19" t="s">
        <v>181</v>
      </c>
      <c r="Z72" s="80">
        <v>0</v>
      </c>
      <c r="AA72" s="80">
        <v>0</v>
      </c>
      <c r="AB72" s="81">
        <v>0</v>
      </c>
      <c r="AC72" s="20">
        <v>0</v>
      </c>
      <c r="AD72" s="80">
        <v>0</v>
      </c>
      <c r="AE72" s="80">
        <v>0</v>
      </c>
      <c r="AF72" s="81">
        <v>0</v>
      </c>
      <c r="AG72" s="19" t="s">
        <v>181</v>
      </c>
      <c r="AH72" s="80">
        <v>0</v>
      </c>
      <c r="AI72" s="80">
        <v>0</v>
      </c>
      <c r="AJ72" s="81">
        <v>0</v>
      </c>
      <c r="AK72" s="20">
        <v>0</v>
      </c>
      <c r="AL72" s="80">
        <v>0</v>
      </c>
      <c r="AM72" s="80">
        <v>0</v>
      </c>
      <c r="AN72" s="81">
        <v>0</v>
      </c>
      <c r="AO72" s="19" t="s">
        <v>181</v>
      </c>
      <c r="AP72" s="80">
        <v>0</v>
      </c>
      <c r="AQ72" s="80">
        <v>0</v>
      </c>
      <c r="AR72" s="81">
        <v>0</v>
      </c>
      <c r="AS72" s="20">
        <v>0</v>
      </c>
      <c r="AT72" s="80">
        <v>0</v>
      </c>
      <c r="AU72" s="80">
        <v>0</v>
      </c>
      <c r="AV72" s="81">
        <v>0</v>
      </c>
      <c r="AW72" s="19" t="s">
        <v>181</v>
      </c>
      <c r="AX72" s="80">
        <v>0</v>
      </c>
      <c r="AY72" s="80">
        <v>0</v>
      </c>
      <c r="AZ72" s="81">
        <v>0</v>
      </c>
      <c r="BA72" s="20">
        <v>0</v>
      </c>
      <c r="BB72" s="80">
        <v>0</v>
      </c>
      <c r="BC72" s="80">
        <v>0</v>
      </c>
      <c r="BD72" s="81">
        <v>0</v>
      </c>
      <c r="BE72" s="19" t="s">
        <v>181</v>
      </c>
      <c r="BF72" s="80">
        <v>0</v>
      </c>
      <c r="BG72" s="80">
        <v>0</v>
      </c>
      <c r="BH72" s="81">
        <v>0</v>
      </c>
      <c r="BI72" s="20">
        <v>0</v>
      </c>
      <c r="BJ72" s="80">
        <v>0</v>
      </c>
      <c r="BK72" s="21">
        <v>0</v>
      </c>
      <c r="BL72" s="23">
        <v>0</v>
      </c>
      <c r="BN72" s="84"/>
    </row>
    <row r="73" spans="1:66" s="78" customFormat="1" ht="15.75" customHeight="1">
      <c r="A73" s="15"/>
      <c r="B73" s="25"/>
      <c r="C73" s="25"/>
      <c r="D73" s="87"/>
      <c r="E73" s="25"/>
      <c r="F73" s="25"/>
      <c r="G73" s="25"/>
      <c r="H73" s="87"/>
      <c r="I73" s="15"/>
      <c r="J73" s="25"/>
      <c r="K73" s="25"/>
      <c r="L73" s="87"/>
      <c r="M73" s="25"/>
      <c r="N73" s="25"/>
      <c r="O73" s="25"/>
      <c r="P73" s="87"/>
      <c r="Q73" s="15"/>
      <c r="R73" s="25"/>
      <c r="S73" s="25"/>
      <c r="T73" s="87"/>
      <c r="U73" s="25"/>
      <c r="V73" s="25"/>
      <c r="W73" s="25"/>
      <c r="X73" s="87"/>
      <c r="Y73" s="15"/>
      <c r="Z73" s="25"/>
      <c r="AA73" s="25"/>
      <c r="AB73" s="87"/>
      <c r="AC73" s="25"/>
      <c r="AD73" s="25"/>
      <c r="AE73" s="25"/>
      <c r="AF73" s="87"/>
      <c r="AG73" s="15"/>
      <c r="AH73" s="25"/>
      <c r="AI73" s="25"/>
      <c r="AJ73" s="87"/>
      <c r="AK73" s="25"/>
      <c r="AL73" s="25"/>
      <c r="AM73" s="25"/>
      <c r="AN73" s="87"/>
      <c r="AO73" s="15"/>
      <c r="AP73" s="25"/>
      <c r="AQ73" s="25"/>
      <c r="AR73" s="87"/>
      <c r="AS73" s="25"/>
      <c r="AT73" s="25"/>
      <c r="AU73" s="25"/>
      <c r="AV73" s="87"/>
      <c r="AW73" s="15"/>
      <c r="AX73" s="25"/>
      <c r="AY73" s="25"/>
      <c r="AZ73" s="87"/>
      <c r="BA73" s="25"/>
      <c r="BB73" s="25"/>
      <c r="BC73" s="25"/>
      <c r="BD73" s="87"/>
      <c r="BE73" s="15"/>
      <c r="BF73" s="25"/>
      <c r="BG73" s="25"/>
      <c r="BH73" s="87"/>
      <c r="BI73" s="25"/>
      <c r="BJ73" s="25"/>
      <c r="BK73" s="25"/>
      <c r="BL73" s="23">
        <v>0</v>
      </c>
      <c r="BN73" s="84"/>
    </row>
    <row r="74" spans="1:66" s="85" customFormat="1" ht="15.75" customHeight="1">
      <c r="A74" s="19"/>
      <c r="B74" s="25"/>
      <c r="C74" s="25"/>
      <c r="D74" s="87"/>
      <c r="E74" s="25"/>
      <c r="F74" s="25"/>
      <c r="G74" s="25"/>
      <c r="H74" s="87"/>
      <c r="I74" s="19"/>
      <c r="J74" s="25"/>
      <c r="K74" s="25"/>
      <c r="L74" s="87"/>
      <c r="M74" s="25"/>
      <c r="N74" s="25"/>
      <c r="O74" s="25"/>
      <c r="P74" s="87"/>
      <c r="Q74" s="19"/>
      <c r="R74" s="25"/>
      <c r="S74" s="25"/>
      <c r="T74" s="87"/>
      <c r="U74" s="25"/>
      <c r="V74" s="25"/>
      <c r="W74" s="25"/>
      <c r="X74" s="87"/>
      <c r="Y74" s="19"/>
      <c r="Z74" s="25"/>
      <c r="AA74" s="25"/>
      <c r="AB74" s="87"/>
      <c r="AC74" s="25"/>
      <c r="AD74" s="25"/>
      <c r="AE74" s="25"/>
      <c r="AF74" s="87"/>
      <c r="AG74" s="19"/>
      <c r="AH74" s="25"/>
      <c r="AI74" s="25"/>
      <c r="AJ74" s="87"/>
      <c r="AK74" s="25"/>
      <c r="AL74" s="25"/>
      <c r="AM74" s="25"/>
      <c r="AN74" s="87"/>
      <c r="AO74" s="19"/>
      <c r="AP74" s="25"/>
      <c r="AQ74" s="25"/>
      <c r="AR74" s="87"/>
      <c r="AS74" s="25"/>
      <c r="AT74" s="25"/>
      <c r="AU74" s="25"/>
      <c r="AV74" s="87"/>
      <c r="AW74" s="19"/>
      <c r="AX74" s="25"/>
      <c r="AY74" s="25"/>
      <c r="AZ74" s="87"/>
      <c r="BA74" s="25"/>
      <c r="BB74" s="25"/>
      <c r="BC74" s="25"/>
      <c r="BD74" s="87"/>
      <c r="BE74" s="19"/>
      <c r="BF74" s="25"/>
      <c r="BG74" s="25"/>
      <c r="BH74" s="87"/>
      <c r="BI74" s="25"/>
      <c r="BJ74" s="25"/>
      <c r="BK74" s="25"/>
      <c r="BL74" s="23">
        <v>0</v>
      </c>
      <c r="BN74" s="84"/>
    </row>
    <row r="75" spans="1:66" s="85" customFormat="1" ht="15.75" customHeight="1">
      <c r="A75" s="15" t="s">
        <v>30</v>
      </c>
      <c r="B75" s="10">
        <v>17838196699.23</v>
      </c>
      <c r="C75" s="10">
        <v>5661208841</v>
      </c>
      <c r="D75" s="77">
        <v>6201196432</v>
      </c>
      <c r="E75" s="10">
        <v>8120444998</v>
      </c>
      <c r="F75" s="10">
        <v>10074536421.4</v>
      </c>
      <c r="G75" s="10">
        <v>4482432953</v>
      </c>
      <c r="H75" s="77">
        <v>3062237802</v>
      </c>
      <c r="I75" s="15" t="s">
        <v>30</v>
      </c>
      <c r="J75" s="10">
        <v>1480905859</v>
      </c>
      <c r="K75" s="10">
        <v>2814849024</v>
      </c>
      <c r="L75" s="77">
        <v>2939529565</v>
      </c>
      <c r="M75" s="10">
        <v>2155140212</v>
      </c>
      <c r="N75" s="10">
        <v>3337281193</v>
      </c>
      <c r="O75" s="10">
        <v>1925674571</v>
      </c>
      <c r="P75" s="77">
        <v>3442452639</v>
      </c>
      <c r="Q75" s="15" t="s">
        <v>30</v>
      </c>
      <c r="R75" s="10">
        <v>3777707726</v>
      </c>
      <c r="S75" s="10">
        <v>2940410280</v>
      </c>
      <c r="T75" s="77">
        <v>1870850001</v>
      </c>
      <c r="U75" s="10">
        <v>2217173928</v>
      </c>
      <c r="V75" s="10">
        <v>1325006860</v>
      </c>
      <c r="W75" s="10">
        <v>1001910656</v>
      </c>
      <c r="X75" s="77">
        <v>3059628058</v>
      </c>
      <c r="Y75" s="15" t="s">
        <v>30</v>
      </c>
      <c r="Z75" s="10">
        <v>2016750319</v>
      </c>
      <c r="AA75" s="10">
        <v>1996192521</v>
      </c>
      <c r="AB75" s="77">
        <v>1335194426</v>
      </c>
      <c r="AC75" s="10">
        <v>944875126</v>
      </c>
      <c r="AD75" s="10">
        <v>1404657224.24</v>
      </c>
      <c r="AE75" s="10">
        <v>837662634</v>
      </c>
      <c r="AF75" s="77">
        <v>774875207</v>
      </c>
      <c r="AG75" s="15" t="s">
        <v>30</v>
      </c>
      <c r="AH75" s="10">
        <v>1056561817</v>
      </c>
      <c r="AI75" s="10">
        <v>1378259607</v>
      </c>
      <c r="AJ75" s="77">
        <v>1224855351</v>
      </c>
      <c r="AK75" s="10">
        <v>953263596</v>
      </c>
      <c r="AL75" s="10">
        <v>2735580522</v>
      </c>
      <c r="AM75" s="10">
        <v>3634396711</v>
      </c>
      <c r="AN75" s="77">
        <v>1923896229</v>
      </c>
      <c r="AO75" s="15" t="s">
        <v>30</v>
      </c>
      <c r="AP75" s="10">
        <v>1739469185</v>
      </c>
      <c r="AQ75" s="10">
        <v>2713989122</v>
      </c>
      <c r="AR75" s="77">
        <v>1857163542</v>
      </c>
      <c r="AS75" s="10">
        <v>1466214351</v>
      </c>
      <c r="AT75" s="10">
        <v>2258066648</v>
      </c>
      <c r="AU75" s="10">
        <v>1447664584</v>
      </c>
      <c r="AV75" s="77">
        <v>2903684143</v>
      </c>
      <c r="AW75" s="15" t="s">
        <v>30</v>
      </c>
      <c r="AX75" s="10">
        <v>1110767196</v>
      </c>
      <c r="AY75" s="10">
        <v>854074601</v>
      </c>
      <c r="AZ75" s="77">
        <v>1224233633</v>
      </c>
      <c r="BA75" s="10">
        <v>1383440407</v>
      </c>
      <c r="BB75" s="10">
        <v>1703138835</v>
      </c>
      <c r="BC75" s="10">
        <v>1172431309</v>
      </c>
      <c r="BD75" s="77">
        <v>589596904</v>
      </c>
      <c r="BE75" s="15" t="s">
        <v>30</v>
      </c>
      <c r="BF75" s="10">
        <v>673597219</v>
      </c>
      <c r="BG75" s="10">
        <v>206321021</v>
      </c>
      <c r="BH75" s="77">
        <v>205879989</v>
      </c>
      <c r="BI75" s="10">
        <v>284292569</v>
      </c>
      <c r="BJ75" s="10">
        <v>61066291</v>
      </c>
      <c r="BK75" s="10">
        <v>135800887557.87</v>
      </c>
      <c r="BL75" s="18">
        <v>32.23</v>
      </c>
      <c r="BN75" s="84"/>
    </row>
    <row r="76" spans="1:66" s="78" customFormat="1" ht="15.75" customHeight="1">
      <c r="A76" s="15" t="s">
        <v>32</v>
      </c>
      <c r="B76" s="27">
        <v>14531944454.49</v>
      </c>
      <c r="C76" s="27">
        <v>5566495695</v>
      </c>
      <c r="D76" s="96">
        <v>4788094496</v>
      </c>
      <c r="E76" s="27">
        <v>5413917789.13</v>
      </c>
      <c r="F76" s="27">
        <v>10330577317.53</v>
      </c>
      <c r="G76" s="27">
        <v>4963559408</v>
      </c>
      <c r="H76" s="96">
        <v>3256349760</v>
      </c>
      <c r="I76" s="15" t="s">
        <v>32</v>
      </c>
      <c r="J76" s="27">
        <v>1604659358</v>
      </c>
      <c r="K76" s="27">
        <v>2629162042</v>
      </c>
      <c r="L76" s="96">
        <v>2776216485.3</v>
      </c>
      <c r="M76" s="27">
        <v>2366708368</v>
      </c>
      <c r="N76" s="27">
        <v>3355151552</v>
      </c>
      <c r="O76" s="27">
        <v>2158633180</v>
      </c>
      <c r="P76" s="96">
        <v>2598463269</v>
      </c>
      <c r="Q76" s="15" t="s">
        <v>32</v>
      </c>
      <c r="R76" s="27">
        <v>3647475243</v>
      </c>
      <c r="S76" s="27">
        <v>2471501527</v>
      </c>
      <c r="T76" s="96">
        <v>1275166076</v>
      </c>
      <c r="U76" s="27">
        <v>1188020519</v>
      </c>
      <c r="V76" s="27">
        <v>1182535688</v>
      </c>
      <c r="W76" s="27">
        <v>500074706</v>
      </c>
      <c r="X76" s="96">
        <v>3832460713</v>
      </c>
      <c r="Y76" s="15" t="s">
        <v>32</v>
      </c>
      <c r="Z76" s="27">
        <v>1467855843</v>
      </c>
      <c r="AA76" s="27">
        <v>1459176523.21</v>
      </c>
      <c r="AB76" s="96">
        <v>730964979</v>
      </c>
      <c r="AC76" s="27">
        <v>504597962</v>
      </c>
      <c r="AD76" s="27">
        <v>597433492</v>
      </c>
      <c r="AE76" s="27">
        <v>322576506</v>
      </c>
      <c r="AF76" s="96">
        <v>387462897</v>
      </c>
      <c r="AG76" s="15" t="s">
        <v>32</v>
      </c>
      <c r="AH76" s="27">
        <v>1197630127</v>
      </c>
      <c r="AI76" s="27">
        <v>1199327705</v>
      </c>
      <c r="AJ76" s="96">
        <v>918829022</v>
      </c>
      <c r="AK76" s="27">
        <v>431381033</v>
      </c>
      <c r="AL76" s="27">
        <v>2699278141</v>
      </c>
      <c r="AM76" s="27">
        <v>3542912317.69</v>
      </c>
      <c r="AN76" s="96">
        <v>1864818522</v>
      </c>
      <c r="AO76" s="15" t="s">
        <v>32</v>
      </c>
      <c r="AP76" s="27">
        <v>986776164</v>
      </c>
      <c r="AQ76" s="27">
        <v>2645792276</v>
      </c>
      <c r="AR76" s="96">
        <v>1686853911</v>
      </c>
      <c r="AS76" s="27">
        <v>1148410565</v>
      </c>
      <c r="AT76" s="27">
        <v>1202240303.42</v>
      </c>
      <c r="AU76" s="27">
        <v>1131991005</v>
      </c>
      <c r="AV76" s="96">
        <v>2203304876</v>
      </c>
      <c r="AW76" s="15" t="s">
        <v>32</v>
      </c>
      <c r="AX76" s="27">
        <v>1047239249</v>
      </c>
      <c r="AY76" s="27">
        <v>764727951</v>
      </c>
      <c r="AZ76" s="96">
        <v>606758102</v>
      </c>
      <c r="BA76" s="27">
        <v>425721605</v>
      </c>
      <c r="BB76" s="27">
        <v>1367672681</v>
      </c>
      <c r="BC76" s="27">
        <v>1000384665</v>
      </c>
      <c r="BD76" s="96">
        <v>312100116</v>
      </c>
      <c r="BE76" s="15" t="s">
        <v>32</v>
      </c>
      <c r="BF76" s="27">
        <v>690434497</v>
      </c>
      <c r="BG76" s="27">
        <v>181303370</v>
      </c>
      <c r="BH76" s="96">
        <v>126086244</v>
      </c>
      <c r="BI76" s="27">
        <v>151094860</v>
      </c>
      <c r="BJ76" s="27">
        <v>54081918</v>
      </c>
      <c r="BK76" s="10">
        <v>115494387074.77</v>
      </c>
      <c r="BL76" s="23">
        <v>27.41</v>
      </c>
      <c r="BN76" s="84"/>
    </row>
    <row r="77" spans="1:66" s="85" customFormat="1" ht="15.75" customHeight="1">
      <c r="A77" s="19" t="s">
        <v>34</v>
      </c>
      <c r="B77" s="80">
        <v>14531944454.49</v>
      </c>
      <c r="C77" s="80">
        <v>5566495695</v>
      </c>
      <c r="D77" s="81">
        <v>4788094496</v>
      </c>
      <c r="E77" s="20">
        <v>5413917789.13</v>
      </c>
      <c r="F77" s="80">
        <v>10330577317.53</v>
      </c>
      <c r="G77" s="80">
        <v>4963559408</v>
      </c>
      <c r="H77" s="81">
        <v>3256349760</v>
      </c>
      <c r="I77" s="19" t="s">
        <v>34</v>
      </c>
      <c r="J77" s="80">
        <v>1604659358</v>
      </c>
      <c r="K77" s="80">
        <v>2629162042</v>
      </c>
      <c r="L77" s="81">
        <v>2776216485.3</v>
      </c>
      <c r="M77" s="20">
        <v>2366708368</v>
      </c>
      <c r="N77" s="80">
        <v>3355151552</v>
      </c>
      <c r="O77" s="80">
        <v>2158633180</v>
      </c>
      <c r="P77" s="81">
        <v>2598463269</v>
      </c>
      <c r="Q77" s="19" t="s">
        <v>34</v>
      </c>
      <c r="R77" s="80">
        <v>3647475243</v>
      </c>
      <c r="S77" s="80">
        <v>2471501527</v>
      </c>
      <c r="T77" s="81">
        <v>1275166076</v>
      </c>
      <c r="U77" s="20">
        <v>1188020519</v>
      </c>
      <c r="V77" s="80">
        <v>1182535688</v>
      </c>
      <c r="W77" s="80">
        <v>500074706</v>
      </c>
      <c r="X77" s="81">
        <v>3832460713</v>
      </c>
      <c r="Y77" s="19" t="s">
        <v>34</v>
      </c>
      <c r="Z77" s="80">
        <v>1467855843</v>
      </c>
      <c r="AA77" s="80">
        <v>1459176523.21</v>
      </c>
      <c r="AB77" s="81">
        <v>730964979</v>
      </c>
      <c r="AC77" s="20">
        <v>504597962</v>
      </c>
      <c r="AD77" s="80">
        <v>597433492</v>
      </c>
      <c r="AE77" s="80">
        <v>322576506</v>
      </c>
      <c r="AF77" s="81">
        <v>387462897</v>
      </c>
      <c r="AG77" s="19" t="s">
        <v>34</v>
      </c>
      <c r="AH77" s="80">
        <v>1197630127</v>
      </c>
      <c r="AI77" s="80">
        <v>1199327705</v>
      </c>
      <c r="AJ77" s="81">
        <v>918829022</v>
      </c>
      <c r="AK77" s="20">
        <v>431381033</v>
      </c>
      <c r="AL77" s="80">
        <v>2699278141</v>
      </c>
      <c r="AM77" s="80">
        <v>3542912317.69</v>
      </c>
      <c r="AN77" s="81">
        <v>1864818522</v>
      </c>
      <c r="AO77" s="19" t="s">
        <v>34</v>
      </c>
      <c r="AP77" s="80">
        <v>986776164</v>
      </c>
      <c r="AQ77" s="80">
        <v>2645792276</v>
      </c>
      <c r="AR77" s="81">
        <v>1686853911</v>
      </c>
      <c r="AS77" s="20">
        <v>1148410565</v>
      </c>
      <c r="AT77" s="80">
        <v>1202240303.42</v>
      </c>
      <c r="AU77" s="80">
        <v>1131991005</v>
      </c>
      <c r="AV77" s="81">
        <v>2203304876</v>
      </c>
      <c r="AW77" s="19" t="s">
        <v>34</v>
      </c>
      <c r="AX77" s="80">
        <v>1047239249</v>
      </c>
      <c r="AY77" s="80">
        <v>764727951</v>
      </c>
      <c r="AZ77" s="81">
        <v>606758102</v>
      </c>
      <c r="BA77" s="20">
        <v>425721605</v>
      </c>
      <c r="BB77" s="80">
        <v>1367672681</v>
      </c>
      <c r="BC77" s="80">
        <v>1000384665</v>
      </c>
      <c r="BD77" s="81">
        <v>312100116</v>
      </c>
      <c r="BE77" s="19" t="s">
        <v>34</v>
      </c>
      <c r="BF77" s="80">
        <v>690434497</v>
      </c>
      <c r="BG77" s="80">
        <v>181303370</v>
      </c>
      <c r="BH77" s="81">
        <v>126086244</v>
      </c>
      <c r="BI77" s="20">
        <v>151094860</v>
      </c>
      <c r="BJ77" s="80">
        <v>54081918</v>
      </c>
      <c r="BK77" s="21">
        <v>115494387074.77</v>
      </c>
      <c r="BL77" s="23">
        <v>27.41</v>
      </c>
      <c r="BN77" s="84"/>
    </row>
    <row r="78" spans="1:66" s="85" customFormat="1" ht="15.75" customHeight="1">
      <c r="A78" s="19"/>
      <c r="B78" s="25"/>
      <c r="C78" s="25"/>
      <c r="D78" s="87"/>
      <c r="E78" s="25"/>
      <c r="F78" s="25"/>
      <c r="G78" s="25"/>
      <c r="H78" s="87"/>
      <c r="I78" s="19"/>
      <c r="J78" s="25"/>
      <c r="K78" s="25"/>
      <c r="L78" s="87"/>
      <c r="M78" s="25"/>
      <c r="N78" s="25"/>
      <c r="O78" s="25"/>
      <c r="P78" s="87"/>
      <c r="Q78" s="19"/>
      <c r="R78" s="25"/>
      <c r="S78" s="25"/>
      <c r="T78" s="87"/>
      <c r="U78" s="25"/>
      <c r="V78" s="25"/>
      <c r="W78" s="25"/>
      <c r="X78" s="87"/>
      <c r="Y78" s="19"/>
      <c r="Z78" s="25"/>
      <c r="AA78" s="25"/>
      <c r="AB78" s="87"/>
      <c r="AC78" s="25"/>
      <c r="AD78" s="25"/>
      <c r="AE78" s="25"/>
      <c r="AF78" s="87"/>
      <c r="AG78" s="19"/>
      <c r="AH78" s="25"/>
      <c r="AI78" s="25"/>
      <c r="AJ78" s="87"/>
      <c r="AK78" s="25"/>
      <c r="AL78" s="25"/>
      <c r="AM78" s="25"/>
      <c r="AN78" s="87"/>
      <c r="AO78" s="19"/>
      <c r="AP78" s="25"/>
      <c r="AQ78" s="25"/>
      <c r="AR78" s="87"/>
      <c r="AS78" s="25"/>
      <c r="AT78" s="25"/>
      <c r="AU78" s="25"/>
      <c r="AV78" s="87"/>
      <c r="AW78" s="19"/>
      <c r="AX78" s="25"/>
      <c r="AY78" s="25"/>
      <c r="AZ78" s="87"/>
      <c r="BA78" s="25"/>
      <c r="BB78" s="25"/>
      <c r="BC78" s="25"/>
      <c r="BD78" s="87"/>
      <c r="BE78" s="19"/>
      <c r="BF78" s="25"/>
      <c r="BG78" s="25"/>
      <c r="BH78" s="87"/>
      <c r="BI78" s="25"/>
      <c r="BJ78" s="25"/>
      <c r="BK78" s="25"/>
      <c r="BL78" s="23">
        <v>0</v>
      </c>
      <c r="BN78" s="84"/>
    </row>
    <row r="79" spans="1:66" s="85" customFormat="1" ht="15.75" customHeight="1">
      <c r="A79" s="15" t="s">
        <v>37</v>
      </c>
      <c r="B79" s="10">
        <v>6516100593.87</v>
      </c>
      <c r="C79" s="10">
        <v>367329347</v>
      </c>
      <c r="D79" s="77">
        <v>1707507415</v>
      </c>
      <c r="E79" s="10">
        <v>442141795.65</v>
      </c>
      <c r="F79" s="10">
        <v>1164913812.3</v>
      </c>
      <c r="G79" s="10">
        <v>595133777</v>
      </c>
      <c r="H79" s="77">
        <v>378454779</v>
      </c>
      <c r="I79" s="15" t="s">
        <v>37</v>
      </c>
      <c r="J79" s="10">
        <v>487050460</v>
      </c>
      <c r="K79" s="10">
        <v>144557843</v>
      </c>
      <c r="L79" s="77">
        <v>436367790</v>
      </c>
      <c r="M79" s="10">
        <v>382221767</v>
      </c>
      <c r="N79" s="10">
        <v>311161831</v>
      </c>
      <c r="O79" s="10">
        <v>110266810</v>
      </c>
      <c r="P79" s="77">
        <v>758418315</v>
      </c>
      <c r="Q79" s="15" t="s">
        <v>37</v>
      </c>
      <c r="R79" s="10">
        <v>298584166</v>
      </c>
      <c r="S79" s="10">
        <v>582622918</v>
      </c>
      <c r="T79" s="77">
        <v>485002064</v>
      </c>
      <c r="U79" s="10">
        <v>983911429</v>
      </c>
      <c r="V79" s="10">
        <v>380432802</v>
      </c>
      <c r="W79" s="10">
        <v>485073467</v>
      </c>
      <c r="X79" s="77">
        <v>133523918</v>
      </c>
      <c r="Y79" s="15" t="s">
        <v>37</v>
      </c>
      <c r="Z79" s="10">
        <v>523763735</v>
      </c>
      <c r="AA79" s="10">
        <v>615742189.49</v>
      </c>
      <c r="AB79" s="77">
        <v>569775561</v>
      </c>
      <c r="AC79" s="10">
        <v>468493097</v>
      </c>
      <c r="AD79" s="10">
        <v>745793510</v>
      </c>
      <c r="AE79" s="10">
        <v>494748145</v>
      </c>
      <c r="AF79" s="77">
        <v>470808236</v>
      </c>
      <c r="AG79" s="15" t="s">
        <v>37</v>
      </c>
      <c r="AH79" s="10">
        <v>47521391</v>
      </c>
      <c r="AI79" s="10">
        <v>170393079</v>
      </c>
      <c r="AJ79" s="77">
        <v>319543423</v>
      </c>
      <c r="AK79" s="10">
        <v>489243136</v>
      </c>
      <c r="AL79" s="10">
        <v>197328656</v>
      </c>
      <c r="AM79" s="10">
        <v>164517057</v>
      </c>
      <c r="AN79" s="77">
        <v>245593066</v>
      </c>
      <c r="AO79" s="15" t="s">
        <v>37</v>
      </c>
      <c r="AP79" s="10">
        <v>578933893</v>
      </c>
      <c r="AQ79" s="10">
        <v>220615303</v>
      </c>
      <c r="AR79" s="77">
        <v>319533425</v>
      </c>
      <c r="AS79" s="10">
        <v>270070513</v>
      </c>
      <c r="AT79" s="10">
        <v>1217836480</v>
      </c>
      <c r="AU79" s="10">
        <v>335420144</v>
      </c>
      <c r="AV79" s="77">
        <v>303881720</v>
      </c>
      <c r="AW79" s="15" t="s">
        <v>37</v>
      </c>
      <c r="AX79" s="10">
        <v>71077584</v>
      </c>
      <c r="AY79" s="10">
        <v>75268896</v>
      </c>
      <c r="AZ79" s="77">
        <v>582712628</v>
      </c>
      <c r="BA79" s="10">
        <v>722482225</v>
      </c>
      <c r="BB79" s="10">
        <v>172330898</v>
      </c>
      <c r="BC79" s="10">
        <v>140504761</v>
      </c>
      <c r="BD79" s="77">
        <v>171427628</v>
      </c>
      <c r="BE79" s="15" t="s">
        <v>37</v>
      </c>
      <c r="BF79" s="10">
        <v>61934641</v>
      </c>
      <c r="BG79" s="10">
        <v>144441106</v>
      </c>
      <c r="BH79" s="77">
        <v>95710200</v>
      </c>
      <c r="BI79" s="10">
        <v>80124903</v>
      </c>
      <c r="BJ79" s="10">
        <v>1865063</v>
      </c>
      <c r="BK79" s="10">
        <v>28240213392.31</v>
      </c>
      <c r="BL79" s="18">
        <v>6.7</v>
      </c>
      <c r="BN79" s="84"/>
    </row>
    <row r="80" spans="1:66" s="78" customFormat="1" ht="15.75" customHeight="1">
      <c r="A80" s="19" t="s">
        <v>39</v>
      </c>
      <c r="B80" s="80">
        <v>6516100593.87</v>
      </c>
      <c r="C80" s="80">
        <v>367329347</v>
      </c>
      <c r="D80" s="81">
        <v>1289003784</v>
      </c>
      <c r="E80" s="20">
        <v>442141795.65</v>
      </c>
      <c r="F80" s="80">
        <v>1164913812.3</v>
      </c>
      <c r="G80" s="80">
        <v>595133777</v>
      </c>
      <c r="H80" s="81">
        <v>378454779</v>
      </c>
      <c r="I80" s="19" t="s">
        <v>39</v>
      </c>
      <c r="J80" s="80">
        <v>487050460</v>
      </c>
      <c r="K80" s="80">
        <v>96958006</v>
      </c>
      <c r="L80" s="81">
        <v>168629790</v>
      </c>
      <c r="M80" s="20">
        <v>382221767</v>
      </c>
      <c r="N80" s="80">
        <v>195103453</v>
      </c>
      <c r="O80" s="80">
        <v>110266810</v>
      </c>
      <c r="P80" s="81">
        <v>359510315</v>
      </c>
      <c r="Q80" s="19" t="s">
        <v>39</v>
      </c>
      <c r="R80" s="80">
        <v>91486166</v>
      </c>
      <c r="S80" s="80">
        <v>452226744</v>
      </c>
      <c r="T80" s="81">
        <v>162120757</v>
      </c>
      <c r="U80" s="20">
        <v>317859148</v>
      </c>
      <c r="V80" s="80">
        <v>340154802</v>
      </c>
      <c r="W80" s="80">
        <v>242314012</v>
      </c>
      <c r="X80" s="81">
        <v>133523918</v>
      </c>
      <c r="Y80" s="19" t="s">
        <v>39</v>
      </c>
      <c r="Z80" s="80">
        <v>207986898</v>
      </c>
      <c r="AA80" s="80">
        <v>76959129</v>
      </c>
      <c r="AB80" s="81">
        <v>44810652</v>
      </c>
      <c r="AC80" s="20">
        <v>216928541</v>
      </c>
      <c r="AD80" s="80">
        <v>111136302</v>
      </c>
      <c r="AE80" s="80">
        <v>61067206</v>
      </c>
      <c r="AF80" s="81">
        <v>174424425</v>
      </c>
      <c r="AG80" s="19" t="s">
        <v>39</v>
      </c>
      <c r="AH80" s="80">
        <v>47521391</v>
      </c>
      <c r="AI80" s="80">
        <v>77781079</v>
      </c>
      <c r="AJ80" s="81">
        <v>219822537</v>
      </c>
      <c r="AK80" s="20">
        <v>10368886</v>
      </c>
      <c r="AL80" s="80">
        <v>197328656</v>
      </c>
      <c r="AM80" s="80">
        <v>164517057</v>
      </c>
      <c r="AN80" s="81">
        <v>245593066</v>
      </c>
      <c r="AO80" s="19" t="s">
        <v>39</v>
      </c>
      <c r="AP80" s="80">
        <v>336058264</v>
      </c>
      <c r="AQ80" s="80">
        <v>117583329</v>
      </c>
      <c r="AR80" s="81">
        <v>195084269</v>
      </c>
      <c r="AS80" s="20">
        <v>87436262</v>
      </c>
      <c r="AT80" s="80">
        <v>1087040480</v>
      </c>
      <c r="AU80" s="80">
        <v>172574903</v>
      </c>
      <c r="AV80" s="81">
        <v>34743799</v>
      </c>
      <c r="AW80" s="19" t="s">
        <v>39</v>
      </c>
      <c r="AX80" s="80">
        <v>71077584</v>
      </c>
      <c r="AY80" s="80">
        <v>40379896</v>
      </c>
      <c r="AZ80" s="81">
        <v>83896163</v>
      </c>
      <c r="BA80" s="20">
        <v>19554020</v>
      </c>
      <c r="BB80" s="80">
        <v>11178515</v>
      </c>
      <c r="BC80" s="80">
        <v>75748703</v>
      </c>
      <c r="BD80" s="81">
        <v>21660417</v>
      </c>
      <c r="BE80" s="19" t="s">
        <v>39</v>
      </c>
      <c r="BF80" s="80">
        <v>61934641</v>
      </c>
      <c r="BG80" s="80">
        <v>23736857</v>
      </c>
      <c r="BH80" s="81">
        <v>42193200</v>
      </c>
      <c r="BI80" s="20">
        <v>30884169</v>
      </c>
      <c r="BJ80" s="80">
        <v>1865063</v>
      </c>
      <c r="BK80" s="21">
        <v>18663380395.82</v>
      </c>
      <c r="BL80" s="23">
        <v>4.43</v>
      </c>
      <c r="BN80" s="84"/>
    </row>
    <row r="81" spans="1:66" s="85" customFormat="1" ht="15.75" customHeight="1">
      <c r="A81" s="19" t="s">
        <v>41</v>
      </c>
      <c r="B81" s="80">
        <v>0</v>
      </c>
      <c r="C81" s="80">
        <v>0</v>
      </c>
      <c r="D81" s="81">
        <v>418503631</v>
      </c>
      <c r="E81" s="20">
        <v>0</v>
      </c>
      <c r="F81" s="80">
        <v>0</v>
      </c>
      <c r="G81" s="80">
        <v>0</v>
      </c>
      <c r="H81" s="81">
        <v>0</v>
      </c>
      <c r="I81" s="19" t="s">
        <v>41</v>
      </c>
      <c r="J81" s="80">
        <v>0</v>
      </c>
      <c r="K81" s="80">
        <v>47599837</v>
      </c>
      <c r="L81" s="81">
        <v>267738000</v>
      </c>
      <c r="M81" s="20">
        <v>0</v>
      </c>
      <c r="N81" s="80">
        <v>116058378</v>
      </c>
      <c r="O81" s="80">
        <v>0</v>
      </c>
      <c r="P81" s="81">
        <v>398908000</v>
      </c>
      <c r="Q81" s="19" t="s">
        <v>41</v>
      </c>
      <c r="R81" s="80">
        <v>207098000</v>
      </c>
      <c r="S81" s="80">
        <v>130396174</v>
      </c>
      <c r="T81" s="81">
        <v>322881307</v>
      </c>
      <c r="U81" s="20">
        <v>666052281</v>
      </c>
      <c r="V81" s="80">
        <v>40278000</v>
      </c>
      <c r="W81" s="80">
        <v>242759455</v>
      </c>
      <c r="X81" s="81">
        <v>0</v>
      </c>
      <c r="Y81" s="19" t="s">
        <v>41</v>
      </c>
      <c r="Z81" s="80">
        <v>315776837</v>
      </c>
      <c r="AA81" s="80">
        <v>538783060.49</v>
      </c>
      <c r="AB81" s="81">
        <v>524964909</v>
      </c>
      <c r="AC81" s="20">
        <v>251564556</v>
      </c>
      <c r="AD81" s="80">
        <v>634657208</v>
      </c>
      <c r="AE81" s="80">
        <v>433680939</v>
      </c>
      <c r="AF81" s="81">
        <v>296383811</v>
      </c>
      <c r="AG81" s="19" t="s">
        <v>41</v>
      </c>
      <c r="AH81" s="80">
        <v>0</v>
      </c>
      <c r="AI81" s="80">
        <v>92612000</v>
      </c>
      <c r="AJ81" s="81">
        <v>99720886</v>
      </c>
      <c r="AK81" s="20">
        <v>478874250</v>
      </c>
      <c r="AL81" s="80">
        <v>0</v>
      </c>
      <c r="AM81" s="80">
        <v>0</v>
      </c>
      <c r="AN81" s="81">
        <v>0</v>
      </c>
      <c r="AO81" s="19" t="s">
        <v>41</v>
      </c>
      <c r="AP81" s="80">
        <v>242875629</v>
      </c>
      <c r="AQ81" s="80">
        <v>103031974</v>
      </c>
      <c r="AR81" s="81">
        <v>124449156</v>
      </c>
      <c r="AS81" s="20">
        <v>182634251</v>
      </c>
      <c r="AT81" s="80">
        <v>130796000</v>
      </c>
      <c r="AU81" s="80">
        <v>162845241</v>
      </c>
      <c r="AV81" s="81">
        <v>269137921</v>
      </c>
      <c r="AW81" s="19" t="s">
        <v>41</v>
      </c>
      <c r="AX81" s="80">
        <v>0</v>
      </c>
      <c r="AY81" s="80">
        <v>34889000</v>
      </c>
      <c r="AZ81" s="81">
        <v>498816465</v>
      </c>
      <c r="BA81" s="20">
        <v>702928205</v>
      </c>
      <c r="BB81" s="80">
        <v>161152383</v>
      </c>
      <c r="BC81" s="80">
        <v>64756058</v>
      </c>
      <c r="BD81" s="81">
        <v>149767211</v>
      </c>
      <c r="BE81" s="19" t="s">
        <v>41</v>
      </c>
      <c r="BF81" s="80">
        <v>0</v>
      </c>
      <c r="BG81" s="80">
        <v>120704249</v>
      </c>
      <c r="BH81" s="81">
        <v>53517000</v>
      </c>
      <c r="BI81" s="20">
        <v>49240734</v>
      </c>
      <c r="BJ81" s="80">
        <v>0</v>
      </c>
      <c r="BK81" s="21">
        <v>9576832996.49</v>
      </c>
      <c r="BL81" s="23">
        <v>2.27</v>
      </c>
      <c r="BN81" s="84"/>
    </row>
    <row r="82" spans="1:66" s="85" customFormat="1" ht="15.75" customHeight="1">
      <c r="A82" s="19"/>
      <c r="B82" s="25"/>
      <c r="C82" s="25"/>
      <c r="D82" s="87"/>
      <c r="E82" s="25"/>
      <c r="F82" s="25"/>
      <c r="G82" s="25"/>
      <c r="H82" s="87"/>
      <c r="I82" s="19"/>
      <c r="J82" s="25"/>
      <c r="K82" s="25"/>
      <c r="L82" s="87"/>
      <c r="M82" s="25"/>
      <c r="N82" s="25"/>
      <c r="O82" s="25"/>
      <c r="P82" s="87"/>
      <c r="Q82" s="19"/>
      <c r="R82" s="25"/>
      <c r="S82" s="25"/>
      <c r="T82" s="87"/>
      <c r="U82" s="25"/>
      <c r="V82" s="25"/>
      <c r="W82" s="25"/>
      <c r="X82" s="87"/>
      <c r="Y82" s="19"/>
      <c r="Z82" s="25"/>
      <c r="AA82" s="25"/>
      <c r="AB82" s="87"/>
      <c r="AC82" s="25"/>
      <c r="AD82" s="25"/>
      <c r="AE82" s="25"/>
      <c r="AF82" s="87"/>
      <c r="AG82" s="19"/>
      <c r="AH82" s="25"/>
      <c r="AI82" s="25"/>
      <c r="AJ82" s="87"/>
      <c r="AK82" s="25"/>
      <c r="AL82" s="25"/>
      <c r="AM82" s="25"/>
      <c r="AN82" s="87"/>
      <c r="AO82" s="19"/>
      <c r="AP82" s="25"/>
      <c r="AQ82" s="25"/>
      <c r="AR82" s="87"/>
      <c r="AS82" s="25"/>
      <c r="AT82" s="25"/>
      <c r="AU82" s="25"/>
      <c r="AV82" s="87"/>
      <c r="AW82" s="19"/>
      <c r="AX82" s="25"/>
      <c r="AY82" s="25"/>
      <c r="AZ82" s="87"/>
      <c r="BA82" s="25"/>
      <c r="BB82" s="25"/>
      <c r="BC82" s="25"/>
      <c r="BD82" s="87"/>
      <c r="BE82" s="19"/>
      <c r="BF82" s="25"/>
      <c r="BG82" s="25"/>
      <c r="BH82" s="87"/>
      <c r="BI82" s="25"/>
      <c r="BJ82" s="25"/>
      <c r="BK82" s="25"/>
      <c r="BL82" s="23">
        <v>0</v>
      </c>
      <c r="BN82" s="84"/>
    </row>
    <row r="83" spans="1:66" s="85" customFormat="1" ht="15.75" customHeight="1">
      <c r="A83" s="15" t="s">
        <v>182</v>
      </c>
      <c r="B83" s="10">
        <v>-3209848349.13</v>
      </c>
      <c r="C83" s="10">
        <v>-272616201</v>
      </c>
      <c r="D83" s="77">
        <v>-353469561</v>
      </c>
      <c r="E83" s="10">
        <v>-945301450.88</v>
      </c>
      <c r="F83" s="10">
        <v>-1420954708.43</v>
      </c>
      <c r="G83" s="10">
        <v>-1076260232</v>
      </c>
      <c r="H83" s="77">
        <v>-572566737</v>
      </c>
      <c r="I83" s="15" t="s">
        <v>182</v>
      </c>
      <c r="J83" s="10">
        <v>-610803959</v>
      </c>
      <c r="K83" s="10">
        <v>41107539</v>
      </c>
      <c r="L83" s="77">
        <v>-273054710.3</v>
      </c>
      <c r="M83" s="10">
        <v>-593789923</v>
      </c>
      <c r="N83" s="10">
        <v>-329032190</v>
      </c>
      <c r="O83" s="10">
        <v>-343225419</v>
      </c>
      <c r="P83" s="77">
        <v>85571055</v>
      </c>
      <c r="Q83" s="15" t="s">
        <v>182</v>
      </c>
      <c r="R83" s="10">
        <v>-168351683</v>
      </c>
      <c r="S83" s="10">
        <v>-113714165</v>
      </c>
      <c r="T83" s="77">
        <v>110681861</v>
      </c>
      <c r="U83" s="10">
        <v>45241980</v>
      </c>
      <c r="V83" s="10">
        <v>-237961630</v>
      </c>
      <c r="W83" s="10">
        <v>16762483</v>
      </c>
      <c r="X83" s="77">
        <v>-906356573</v>
      </c>
      <c r="Y83" s="15" t="s">
        <v>182</v>
      </c>
      <c r="Z83" s="10">
        <v>25130741</v>
      </c>
      <c r="AA83" s="10">
        <v>-78726191.7</v>
      </c>
      <c r="AB83" s="77">
        <v>34453886</v>
      </c>
      <c r="AC83" s="10">
        <v>-28215933</v>
      </c>
      <c r="AD83" s="10">
        <v>61430222.24</v>
      </c>
      <c r="AE83" s="10">
        <v>20337983</v>
      </c>
      <c r="AF83" s="77">
        <v>-83395926</v>
      </c>
      <c r="AG83" s="15" t="s">
        <v>182</v>
      </c>
      <c r="AH83" s="10">
        <v>-188589701</v>
      </c>
      <c r="AI83" s="10">
        <v>8538823</v>
      </c>
      <c r="AJ83" s="77">
        <v>-13517094</v>
      </c>
      <c r="AK83" s="10">
        <v>32639427</v>
      </c>
      <c r="AL83" s="10">
        <v>-161026275</v>
      </c>
      <c r="AM83" s="10">
        <v>-73032663.69</v>
      </c>
      <c r="AN83" s="77">
        <v>-186515359</v>
      </c>
      <c r="AO83" s="15" t="s">
        <v>182</v>
      </c>
      <c r="AP83" s="10">
        <v>173759128</v>
      </c>
      <c r="AQ83" s="10">
        <v>-152418457</v>
      </c>
      <c r="AR83" s="77">
        <v>-149223794</v>
      </c>
      <c r="AS83" s="10">
        <v>47733273</v>
      </c>
      <c r="AT83" s="10">
        <v>-162010135.42</v>
      </c>
      <c r="AU83" s="10">
        <v>-19746565</v>
      </c>
      <c r="AV83" s="77">
        <v>394944246</v>
      </c>
      <c r="AW83" s="15" t="s">
        <v>182</v>
      </c>
      <c r="AX83" s="10">
        <v>-7549637</v>
      </c>
      <c r="AY83" s="10">
        <v>14077754</v>
      </c>
      <c r="AZ83" s="77">
        <v>34762903</v>
      </c>
      <c r="BA83" s="10">
        <v>235236577</v>
      </c>
      <c r="BB83" s="10">
        <v>163135256</v>
      </c>
      <c r="BC83" s="10">
        <v>31541883</v>
      </c>
      <c r="BD83" s="77">
        <v>106069160</v>
      </c>
      <c r="BE83" s="15" t="s">
        <v>182</v>
      </c>
      <c r="BF83" s="10">
        <v>-78771919</v>
      </c>
      <c r="BG83" s="10">
        <v>-119423455</v>
      </c>
      <c r="BH83" s="77">
        <v>-15916455</v>
      </c>
      <c r="BI83" s="10">
        <v>53072806</v>
      </c>
      <c r="BJ83" s="10">
        <v>5119310</v>
      </c>
      <c r="BK83" s="10">
        <v>-11204038756.31</v>
      </c>
      <c r="BL83" s="18">
        <v>-2.66</v>
      </c>
      <c r="BN83" s="84"/>
    </row>
    <row r="84" spans="1:66" s="78" customFormat="1" ht="15.75" customHeight="1">
      <c r="A84" s="19" t="s">
        <v>45</v>
      </c>
      <c r="B84" s="80">
        <v>0</v>
      </c>
      <c r="C84" s="80">
        <v>0</v>
      </c>
      <c r="D84" s="81">
        <v>3642296</v>
      </c>
      <c r="E84" s="20">
        <v>0</v>
      </c>
      <c r="F84" s="80">
        <v>0</v>
      </c>
      <c r="G84" s="80">
        <v>0</v>
      </c>
      <c r="H84" s="81">
        <v>0</v>
      </c>
      <c r="I84" s="19" t="s">
        <v>45</v>
      </c>
      <c r="J84" s="80">
        <v>0</v>
      </c>
      <c r="K84" s="80">
        <v>41107539</v>
      </c>
      <c r="L84" s="81">
        <v>0</v>
      </c>
      <c r="M84" s="20">
        <v>0</v>
      </c>
      <c r="N84" s="80">
        <v>0</v>
      </c>
      <c r="O84" s="80">
        <v>0</v>
      </c>
      <c r="P84" s="81">
        <v>112151961</v>
      </c>
      <c r="Q84" s="19" t="s">
        <v>45</v>
      </c>
      <c r="R84" s="80">
        <v>10408967</v>
      </c>
      <c r="S84" s="80">
        <v>0</v>
      </c>
      <c r="T84" s="81">
        <v>127436462</v>
      </c>
      <c r="U84" s="20">
        <v>80643015</v>
      </c>
      <c r="V84" s="80">
        <v>0</v>
      </c>
      <c r="W84" s="80">
        <v>16762483</v>
      </c>
      <c r="X84" s="81">
        <v>0</v>
      </c>
      <c r="Y84" s="19" t="s">
        <v>45</v>
      </c>
      <c r="Z84" s="80">
        <v>45203700</v>
      </c>
      <c r="AA84" s="80">
        <v>0</v>
      </c>
      <c r="AB84" s="81">
        <v>34453886</v>
      </c>
      <c r="AC84" s="20">
        <v>20293005</v>
      </c>
      <c r="AD84" s="80">
        <v>61430222.24</v>
      </c>
      <c r="AE84" s="80">
        <v>20337983</v>
      </c>
      <c r="AF84" s="81">
        <v>0</v>
      </c>
      <c r="AG84" s="19" t="s">
        <v>45</v>
      </c>
      <c r="AH84" s="80">
        <v>0</v>
      </c>
      <c r="AI84" s="80">
        <v>40341881</v>
      </c>
      <c r="AJ84" s="81">
        <v>0</v>
      </c>
      <c r="AK84" s="20">
        <v>32639427</v>
      </c>
      <c r="AL84" s="80">
        <v>0</v>
      </c>
      <c r="AM84" s="80">
        <v>8603890</v>
      </c>
      <c r="AN84" s="81">
        <v>33522670</v>
      </c>
      <c r="AO84" s="19" t="s">
        <v>45</v>
      </c>
      <c r="AP84" s="80">
        <v>185885280</v>
      </c>
      <c r="AQ84" s="80">
        <v>0</v>
      </c>
      <c r="AR84" s="81">
        <v>0</v>
      </c>
      <c r="AS84" s="20">
        <v>47733273</v>
      </c>
      <c r="AT84" s="80">
        <v>0</v>
      </c>
      <c r="AU84" s="80">
        <v>5234307</v>
      </c>
      <c r="AV84" s="81">
        <v>394944246</v>
      </c>
      <c r="AW84" s="19" t="s">
        <v>45</v>
      </c>
      <c r="AX84" s="80">
        <v>6826112</v>
      </c>
      <c r="AY84" s="80">
        <v>14077754</v>
      </c>
      <c r="AZ84" s="81">
        <v>37618003</v>
      </c>
      <c r="BA84" s="20">
        <v>235236577</v>
      </c>
      <c r="BB84" s="80">
        <v>163135256</v>
      </c>
      <c r="BC84" s="80">
        <v>31541883</v>
      </c>
      <c r="BD84" s="81">
        <v>108123298</v>
      </c>
      <c r="BE84" s="19" t="s">
        <v>45</v>
      </c>
      <c r="BF84" s="80">
        <v>0</v>
      </c>
      <c r="BG84" s="80">
        <v>0</v>
      </c>
      <c r="BH84" s="81">
        <v>0</v>
      </c>
      <c r="BI84" s="20">
        <v>58213475</v>
      </c>
      <c r="BJ84" s="80">
        <v>5119310</v>
      </c>
      <c r="BK84" s="21">
        <v>1982668161.24</v>
      </c>
      <c r="BL84" s="23">
        <v>0.47</v>
      </c>
      <c r="BN84" s="84"/>
    </row>
    <row r="85" spans="1:66" s="85" customFormat="1" ht="15.75" customHeight="1">
      <c r="A85" s="19" t="s">
        <v>183</v>
      </c>
      <c r="B85" s="80">
        <v>-3209848349.13</v>
      </c>
      <c r="C85" s="80">
        <v>-272616201</v>
      </c>
      <c r="D85" s="81">
        <v>-357111857</v>
      </c>
      <c r="E85" s="20">
        <v>-945301450.88</v>
      </c>
      <c r="F85" s="80">
        <v>-1420954708.43</v>
      </c>
      <c r="G85" s="80">
        <v>-1076260232</v>
      </c>
      <c r="H85" s="81">
        <v>-572566737</v>
      </c>
      <c r="I85" s="19" t="s">
        <v>183</v>
      </c>
      <c r="J85" s="80">
        <v>-610803959</v>
      </c>
      <c r="K85" s="80">
        <v>0</v>
      </c>
      <c r="L85" s="81">
        <v>-273054710.3</v>
      </c>
      <c r="M85" s="20">
        <v>-593789923</v>
      </c>
      <c r="N85" s="80">
        <v>-329032190</v>
      </c>
      <c r="O85" s="80">
        <v>-343225419</v>
      </c>
      <c r="P85" s="81">
        <v>-26580906</v>
      </c>
      <c r="Q85" s="19" t="s">
        <v>183</v>
      </c>
      <c r="R85" s="80">
        <v>-178760650</v>
      </c>
      <c r="S85" s="80">
        <v>-113714165</v>
      </c>
      <c r="T85" s="81">
        <v>-16754601</v>
      </c>
      <c r="U85" s="20">
        <v>-35401035</v>
      </c>
      <c r="V85" s="80">
        <v>-237961630</v>
      </c>
      <c r="W85" s="80">
        <v>0</v>
      </c>
      <c r="X85" s="81">
        <v>-906356573</v>
      </c>
      <c r="Y85" s="19" t="s">
        <v>183</v>
      </c>
      <c r="Z85" s="80">
        <v>-20072959</v>
      </c>
      <c r="AA85" s="80">
        <v>-78726191.7</v>
      </c>
      <c r="AB85" s="81">
        <v>0</v>
      </c>
      <c r="AC85" s="20">
        <v>-48508938</v>
      </c>
      <c r="AD85" s="80">
        <v>0</v>
      </c>
      <c r="AE85" s="80">
        <v>0</v>
      </c>
      <c r="AF85" s="81">
        <v>-83395926</v>
      </c>
      <c r="AG85" s="19" t="s">
        <v>183</v>
      </c>
      <c r="AH85" s="80">
        <v>-188589701</v>
      </c>
      <c r="AI85" s="80">
        <v>-31803058</v>
      </c>
      <c r="AJ85" s="81">
        <v>-13517094</v>
      </c>
      <c r="AK85" s="20">
        <v>0</v>
      </c>
      <c r="AL85" s="80">
        <v>-161026275</v>
      </c>
      <c r="AM85" s="80">
        <v>-81636553.69</v>
      </c>
      <c r="AN85" s="81">
        <v>-220038029</v>
      </c>
      <c r="AO85" s="19" t="s">
        <v>183</v>
      </c>
      <c r="AP85" s="80">
        <v>-12126152</v>
      </c>
      <c r="AQ85" s="80">
        <v>-152418457</v>
      </c>
      <c r="AR85" s="81">
        <v>-149223794</v>
      </c>
      <c r="AS85" s="20">
        <v>0</v>
      </c>
      <c r="AT85" s="80">
        <v>-162010135.42</v>
      </c>
      <c r="AU85" s="80">
        <v>-24980872</v>
      </c>
      <c r="AV85" s="81">
        <v>0</v>
      </c>
      <c r="AW85" s="19" t="s">
        <v>183</v>
      </c>
      <c r="AX85" s="80">
        <v>-14375749</v>
      </c>
      <c r="AY85" s="80">
        <v>0</v>
      </c>
      <c r="AZ85" s="81">
        <v>-2855100</v>
      </c>
      <c r="BA85" s="20">
        <v>0</v>
      </c>
      <c r="BB85" s="80">
        <v>0</v>
      </c>
      <c r="BC85" s="80">
        <v>0</v>
      </c>
      <c r="BD85" s="81">
        <v>-2054138</v>
      </c>
      <c r="BE85" s="19" t="s">
        <v>183</v>
      </c>
      <c r="BF85" s="80">
        <v>-78771919</v>
      </c>
      <c r="BG85" s="80">
        <v>-119423455</v>
      </c>
      <c r="BH85" s="81">
        <v>-15916455</v>
      </c>
      <c r="BI85" s="20">
        <v>-5140669</v>
      </c>
      <c r="BJ85" s="80">
        <v>0</v>
      </c>
      <c r="BK85" s="21">
        <v>-13186706917.55</v>
      </c>
      <c r="BL85" s="23">
        <v>-3.13</v>
      </c>
      <c r="BN85" s="84"/>
    </row>
    <row r="86" spans="1:66" s="85" customFormat="1" ht="15.75" customHeight="1">
      <c r="A86" s="19"/>
      <c r="B86" s="25"/>
      <c r="C86" s="25"/>
      <c r="D86" s="87"/>
      <c r="E86" s="25"/>
      <c r="F86" s="25"/>
      <c r="G86" s="25"/>
      <c r="H86" s="87"/>
      <c r="I86" s="19"/>
      <c r="J86" s="25"/>
      <c r="K86" s="25"/>
      <c r="L86" s="87"/>
      <c r="M86" s="25"/>
      <c r="N86" s="25"/>
      <c r="O86" s="25"/>
      <c r="P86" s="87"/>
      <c r="Q86" s="19"/>
      <c r="R86" s="25"/>
      <c r="S86" s="25"/>
      <c r="T86" s="87"/>
      <c r="U86" s="25"/>
      <c r="V86" s="25"/>
      <c r="W86" s="25"/>
      <c r="X86" s="87"/>
      <c r="Y86" s="19"/>
      <c r="Z86" s="25"/>
      <c r="AA86" s="25"/>
      <c r="AB86" s="87"/>
      <c r="AC86" s="25"/>
      <c r="AD86" s="25"/>
      <c r="AE86" s="25"/>
      <c r="AF86" s="87"/>
      <c r="AG86" s="19"/>
      <c r="AH86" s="25"/>
      <c r="AI86" s="25"/>
      <c r="AJ86" s="87"/>
      <c r="AK86" s="25"/>
      <c r="AL86" s="25"/>
      <c r="AM86" s="25"/>
      <c r="AN86" s="87"/>
      <c r="AO86" s="19"/>
      <c r="AP86" s="25"/>
      <c r="AQ86" s="25"/>
      <c r="AR86" s="87"/>
      <c r="AS86" s="25"/>
      <c r="AT86" s="25"/>
      <c r="AU86" s="25"/>
      <c r="AV86" s="87"/>
      <c r="AW86" s="19"/>
      <c r="AX86" s="25"/>
      <c r="AY86" s="25"/>
      <c r="AZ86" s="87"/>
      <c r="BA86" s="25"/>
      <c r="BB86" s="25"/>
      <c r="BC86" s="25"/>
      <c r="BD86" s="87"/>
      <c r="BE86" s="19"/>
      <c r="BF86" s="25"/>
      <c r="BG86" s="25"/>
      <c r="BH86" s="87"/>
      <c r="BI86" s="25"/>
      <c r="BJ86" s="25"/>
      <c r="BK86" s="25"/>
      <c r="BL86" s="23">
        <v>0</v>
      </c>
      <c r="BN86" s="84"/>
    </row>
    <row r="87" spans="1:66" s="85" customFormat="1" ht="15.75" customHeight="1">
      <c r="A87" s="15" t="s">
        <v>184</v>
      </c>
      <c r="B87" s="10">
        <v>0</v>
      </c>
      <c r="C87" s="10">
        <v>0</v>
      </c>
      <c r="D87" s="77">
        <v>59064082</v>
      </c>
      <c r="E87" s="10">
        <v>3209686864.1</v>
      </c>
      <c r="F87" s="10">
        <v>0</v>
      </c>
      <c r="G87" s="10">
        <v>0</v>
      </c>
      <c r="H87" s="77">
        <v>0</v>
      </c>
      <c r="I87" s="15" t="s">
        <v>184</v>
      </c>
      <c r="J87" s="10">
        <v>0</v>
      </c>
      <c r="K87" s="10">
        <v>21600</v>
      </c>
      <c r="L87" s="77">
        <v>0</v>
      </c>
      <c r="M87" s="10">
        <v>0</v>
      </c>
      <c r="N87" s="10">
        <v>0</v>
      </c>
      <c r="O87" s="10">
        <v>0</v>
      </c>
      <c r="P87" s="77">
        <v>0</v>
      </c>
      <c r="Q87" s="15" t="s">
        <v>184</v>
      </c>
      <c r="R87" s="10">
        <v>0</v>
      </c>
      <c r="S87" s="10">
        <v>0</v>
      </c>
      <c r="T87" s="77">
        <v>0</v>
      </c>
      <c r="U87" s="10">
        <v>0</v>
      </c>
      <c r="V87" s="10">
        <v>0</v>
      </c>
      <c r="W87" s="10">
        <v>0</v>
      </c>
      <c r="X87" s="77">
        <v>0</v>
      </c>
      <c r="Y87" s="15" t="s">
        <v>184</v>
      </c>
      <c r="Z87" s="10">
        <v>0</v>
      </c>
      <c r="AA87" s="10">
        <v>0</v>
      </c>
      <c r="AB87" s="77">
        <v>0</v>
      </c>
      <c r="AC87" s="10">
        <v>0</v>
      </c>
      <c r="AD87" s="10">
        <v>0</v>
      </c>
      <c r="AE87" s="10">
        <v>0</v>
      </c>
      <c r="AF87" s="77">
        <v>0</v>
      </c>
      <c r="AG87" s="15" t="s">
        <v>184</v>
      </c>
      <c r="AH87" s="10">
        <v>0</v>
      </c>
      <c r="AI87" s="10">
        <v>0</v>
      </c>
      <c r="AJ87" s="77">
        <v>0</v>
      </c>
      <c r="AK87" s="10">
        <v>0</v>
      </c>
      <c r="AL87" s="10">
        <v>0</v>
      </c>
      <c r="AM87" s="10">
        <v>0</v>
      </c>
      <c r="AN87" s="77">
        <v>0</v>
      </c>
      <c r="AO87" s="15" t="s">
        <v>184</v>
      </c>
      <c r="AP87" s="10">
        <v>0</v>
      </c>
      <c r="AQ87" s="10">
        <v>0</v>
      </c>
      <c r="AR87" s="77">
        <v>0</v>
      </c>
      <c r="AS87" s="10">
        <v>0</v>
      </c>
      <c r="AT87" s="10">
        <v>0</v>
      </c>
      <c r="AU87" s="10">
        <v>0</v>
      </c>
      <c r="AV87" s="77">
        <v>1553301</v>
      </c>
      <c r="AW87" s="15" t="s">
        <v>184</v>
      </c>
      <c r="AX87" s="10">
        <v>0</v>
      </c>
      <c r="AY87" s="10">
        <v>0</v>
      </c>
      <c r="AZ87" s="77">
        <v>0</v>
      </c>
      <c r="BA87" s="10">
        <v>0</v>
      </c>
      <c r="BB87" s="10">
        <v>0</v>
      </c>
      <c r="BC87" s="10">
        <v>0</v>
      </c>
      <c r="BD87" s="77">
        <v>0</v>
      </c>
      <c r="BE87" s="15" t="s">
        <v>184</v>
      </c>
      <c r="BF87" s="10">
        <v>0</v>
      </c>
      <c r="BG87" s="10">
        <v>0</v>
      </c>
      <c r="BH87" s="77">
        <v>0</v>
      </c>
      <c r="BI87" s="10">
        <v>0</v>
      </c>
      <c r="BJ87" s="10">
        <v>0</v>
      </c>
      <c r="BK87" s="10">
        <v>3270325847.1</v>
      </c>
      <c r="BL87" s="18">
        <v>0.78</v>
      </c>
      <c r="BN87" s="79"/>
    </row>
    <row r="88" spans="1:66" s="85" customFormat="1" ht="15.75" customHeight="1">
      <c r="A88" s="19" t="s">
        <v>185</v>
      </c>
      <c r="B88" s="80">
        <v>0</v>
      </c>
      <c r="C88" s="80">
        <v>0</v>
      </c>
      <c r="D88" s="81">
        <v>0</v>
      </c>
      <c r="E88" s="20">
        <v>0</v>
      </c>
      <c r="F88" s="80">
        <v>0</v>
      </c>
      <c r="G88" s="80">
        <v>0</v>
      </c>
      <c r="H88" s="81">
        <v>0</v>
      </c>
      <c r="I88" s="19" t="s">
        <v>185</v>
      </c>
      <c r="J88" s="80">
        <v>0</v>
      </c>
      <c r="K88" s="80">
        <v>0</v>
      </c>
      <c r="L88" s="81">
        <v>0</v>
      </c>
      <c r="M88" s="20">
        <v>0</v>
      </c>
      <c r="N88" s="80">
        <v>0</v>
      </c>
      <c r="O88" s="80">
        <v>0</v>
      </c>
      <c r="P88" s="81">
        <v>0</v>
      </c>
      <c r="Q88" s="19" t="s">
        <v>185</v>
      </c>
      <c r="R88" s="80">
        <v>0</v>
      </c>
      <c r="S88" s="80">
        <v>0</v>
      </c>
      <c r="T88" s="81">
        <v>0</v>
      </c>
      <c r="U88" s="20">
        <v>0</v>
      </c>
      <c r="V88" s="80">
        <v>0</v>
      </c>
      <c r="W88" s="80">
        <v>0</v>
      </c>
      <c r="X88" s="81">
        <v>0</v>
      </c>
      <c r="Y88" s="19" t="s">
        <v>185</v>
      </c>
      <c r="Z88" s="80">
        <v>0</v>
      </c>
      <c r="AA88" s="80">
        <v>0</v>
      </c>
      <c r="AB88" s="81">
        <v>0</v>
      </c>
      <c r="AC88" s="20">
        <v>0</v>
      </c>
      <c r="AD88" s="80">
        <v>0</v>
      </c>
      <c r="AE88" s="80">
        <v>0</v>
      </c>
      <c r="AF88" s="81">
        <v>0</v>
      </c>
      <c r="AG88" s="19" t="s">
        <v>185</v>
      </c>
      <c r="AH88" s="80">
        <v>0</v>
      </c>
      <c r="AI88" s="80">
        <v>0</v>
      </c>
      <c r="AJ88" s="81">
        <v>0</v>
      </c>
      <c r="AK88" s="20">
        <v>0</v>
      </c>
      <c r="AL88" s="80">
        <v>0</v>
      </c>
      <c r="AM88" s="80">
        <v>0</v>
      </c>
      <c r="AN88" s="81">
        <v>0</v>
      </c>
      <c r="AO88" s="19" t="s">
        <v>185</v>
      </c>
      <c r="AP88" s="80">
        <v>0</v>
      </c>
      <c r="AQ88" s="80">
        <v>0</v>
      </c>
      <c r="AR88" s="81">
        <v>0</v>
      </c>
      <c r="AS88" s="20">
        <v>0</v>
      </c>
      <c r="AT88" s="80">
        <v>0</v>
      </c>
      <c r="AU88" s="80">
        <v>0</v>
      </c>
      <c r="AV88" s="81">
        <v>0</v>
      </c>
      <c r="AW88" s="19" t="s">
        <v>185</v>
      </c>
      <c r="AX88" s="80">
        <v>0</v>
      </c>
      <c r="AY88" s="80">
        <v>0</v>
      </c>
      <c r="AZ88" s="81">
        <v>0</v>
      </c>
      <c r="BA88" s="20">
        <v>0</v>
      </c>
      <c r="BB88" s="80">
        <v>0</v>
      </c>
      <c r="BC88" s="80">
        <v>0</v>
      </c>
      <c r="BD88" s="81">
        <v>0</v>
      </c>
      <c r="BE88" s="19" t="s">
        <v>185</v>
      </c>
      <c r="BF88" s="80">
        <v>0</v>
      </c>
      <c r="BG88" s="80">
        <v>0</v>
      </c>
      <c r="BH88" s="81">
        <v>0</v>
      </c>
      <c r="BI88" s="20">
        <v>0</v>
      </c>
      <c r="BJ88" s="80">
        <v>0</v>
      </c>
      <c r="BK88" s="21">
        <v>0</v>
      </c>
      <c r="BL88" s="23">
        <v>0</v>
      </c>
      <c r="BN88" s="84"/>
    </row>
    <row r="89" spans="1:66" s="85" customFormat="1" ht="15.75" customHeight="1">
      <c r="A89" s="19" t="s">
        <v>186</v>
      </c>
      <c r="B89" s="80">
        <v>0</v>
      </c>
      <c r="C89" s="80">
        <v>0</v>
      </c>
      <c r="D89" s="81">
        <v>0</v>
      </c>
      <c r="E89" s="20">
        <v>0</v>
      </c>
      <c r="F89" s="80">
        <v>0</v>
      </c>
      <c r="G89" s="80">
        <v>0</v>
      </c>
      <c r="H89" s="81">
        <v>0</v>
      </c>
      <c r="I89" s="19" t="s">
        <v>186</v>
      </c>
      <c r="J89" s="80">
        <v>0</v>
      </c>
      <c r="K89" s="80">
        <v>0</v>
      </c>
      <c r="L89" s="81">
        <v>0</v>
      </c>
      <c r="M89" s="20">
        <v>0</v>
      </c>
      <c r="N89" s="80">
        <v>0</v>
      </c>
      <c r="O89" s="80">
        <v>0</v>
      </c>
      <c r="P89" s="81">
        <v>0</v>
      </c>
      <c r="Q89" s="19" t="s">
        <v>186</v>
      </c>
      <c r="R89" s="80">
        <v>0</v>
      </c>
      <c r="S89" s="80">
        <v>0</v>
      </c>
      <c r="T89" s="81">
        <v>0</v>
      </c>
      <c r="U89" s="20">
        <v>0</v>
      </c>
      <c r="V89" s="80">
        <v>0</v>
      </c>
      <c r="W89" s="80">
        <v>0</v>
      </c>
      <c r="X89" s="81">
        <v>0</v>
      </c>
      <c r="Y89" s="19" t="s">
        <v>186</v>
      </c>
      <c r="Z89" s="80">
        <v>0</v>
      </c>
      <c r="AA89" s="80">
        <v>0</v>
      </c>
      <c r="AB89" s="81">
        <v>0</v>
      </c>
      <c r="AC89" s="20">
        <v>0</v>
      </c>
      <c r="AD89" s="80">
        <v>0</v>
      </c>
      <c r="AE89" s="80">
        <v>0</v>
      </c>
      <c r="AF89" s="81">
        <v>0</v>
      </c>
      <c r="AG89" s="19" t="s">
        <v>186</v>
      </c>
      <c r="AH89" s="80">
        <v>0</v>
      </c>
      <c r="AI89" s="80">
        <v>0</v>
      </c>
      <c r="AJ89" s="81">
        <v>0</v>
      </c>
      <c r="AK89" s="20">
        <v>0</v>
      </c>
      <c r="AL89" s="80">
        <v>0</v>
      </c>
      <c r="AM89" s="80">
        <v>0</v>
      </c>
      <c r="AN89" s="81">
        <v>0</v>
      </c>
      <c r="AO89" s="19" t="s">
        <v>186</v>
      </c>
      <c r="AP89" s="80">
        <v>0</v>
      </c>
      <c r="AQ89" s="80">
        <v>0</v>
      </c>
      <c r="AR89" s="81">
        <v>0</v>
      </c>
      <c r="AS89" s="20">
        <v>0</v>
      </c>
      <c r="AT89" s="80">
        <v>0</v>
      </c>
      <c r="AU89" s="80">
        <v>0</v>
      </c>
      <c r="AV89" s="81">
        <v>0</v>
      </c>
      <c r="AW89" s="19" t="s">
        <v>186</v>
      </c>
      <c r="AX89" s="80">
        <v>0</v>
      </c>
      <c r="AY89" s="80">
        <v>0</v>
      </c>
      <c r="AZ89" s="81">
        <v>0</v>
      </c>
      <c r="BA89" s="20">
        <v>0</v>
      </c>
      <c r="BB89" s="80">
        <v>0</v>
      </c>
      <c r="BC89" s="80">
        <v>0</v>
      </c>
      <c r="BD89" s="81">
        <v>0</v>
      </c>
      <c r="BE89" s="19" t="s">
        <v>186</v>
      </c>
      <c r="BF89" s="80">
        <v>0</v>
      </c>
      <c r="BG89" s="80">
        <v>0</v>
      </c>
      <c r="BH89" s="81">
        <v>0</v>
      </c>
      <c r="BI89" s="20">
        <v>0</v>
      </c>
      <c r="BJ89" s="80">
        <v>0</v>
      </c>
      <c r="BK89" s="21">
        <v>0</v>
      </c>
      <c r="BL89" s="23">
        <v>0</v>
      </c>
      <c r="BN89" s="86"/>
    </row>
    <row r="90" spans="1:66" s="85" customFormat="1" ht="15.75" customHeight="1">
      <c r="A90" s="19" t="s">
        <v>187</v>
      </c>
      <c r="B90" s="80">
        <v>0</v>
      </c>
      <c r="C90" s="80">
        <v>0</v>
      </c>
      <c r="D90" s="81">
        <v>59064082</v>
      </c>
      <c r="E90" s="20">
        <v>3209686864.1</v>
      </c>
      <c r="F90" s="80">
        <v>0</v>
      </c>
      <c r="G90" s="80">
        <v>0</v>
      </c>
      <c r="H90" s="81">
        <v>0</v>
      </c>
      <c r="I90" s="19" t="s">
        <v>187</v>
      </c>
      <c r="J90" s="80">
        <v>0</v>
      </c>
      <c r="K90" s="80">
        <v>21600</v>
      </c>
      <c r="L90" s="81">
        <v>0</v>
      </c>
      <c r="M90" s="20">
        <v>0</v>
      </c>
      <c r="N90" s="80">
        <v>0</v>
      </c>
      <c r="O90" s="80">
        <v>0</v>
      </c>
      <c r="P90" s="81">
        <v>0</v>
      </c>
      <c r="Q90" s="19" t="s">
        <v>187</v>
      </c>
      <c r="R90" s="80">
        <v>0</v>
      </c>
      <c r="S90" s="80">
        <v>0</v>
      </c>
      <c r="T90" s="81">
        <v>0</v>
      </c>
      <c r="U90" s="20">
        <v>0</v>
      </c>
      <c r="V90" s="80">
        <v>0</v>
      </c>
      <c r="W90" s="80">
        <v>0</v>
      </c>
      <c r="X90" s="81">
        <v>0</v>
      </c>
      <c r="Y90" s="19" t="s">
        <v>187</v>
      </c>
      <c r="Z90" s="80">
        <v>0</v>
      </c>
      <c r="AA90" s="80">
        <v>0</v>
      </c>
      <c r="AB90" s="81">
        <v>0</v>
      </c>
      <c r="AC90" s="20">
        <v>0</v>
      </c>
      <c r="AD90" s="80">
        <v>0</v>
      </c>
      <c r="AE90" s="80">
        <v>0</v>
      </c>
      <c r="AF90" s="81">
        <v>0</v>
      </c>
      <c r="AG90" s="19" t="s">
        <v>187</v>
      </c>
      <c r="AH90" s="80">
        <v>0</v>
      </c>
      <c r="AI90" s="80">
        <v>0</v>
      </c>
      <c r="AJ90" s="81">
        <v>0</v>
      </c>
      <c r="AK90" s="20">
        <v>0</v>
      </c>
      <c r="AL90" s="80">
        <v>0</v>
      </c>
      <c r="AM90" s="80">
        <v>0</v>
      </c>
      <c r="AN90" s="81">
        <v>0</v>
      </c>
      <c r="AO90" s="19" t="s">
        <v>187</v>
      </c>
      <c r="AP90" s="80">
        <v>0</v>
      </c>
      <c r="AQ90" s="80">
        <v>0</v>
      </c>
      <c r="AR90" s="81">
        <v>0</v>
      </c>
      <c r="AS90" s="20">
        <v>0</v>
      </c>
      <c r="AT90" s="80">
        <v>0</v>
      </c>
      <c r="AU90" s="80">
        <v>0</v>
      </c>
      <c r="AV90" s="81">
        <v>1553301</v>
      </c>
      <c r="AW90" s="19" t="s">
        <v>187</v>
      </c>
      <c r="AX90" s="80">
        <v>0</v>
      </c>
      <c r="AY90" s="80">
        <v>0</v>
      </c>
      <c r="AZ90" s="81">
        <v>0</v>
      </c>
      <c r="BA90" s="20">
        <v>0</v>
      </c>
      <c r="BB90" s="80">
        <v>0</v>
      </c>
      <c r="BC90" s="80">
        <v>0</v>
      </c>
      <c r="BD90" s="81">
        <v>0</v>
      </c>
      <c r="BE90" s="19" t="s">
        <v>187</v>
      </c>
      <c r="BF90" s="80">
        <v>0</v>
      </c>
      <c r="BG90" s="80">
        <v>0</v>
      </c>
      <c r="BH90" s="81">
        <v>0</v>
      </c>
      <c r="BI90" s="20">
        <v>0</v>
      </c>
      <c r="BJ90" s="80">
        <v>0</v>
      </c>
      <c r="BK90" s="21">
        <v>3270325847.1</v>
      </c>
      <c r="BL90" s="23">
        <v>0.78</v>
      </c>
      <c r="BN90" s="86"/>
    </row>
    <row r="91" spans="1:66" s="85" customFormat="1" ht="15.75" customHeight="1">
      <c r="A91" s="19"/>
      <c r="B91" s="25"/>
      <c r="C91" s="25"/>
      <c r="D91" s="87"/>
      <c r="E91" s="25"/>
      <c r="F91" s="25"/>
      <c r="G91" s="25"/>
      <c r="H91" s="87"/>
      <c r="I91" s="19"/>
      <c r="J91" s="25"/>
      <c r="K91" s="25"/>
      <c r="L91" s="87"/>
      <c r="M91" s="25"/>
      <c r="N91" s="25"/>
      <c r="O91" s="25"/>
      <c r="P91" s="87"/>
      <c r="Q91" s="19"/>
      <c r="R91" s="25"/>
      <c r="S91" s="25"/>
      <c r="T91" s="87"/>
      <c r="U91" s="25"/>
      <c r="V91" s="25"/>
      <c r="W91" s="25"/>
      <c r="X91" s="87"/>
      <c r="Y91" s="19"/>
      <c r="Z91" s="25"/>
      <c r="AA91" s="25"/>
      <c r="AB91" s="87"/>
      <c r="AC91" s="25"/>
      <c r="AD91" s="25"/>
      <c r="AE91" s="25"/>
      <c r="AF91" s="87"/>
      <c r="AG91" s="19"/>
      <c r="AH91" s="25"/>
      <c r="AI91" s="25"/>
      <c r="AJ91" s="87"/>
      <c r="AK91" s="25"/>
      <c r="AL91" s="25"/>
      <c r="AM91" s="25"/>
      <c r="AN91" s="87"/>
      <c r="AO91" s="19"/>
      <c r="AP91" s="25"/>
      <c r="AQ91" s="25"/>
      <c r="AR91" s="87"/>
      <c r="AS91" s="25"/>
      <c r="AT91" s="25"/>
      <c r="AU91" s="25"/>
      <c r="AV91" s="87"/>
      <c r="AW91" s="19"/>
      <c r="AX91" s="25"/>
      <c r="AY91" s="25"/>
      <c r="AZ91" s="87"/>
      <c r="BA91" s="25"/>
      <c r="BB91" s="25"/>
      <c r="BC91" s="25"/>
      <c r="BD91" s="87"/>
      <c r="BE91" s="19"/>
      <c r="BF91" s="25"/>
      <c r="BG91" s="25"/>
      <c r="BH91" s="87"/>
      <c r="BI91" s="25"/>
      <c r="BJ91" s="25"/>
      <c r="BK91" s="25"/>
      <c r="BL91" s="26"/>
      <c r="BN91" s="86"/>
    </row>
    <row r="92" spans="1:66" s="85" customFormat="1" ht="15.75" customHeight="1">
      <c r="A92" s="19"/>
      <c r="B92" s="25"/>
      <c r="C92" s="25"/>
      <c r="D92" s="87"/>
      <c r="E92" s="25"/>
      <c r="F92" s="25"/>
      <c r="G92" s="25"/>
      <c r="H92" s="87"/>
      <c r="I92" s="19"/>
      <c r="J92" s="25"/>
      <c r="K92" s="25"/>
      <c r="L92" s="87"/>
      <c r="M92" s="25"/>
      <c r="N92" s="25"/>
      <c r="O92" s="25"/>
      <c r="P92" s="87"/>
      <c r="Q92" s="19"/>
      <c r="R92" s="25"/>
      <c r="S92" s="25"/>
      <c r="T92" s="87"/>
      <c r="U92" s="25"/>
      <c r="V92" s="25"/>
      <c r="W92" s="25"/>
      <c r="X92" s="87"/>
      <c r="Y92" s="19"/>
      <c r="Z92" s="25"/>
      <c r="AA92" s="25"/>
      <c r="AB92" s="87"/>
      <c r="AC92" s="25"/>
      <c r="AD92" s="25"/>
      <c r="AE92" s="25"/>
      <c r="AF92" s="87"/>
      <c r="AG92" s="19"/>
      <c r="AH92" s="25"/>
      <c r="AI92" s="25"/>
      <c r="AJ92" s="87"/>
      <c r="AK92" s="25"/>
      <c r="AL92" s="25"/>
      <c r="AM92" s="25"/>
      <c r="AN92" s="87"/>
      <c r="AO92" s="19"/>
      <c r="AP92" s="25"/>
      <c r="AQ92" s="25"/>
      <c r="AR92" s="87"/>
      <c r="AS92" s="25"/>
      <c r="AT92" s="25"/>
      <c r="AU92" s="25"/>
      <c r="AV92" s="87"/>
      <c r="AW92" s="19"/>
      <c r="AX92" s="25"/>
      <c r="AY92" s="25"/>
      <c r="AZ92" s="87"/>
      <c r="BA92" s="25"/>
      <c r="BB92" s="25"/>
      <c r="BC92" s="25"/>
      <c r="BD92" s="87"/>
      <c r="BE92" s="19"/>
      <c r="BF92" s="25"/>
      <c r="BG92" s="25"/>
      <c r="BH92" s="87"/>
      <c r="BI92" s="25"/>
      <c r="BJ92" s="25"/>
      <c r="BK92" s="25"/>
      <c r="BL92" s="26"/>
      <c r="BN92" s="86"/>
    </row>
    <row r="93" spans="1:66" s="85" customFormat="1" ht="15.75" customHeight="1">
      <c r="A93" s="19"/>
      <c r="B93" s="25"/>
      <c r="C93" s="25"/>
      <c r="D93" s="87"/>
      <c r="E93" s="25"/>
      <c r="F93" s="25"/>
      <c r="G93" s="25"/>
      <c r="H93" s="87"/>
      <c r="I93" s="19"/>
      <c r="J93" s="25"/>
      <c r="K93" s="25"/>
      <c r="L93" s="87"/>
      <c r="M93" s="25"/>
      <c r="N93" s="25"/>
      <c r="O93" s="25"/>
      <c r="P93" s="87"/>
      <c r="Q93" s="19"/>
      <c r="R93" s="25"/>
      <c r="S93" s="25"/>
      <c r="T93" s="87"/>
      <c r="U93" s="25"/>
      <c r="V93" s="25"/>
      <c r="W93" s="25"/>
      <c r="X93" s="87"/>
      <c r="Y93" s="19"/>
      <c r="Z93" s="25"/>
      <c r="AA93" s="25"/>
      <c r="AB93" s="87"/>
      <c r="AC93" s="25"/>
      <c r="AD93" s="25"/>
      <c r="AE93" s="25"/>
      <c r="AF93" s="87"/>
      <c r="AG93" s="19"/>
      <c r="AH93" s="25"/>
      <c r="AI93" s="25"/>
      <c r="AJ93" s="87"/>
      <c r="AK93" s="25"/>
      <c r="AL93" s="25"/>
      <c r="AM93" s="25"/>
      <c r="AN93" s="87"/>
      <c r="AO93" s="19"/>
      <c r="AP93" s="25"/>
      <c r="AQ93" s="25"/>
      <c r="AR93" s="87"/>
      <c r="AS93" s="25"/>
      <c r="AT93" s="25"/>
      <c r="AU93" s="25"/>
      <c r="AV93" s="87"/>
      <c r="AW93" s="19"/>
      <c r="AX93" s="25"/>
      <c r="AY93" s="25"/>
      <c r="AZ93" s="87"/>
      <c r="BA93" s="25"/>
      <c r="BB93" s="25"/>
      <c r="BC93" s="25"/>
      <c r="BD93" s="87"/>
      <c r="BE93" s="19"/>
      <c r="BF93" s="25"/>
      <c r="BG93" s="25"/>
      <c r="BH93" s="87"/>
      <c r="BI93" s="25"/>
      <c r="BJ93" s="25"/>
      <c r="BK93" s="25"/>
      <c r="BL93" s="26"/>
      <c r="BN93" s="86"/>
    </row>
    <row r="94" spans="1:66" s="85" customFormat="1" ht="15.75" customHeight="1">
      <c r="A94" s="19"/>
      <c r="B94" s="25"/>
      <c r="C94" s="25"/>
      <c r="D94" s="87"/>
      <c r="E94" s="25"/>
      <c r="F94" s="25"/>
      <c r="G94" s="25"/>
      <c r="H94" s="87"/>
      <c r="I94" s="19"/>
      <c r="J94" s="25"/>
      <c r="K94" s="25"/>
      <c r="L94" s="87"/>
      <c r="M94" s="25"/>
      <c r="N94" s="25"/>
      <c r="O94" s="25"/>
      <c r="P94" s="87"/>
      <c r="Q94" s="19"/>
      <c r="R94" s="25"/>
      <c r="S94" s="25"/>
      <c r="T94" s="87"/>
      <c r="U94" s="25"/>
      <c r="V94" s="25"/>
      <c r="W94" s="25"/>
      <c r="X94" s="87"/>
      <c r="Y94" s="19"/>
      <c r="Z94" s="25"/>
      <c r="AA94" s="25"/>
      <c r="AB94" s="87"/>
      <c r="AC94" s="25"/>
      <c r="AD94" s="25"/>
      <c r="AE94" s="25"/>
      <c r="AF94" s="87"/>
      <c r="AG94" s="19"/>
      <c r="AH94" s="25"/>
      <c r="AI94" s="25"/>
      <c r="AJ94" s="87"/>
      <c r="AK94" s="25"/>
      <c r="AL94" s="25"/>
      <c r="AM94" s="25"/>
      <c r="AN94" s="87"/>
      <c r="AO94" s="19"/>
      <c r="AP94" s="25"/>
      <c r="AQ94" s="25"/>
      <c r="AR94" s="87"/>
      <c r="AS94" s="25"/>
      <c r="AT94" s="25"/>
      <c r="AU94" s="25"/>
      <c r="AV94" s="87"/>
      <c r="AW94" s="19"/>
      <c r="AX94" s="25"/>
      <c r="AY94" s="25"/>
      <c r="AZ94" s="87"/>
      <c r="BA94" s="25"/>
      <c r="BB94" s="25"/>
      <c r="BC94" s="25"/>
      <c r="BD94" s="87"/>
      <c r="BE94" s="19"/>
      <c r="BF94" s="25"/>
      <c r="BG94" s="25"/>
      <c r="BH94" s="87"/>
      <c r="BI94" s="25"/>
      <c r="BJ94" s="25"/>
      <c r="BK94" s="25"/>
      <c r="BL94" s="26"/>
      <c r="BN94" s="86"/>
    </row>
    <row r="95" spans="1:66" s="85" customFormat="1" ht="15.75" customHeight="1">
      <c r="A95" s="19"/>
      <c r="B95" s="25"/>
      <c r="C95" s="25"/>
      <c r="D95" s="87"/>
      <c r="E95" s="25"/>
      <c r="F95" s="25"/>
      <c r="G95" s="25"/>
      <c r="H95" s="87"/>
      <c r="I95" s="19"/>
      <c r="J95" s="25"/>
      <c r="K95" s="25"/>
      <c r="L95" s="87"/>
      <c r="M95" s="25"/>
      <c r="N95" s="25"/>
      <c r="O95" s="25"/>
      <c r="P95" s="87"/>
      <c r="Q95" s="19"/>
      <c r="R95" s="25"/>
      <c r="S95" s="25"/>
      <c r="T95" s="87"/>
      <c r="U95" s="25"/>
      <c r="V95" s="25"/>
      <c r="W95" s="25"/>
      <c r="X95" s="87"/>
      <c r="Y95" s="19"/>
      <c r="Z95" s="25"/>
      <c r="AA95" s="25"/>
      <c r="AB95" s="87"/>
      <c r="AC95" s="25"/>
      <c r="AD95" s="25"/>
      <c r="AE95" s="25"/>
      <c r="AF95" s="87"/>
      <c r="AG95" s="19"/>
      <c r="AH95" s="25"/>
      <c r="AI95" s="25"/>
      <c r="AJ95" s="87"/>
      <c r="AK95" s="25"/>
      <c r="AL95" s="25"/>
      <c r="AM95" s="25"/>
      <c r="AN95" s="87"/>
      <c r="AO95" s="19"/>
      <c r="AP95" s="25"/>
      <c r="AQ95" s="25"/>
      <c r="AR95" s="87"/>
      <c r="AS95" s="25"/>
      <c r="AT95" s="25"/>
      <c r="AU95" s="25"/>
      <c r="AV95" s="87"/>
      <c r="AW95" s="19"/>
      <c r="AX95" s="25"/>
      <c r="AY95" s="25"/>
      <c r="AZ95" s="87"/>
      <c r="BA95" s="25"/>
      <c r="BB95" s="25"/>
      <c r="BC95" s="25"/>
      <c r="BD95" s="87"/>
      <c r="BE95" s="19"/>
      <c r="BF95" s="25"/>
      <c r="BG95" s="25"/>
      <c r="BH95" s="87"/>
      <c r="BI95" s="25"/>
      <c r="BJ95" s="25"/>
      <c r="BK95" s="25"/>
      <c r="BL95" s="26"/>
      <c r="BN95" s="86"/>
    </row>
    <row r="96" spans="1:66" s="85" customFormat="1" ht="15.75" customHeight="1">
      <c r="A96" s="19"/>
      <c r="B96" s="25"/>
      <c r="C96" s="25"/>
      <c r="D96" s="87"/>
      <c r="E96" s="25"/>
      <c r="F96" s="25"/>
      <c r="G96" s="25"/>
      <c r="H96" s="87"/>
      <c r="I96" s="19"/>
      <c r="J96" s="25"/>
      <c r="K96" s="25"/>
      <c r="L96" s="87"/>
      <c r="M96" s="25"/>
      <c r="N96" s="25"/>
      <c r="O96" s="25"/>
      <c r="P96" s="87"/>
      <c r="Q96" s="19"/>
      <c r="R96" s="25"/>
      <c r="S96" s="25"/>
      <c r="T96" s="87"/>
      <c r="U96" s="25"/>
      <c r="V96" s="25"/>
      <c r="W96" s="25"/>
      <c r="X96" s="87"/>
      <c r="Y96" s="19"/>
      <c r="Z96" s="25"/>
      <c r="AA96" s="25"/>
      <c r="AB96" s="87"/>
      <c r="AC96" s="25"/>
      <c r="AD96" s="25"/>
      <c r="AE96" s="25"/>
      <c r="AF96" s="87"/>
      <c r="AG96" s="19"/>
      <c r="AH96" s="25"/>
      <c r="AI96" s="25"/>
      <c r="AJ96" s="87"/>
      <c r="AK96" s="25"/>
      <c r="AL96" s="25"/>
      <c r="AM96" s="25"/>
      <c r="AN96" s="87"/>
      <c r="AO96" s="19"/>
      <c r="AP96" s="25"/>
      <c r="AQ96" s="25"/>
      <c r="AR96" s="87"/>
      <c r="AS96" s="25"/>
      <c r="AT96" s="25"/>
      <c r="AU96" s="25"/>
      <c r="AV96" s="87"/>
      <c r="AW96" s="19"/>
      <c r="AX96" s="25"/>
      <c r="AY96" s="25"/>
      <c r="AZ96" s="87"/>
      <c r="BA96" s="25"/>
      <c r="BB96" s="25"/>
      <c r="BC96" s="25"/>
      <c r="BD96" s="87"/>
      <c r="BE96" s="19"/>
      <c r="BF96" s="25"/>
      <c r="BG96" s="25"/>
      <c r="BH96" s="87"/>
      <c r="BI96" s="25"/>
      <c r="BJ96" s="25"/>
      <c r="BK96" s="25"/>
      <c r="BL96" s="26"/>
      <c r="BN96" s="86"/>
    </row>
    <row r="97" spans="1:66" s="85" customFormat="1" ht="15.75" customHeight="1">
      <c r="A97" s="19"/>
      <c r="B97" s="25"/>
      <c r="C97" s="25"/>
      <c r="D97" s="87"/>
      <c r="E97" s="25"/>
      <c r="F97" s="25"/>
      <c r="G97" s="25"/>
      <c r="H97" s="87"/>
      <c r="I97" s="19"/>
      <c r="J97" s="25"/>
      <c r="K97" s="25"/>
      <c r="L97" s="87"/>
      <c r="M97" s="25"/>
      <c r="N97" s="25"/>
      <c r="O97" s="25"/>
      <c r="P97" s="87"/>
      <c r="Q97" s="19"/>
      <c r="R97" s="25"/>
      <c r="S97" s="25"/>
      <c r="T97" s="87"/>
      <c r="U97" s="25"/>
      <c r="V97" s="25"/>
      <c r="W97" s="25"/>
      <c r="X97" s="87"/>
      <c r="Y97" s="19"/>
      <c r="Z97" s="25"/>
      <c r="AA97" s="25"/>
      <c r="AB97" s="87"/>
      <c r="AC97" s="25"/>
      <c r="AD97" s="25"/>
      <c r="AE97" s="25"/>
      <c r="AF97" s="87"/>
      <c r="AG97" s="19"/>
      <c r="AH97" s="25"/>
      <c r="AI97" s="25"/>
      <c r="AJ97" s="87"/>
      <c r="AK97" s="25"/>
      <c r="AL97" s="25"/>
      <c r="AM97" s="25"/>
      <c r="AN97" s="87"/>
      <c r="AO97" s="19"/>
      <c r="AP97" s="25"/>
      <c r="AQ97" s="25"/>
      <c r="AR97" s="87"/>
      <c r="AS97" s="25"/>
      <c r="AT97" s="25"/>
      <c r="AU97" s="25"/>
      <c r="AV97" s="87"/>
      <c r="AW97" s="19"/>
      <c r="AX97" s="25"/>
      <c r="AY97" s="25"/>
      <c r="AZ97" s="87"/>
      <c r="BA97" s="25"/>
      <c r="BB97" s="25"/>
      <c r="BC97" s="25"/>
      <c r="BD97" s="87"/>
      <c r="BE97" s="19"/>
      <c r="BF97" s="25"/>
      <c r="BG97" s="25"/>
      <c r="BH97" s="87"/>
      <c r="BI97" s="25"/>
      <c r="BJ97" s="25"/>
      <c r="BK97" s="25"/>
      <c r="BL97" s="26"/>
      <c r="BN97" s="86"/>
    </row>
    <row r="98" spans="1:66" s="78" customFormat="1" ht="15.75" customHeight="1" thickBot="1">
      <c r="A98" s="29" t="s">
        <v>56</v>
      </c>
      <c r="B98" s="32">
        <v>102007287366.73</v>
      </c>
      <c r="C98" s="32">
        <v>14555119943</v>
      </c>
      <c r="D98" s="97">
        <v>13007866639</v>
      </c>
      <c r="E98" s="32">
        <v>16492908037</v>
      </c>
      <c r="F98" s="32">
        <v>25022534016.4</v>
      </c>
      <c r="G98" s="32">
        <v>16201046200</v>
      </c>
      <c r="H98" s="97">
        <v>7862242972</v>
      </c>
      <c r="I98" s="29" t="s">
        <v>56</v>
      </c>
      <c r="J98" s="32">
        <v>6582812892</v>
      </c>
      <c r="K98" s="32">
        <v>11823321706</v>
      </c>
      <c r="L98" s="97">
        <v>6405932143</v>
      </c>
      <c r="M98" s="32">
        <v>8466109701</v>
      </c>
      <c r="N98" s="32">
        <v>7932816053</v>
      </c>
      <c r="O98" s="32">
        <v>4345356217</v>
      </c>
      <c r="P98" s="97">
        <v>12026307164</v>
      </c>
      <c r="Q98" s="29" t="s">
        <v>56</v>
      </c>
      <c r="R98" s="32">
        <v>7359193940</v>
      </c>
      <c r="S98" s="32">
        <v>3836442761</v>
      </c>
      <c r="T98" s="97">
        <v>2479757058</v>
      </c>
      <c r="U98" s="32">
        <v>4473888020</v>
      </c>
      <c r="V98" s="32">
        <v>2147102698</v>
      </c>
      <c r="W98" s="32">
        <v>3177593852</v>
      </c>
      <c r="X98" s="97">
        <v>20603731577</v>
      </c>
      <c r="Y98" s="29" t="s">
        <v>56</v>
      </c>
      <c r="Z98" s="32">
        <v>5477231738</v>
      </c>
      <c r="AA98" s="32">
        <v>5906218324</v>
      </c>
      <c r="AB98" s="97">
        <v>6590342539</v>
      </c>
      <c r="AC98" s="32">
        <v>2135603425</v>
      </c>
      <c r="AD98" s="32">
        <v>3209783697.24</v>
      </c>
      <c r="AE98" s="32">
        <v>3310090089</v>
      </c>
      <c r="AF98" s="97">
        <v>2088068052</v>
      </c>
      <c r="AG98" s="29" t="s">
        <v>56</v>
      </c>
      <c r="AH98" s="32">
        <v>5436847604</v>
      </c>
      <c r="AI98" s="32">
        <v>2861105283</v>
      </c>
      <c r="AJ98" s="97">
        <v>2449075084</v>
      </c>
      <c r="AK98" s="32">
        <v>1814720699</v>
      </c>
      <c r="AL98" s="32">
        <v>7998856106</v>
      </c>
      <c r="AM98" s="32">
        <v>11523078995</v>
      </c>
      <c r="AN98" s="97">
        <v>5549193271</v>
      </c>
      <c r="AO98" s="29" t="s">
        <v>56</v>
      </c>
      <c r="AP98" s="32">
        <v>3457928115</v>
      </c>
      <c r="AQ98" s="32">
        <v>6697008763</v>
      </c>
      <c r="AR98" s="97">
        <v>4432564804</v>
      </c>
      <c r="AS98" s="32">
        <v>3870239913</v>
      </c>
      <c r="AT98" s="32">
        <v>5809204989</v>
      </c>
      <c r="AU98" s="32">
        <v>2750687688</v>
      </c>
      <c r="AV98" s="97">
        <v>3349353301</v>
      </c>
      <c r="AW98" s="29" t="s">
        <v>56</v>
      </c>
      <c r="AX98" s="32">
        <v>6538502604</v>
      </c>
      <c r="AY98" s="32">
        <v>2530472933</v>
      </c>
      <c r="AZ98" s="97">
        <v>1812938454</v>
      </c>
      <c r="BA98" s="32">
        <v>1666795390</v>
      </c>
      <c r="BB98" s="32">
        <v>3333971194</v>
      </c>
      <c r="BC98" s="32">
        <v>4671717655</v>
      </c>
      <c r="BD98" s="97">
        <v>2085558076</v>
      </c>
      <c r="BE98" s="29" t="s">
        <v>56</v>
      </c>
      <c r="BF98" s="32">
        <v>708751453</v>
      </c>
      <c r="BG98" s="32">
        <v>2763855275</v>
      </c>
      <c r="BH98" s="97">
        <v>512749686</v>
      </c>
      <c r="BI98" s="32">
        <v>738847871</v>
      </c>
      <c r="BJ98" s="32">
        <v>481497240</v>
      </c>
      <c r="BK98" s="32">
        <v>421372231266.37</v>
      </c>
      <c r="BL98" s="33">
        <v>100</v>
      </c>
      <c r="BN98" s="86"/>
    </row>
    <row r="99" spans="1:66" s="85" customFormat="1" ht="15.75">
      <c r="A99" s="89"/>
      <c r="D99" s="89"/>
      <c r="E99" s="89"/>
      <c r="H99" s="89"/>
      <c r="I99" s="89"/>
      <c r="L99" s="89"/>
      <c r="M99" s="89"/>
      <c r="P99" s="89"/>
      <c r="Q99" s="89"/>
      <c r="T99" s="89"/>
      <c r="U99" s="89"/>
      <c r="X99" s="89"/>
      <c r="Y99" s="89"/>
      <c r="Z99" s="89"/>
      <c r="AB99" s="89"/>
      <c r="AC99" s="89"/>
      <c r="AD99" s="89"/>
      <c r="AE99" s="89"/>
      <c r="AF99" s="89"/>
      <c r="AG99" s="89"/>
      <c r="AH99" s="89"/>
      <c r="AI99" s="89"/>
      <c r="AJ99" s="89"/>
      <c r="AL99" s="89"/>
      <c r="AM99" s="89"/>
      <c r="AN99" s="89"/>
      <c r="AO99" s="89"/>
      <c r="AP99" s="89"/>
      <c r="AR99" s="89"/>
      <c r="AS99" s="89"/>
      <c r="AU99" s="89"/>
      <c r="AV99" s="89"/>
      <c r="AW99" s="89"/>
      <c r="AY99" s="89"/>
      <c r="AZ99" s="89"/>
      <c r="BB99" s="89"/>
      <c r="BD99" s="89"/>
      <c r="BE99" s="89"/>
      <c r="BF99" s="89"/>
      <c r="BG99" s="89"/>
      <c r="BH99" s="89"/>
      <c r="BI99" s="89"/>
      <c r="BJ99" s="89"/>
      <c r="BK99" s="78"/>
      <c r="BL99" s="90"/>
      <c r="BN99" s="86"/>
    </row>
    <row r="100" spans="33:66" ht="15.75">
      <c r="AG100" s="91"/>
      <c r="AO100" s="91"/>
      <c r="AW100" s="91"/>
      <c r="BJ100" s="91"/>
      <c r="BL100" s="56"/>
      <c r="BM100" s="92"/>
      <c r="BN100" s="86"/>
    </row>
    <row r="101" spans="33:66" ht="15.75">
      <c r="AG101" s="91"/>
      <c r="AO101" s="91"/>
      <c r="AW101" s="91"/>
      <c r="BJ101" s="91"/>
      <c r="BL101" s="56"/>
      <c r="BM101" s="92"/>
      <c r="BN101" s="86"/>
    </row>
    <row r="102" spans="62:66" ht="15.75">
      <c r="BJ102" s="91"/>
      <c r="BL102" s="56"/>
      <c r="BM102" s="92"/>
      <c r="BN102" s="86"/>
    </row>
    <row r="103" spans="62:66" ht="15.75">
      <c r="BJ103" s="91"/>
      <c r="BL103" s="56"/>
      <c r="BM103" s="92"/>
      <c r="BN103" s="86"/>
    </row>
    <row r="104" spans="62:66" ht="15.75">
      <c r="BJ104" s="91"/>
      <c r="BL104" s="56"/>
      <c r="BM104" s="92"/>
      <c r="BN104" s="86"/>
    </row>
    <row r="105" spans="62:66" ht="15.75">
      <c r="BJ105" s="91"/>
      <c r="BL105" s="56"/>
      <c r="BM105" s="92"/>
      <c r="BN105" s="86"/>
    </row>
    <row r="106" spans="62:66" ht="15.75">
      <c r="BJ106" s="91"/>
      <c r="BL106" s="56"/>
      <c r="BM106" s="92"/>
      <c r="BN106" s="86"/>
    </row>
    <row r="107" spans="62:66" ht="15.75">
      <c r="BJ107" s="91"/>
      <c r="BL107" s="56"/>
      <c r="BM107" s="92"/>
      <c r="BN107" s="86"/>
    </row>
    <row r="108" spans="62:66" ht="15.75">
      <c r="BJ108" s="91"/>
      <c r="BL108" s="56"/>
      <c r="BM108" s="92"/>
      <c r="BN108" s="86"/>
    </row>
    <row r="109" spans="54:66" ht="15.75" customHeight="1">
      <c r="BB109" s="98" t="s">
        <v>174</v>
      </c>
      <c r="BI109" s="98"/>
      <c r="BJ109" s="91"/>
      <c r="BL109" s="56"/>
      <c r="BM109" s="92"/>
      <c r="BN109" s="86"/>
    </row>
    <row r="110" spans="1:89" s="102" customFormat="1" ht="19.5">
      <c r="A110" s="99" t="s">
        <v>1</v>
      </c>
      <c r="B110" s="98" t="s">
        <v>58</v>
      </c>
      <c r="C110" s="98" t="s">
        <v>59</v>
      </c>
      <c r="D110" s="99" t="s">
        <v>60</v>
      </c>
      <c r="E110" s="98" t="s">
        <v>61</v>
      </c>
      <c r="F110" s="98" t="s">
        <v>62</v>
      </c>
      <c r="G110" s="98" t="s">
        <v>63</v>
      </c>
      <c r="H110" s="99" t="s">
        <v>64</v>
      </c>
      <c r="I110" s="98" t="s">
        <v>1</v>
      </c>
      <c r="J110" s="98" t="s">
        <v>65</v>
      </c>
      <c r="K110" s="98" t="s">
        <v>66</v>
      </c>
      <c r="L110" s="99" t="s">
        <v>67</v>
      </c>
      <c r="M110" s="98" t="s">
        <v>68</v>
      </c>
      <c r="N110" s="98" t="s">
        <v>69</v>
      </c>
      <c r="O110" s="98" t="s">
        <v>70</v>
      </c>
      <c r="P110" s="99" t="s">
        <v>71</v>
      </c>
      <c r="Q110" s="98" t="s">
        <v>1</v>
      </c>
      <c r="R110" s="98" t="s">
        <v>72</v>
      </c>
      <c r="S110" s="98" t="s">
        <v>73</v>
      </c>
      <c r="T110" s="99" t="s">
        <v>74</v>
      </c>
      <c r="U110" s="98" t="s">
        <v>75</v>
      </c>
      <c r="V110" s="98" t="s">
        <v>76</v>
      </c>
      <c r="W110" s="98" t="s">
        <v>77</v>
      </c>
      <c r="X110" s="99" t="s">
        <v>78</v>
      </c>
      <c r="Y110" s="98" t="s">
        <v>1</v>
      </c>
      <c r="Z110" s="98" t="s">
        <v>79</v>
      </c>
      <c r="AA110" s="98" t="s">
        <v>80</v>
      </c>
      <c r="AB110" s="99" t="s">
        <v>81</v>
      </c>
      <c r="AC110" s="98" t="s">
        <v>82</v>
      </c>
      <c r="AD110" s="98" t="s">
        <v>83</v>
      </c>
      <c r="AE110" s="98" t="s">
        <v>84</v>
      </c>
      <c r="AF110" s="99" t="s">
        <v>85</v>
      </c>
      <c r="AG110" s="98" t="s">
        <v>1</v>
      </c>
      <c r="AH110" s="98" t="s">
        <v>86</v>
      </c>
      <c r="AI110" s="98" t="s">
        <v>87</v>
      </c>
      <c r="AJ110" s="99" t="s">
        <v>88</v>
      </c>
      <c r="AK110" s="98" t="s">
        <v>89</v>
      </c>
      <c r="AL110" s="98" t="s">
        <v>90</v>
      </c>
      <c r="AM110" s="98" t="s">
        <v>91</v>
      </c>
      <c r="AN110" s="99" t="s">
        <v>92</v>
      </c>
      <c r="AO110" s="98" t="s">
        <v>1</v>
      </c>
      <c r="AP110" s="98" t="s">
        <v>93</v>
      </c>
      <c r="AQ110" s="98" t="s">
        <v>94</v>
      </c>
      <c r="AR110" s="99" t="s">
        <v>95</v>
      </c>
      <c r="AS110" s="98" t="s">
        <v>96</v>
      </c>
      <c r="AT110" s="98" t="s">
        <v>97</v>
      </c>
      <c r="AU110" s="98" t="s">
        <v>98</v>
      </c>
      <c r="AV110" s="99" t="s">
        <v>174</v>
      </c>
      <c r="AW110" s="98" t="s">
        <v>1</v>
      </c>
      <c r="AX110" s="98" t="s">
        <v>99</v>
      </c>
      <c r="AY110" s="98" t="s">
        <v>100</v>
      </c>
      <c r="AZ110" s="99" t="s">
        <v>101</v>
      </c>
      <c r="BA110" s="98" t="s">
        <v>102</v>
      </c>
      <c r="BB110" s="98" t="s">
        <v>103</v>
      </c>
      <c r="BC110" s="98" t="s">
        <v>104</v>
      </c>
      <c r="BD110" s="99" t="s">
        <v>105</v>
      </c>
      <c r="BE110" s="98" t="s">
        <v>1</v>
      </c>
      <c r="BF110" s="98" t="s">
        <v>106</v>
      </c>
      <c r="BG110" s="98" t="s">
        <v>175</v>
      </c>
      <c r="BH110" s="99" t="s">
        <v>107</v>
      </c>
      <c r="BI110" s="98" t="s">
        <v>108</v>
      </c>
      <c r="BJ110" s="98" t="s">
        <v>109</v>
      </c>
      <c r="BK110" s="100"/>
      <c r="BL110" s="101"/>
      <c r="BN110" s="98"/>
      <c r="BO110" s="98"/>
      <c r="BP110" s="98"/>
      <c r="BQ110" s="98"/>
      <c r="BX110" s="103"/>
      <c r="BY110" s="103"/>
      <c r="BZ110" s="104"/>
      <c r="CA110" s="98"/>
      <c r="CB110" s="98"/>
      <c r="CC110" s="105"/>
      <c r="CD110" s="105"/>
      <c r="CE110" s="105"/>
      <c r="CF110" s="106"/>
      <c r="CG110" s="106"/>
      <c r="CH110" s="106"/>
      <c r="CI110" s="106"/>
      <c r="CJ110" s="106"/>
      <c r="CK110" s="106"/>
    </row>
    <row r="111" spans="62:66" ht="15.75">
      <c r="BJ111" s="91"/>
      <c r="BL111" s="56"/>
      <c r="BM111" s="92"/>
      <c r="BN111" s="86"/>
    </row>
    <row r="112" spans="62:66" ht="15.75">
      <c r="BJ112" s="91"/>
      <c r="BL112" s="56"/>
      <c r="BM112" s="92"/>
      <c r="BN112" s="86"/>
    </row>
    <row r="113" spans="62:66" ht="15.75">
      <c r="BJ113" s="91"/>
      <c r="BL113" s="56"/>
      <c r="BM113" s="92"/>
      <c r="BN113" s="86"/>
    </row>
    <row r="114" spans="62:66" ht="15.75">
      <c r="BJ114" s="91"/>
      <c r="BL114" s="56"/>
      <c r="BM114" s="92"/>
      <c r="BN114" s="86"/>
    </row>
    <row r="115" spans="1:66" ht="15.75">
      <c r="A115" s="107" t="e">
        <f>A47-A98</f>
        <v>#VALUE!</v>
      </c>
      <c r="B115" s="108" t="str">
        <f aca="true" t="shared" si="0" ref="B115:AG115">IF(B47-B98=0,"TRUE","FALSE")</f>
        <v>TRUE</v>
      </c>
      <c r="C115" s="108" t="str">
        <f t="shared" si="0"/>
        <v>TRUE</v>
      </c>
      <c r="D115" s="107" t="str">
        <f t="shared" si="0"/>
        <v>TRUE</v>
      </c>
      <c r="E115" s="108" t="str">
        <f t="shared" si="0"/>
        <v>TRUE</v>
      </c>
      <c r="F115" s="108" t="str">
        <f t="shared" si="0"/>
        <v>TRUE</v>
      </c>
      <c r="G115" s="108" t="str">
        <f t="shared" si="0"/>
        <v>TRUE</v>
      </c>
      <c r="H115" s="107" t="str">
        <f t="shared" si="0"/>
        <v>TRUE</v>
      </c>
      <c r="I115" s="108" t="e">
        <f t="shared" si="0"/>
        <v>#VALUE!</v>
      </c>
      <c r="J115" s="108" t="str">
        <f t="shared" si="0"/>
        <v>TRUE</v>
      </c>
      <c r="K115" s="108" t="str">
        <f t="shared" si="0"/>
        <v>TRUE</v>
      </c>
      <c r="L115" s="107" t="str">
        <f t="shared" si="0"/>
        <v>TRUE</v>
      </c>
      <c r="M115" s="108" t="str">
        <f t="shared" si="0"/>
        <v>TRUE</v>
      </c>
      <c r="N115" s="108" t="str">
        <f t="shared" si="0"/>
        <v>TRUE</v>
      </c>
      <c r="O115" s="108" t="str">
        <f t="shared" si="0"/>
        <v>TRUE</v>
      </c>
      <c r="P115" s="107" t="str">
        <f t="shared" si="0"/>
        <v>TRUE</v>
      </c>
      <c r="Q115" s="108" t="e">
        <f t="shared" si="0"/>
        <v>#VALUE!</v>
      </c>
      <c r="R115" s="108" t="str">
        <f t="shared" si="0"/>
        <v>TRUE</v>
      </c>
      <c r="S115" s="108" t="str">
        <f t="shared" si="0"/>
        <v>TRUE</v>
      </c>
      <c r="T115" s="107" t="str">
        <f t="shared" si="0"/>
        <v>TRUE</v>
      </c>
      <c r="U115" s="108" t="str">
        <f t="shared" si="0"/>
        <v>TRUE</v>
      </c>
      <c r="V115" s="108" t="str">
        <f t="shared" si="0"/>
        <v>TRUE</v>
      </c>
      <c r="W115" s="108" t="str">
        <f t="shared" si="0"/>
        <v>TRUE</v>
      </c>
      <c r="X115" s="107" t="str">
        <f t="shared" si="0"/>
        <v>TRUE</v>
      </c>
      <c r="Y115" s="108" t="e">
        <f t="shared" si="0"/>
        <v>#VALUE!</v>
      </c>
      <c r="Z115" s="108" t="str">
        <f t="shared" si="0"/>
        <v>TRUE</v>
      </c>
      <c r="AA115" s="108" t="str">
        <f t="shared" si="0"/>
        <v>TRUE</v>
      </c>
      <c r="AB115" s="107" t="str">
        <f t="shared" si="0"/>
        <v>TRUE</v>
      </c>
      <c r="AC115" s="108" t="str">
        <f t="shared" si="0"/>
        <v>TRUE</v>
      </c>
      <c r="AD115" s="108" t="str">
        <f t="shared" si="0"/>
        <v>TRUE</v>
      </c>
      <c r="AE115" s="108" t="str">
        <f t="shared" si="0"/>
        <v>TRUE</v>
      </c>
      <c r="AF115" s="107" t="str">
        <f t="shared" si="0"/>
        <v>TRUE</v>
      </c>
      <c r="AG115" s="108" t="e">
        <f t="shared" si="0"/>
        <v>#VALUE!</v>
      </c>
      <c r="AH115" s="108" t="str">
        <f aca="true" t="shared" si="1" ref="AH115:BL115">IF(AH47-AH98=0,"TRUE","FALSE")</f>
        <v>TRUE</v>
      </c>
      <c r="AI115" s="108" t="str">
        <f t="shared" si="1"/>
        <v>TRUE</v>
      </c>
      <c r="AJ115" s="107" t="str">
        <f t="shared" si="1"/>
        <v>TRUE</v>
      </c>
      <c r="AK115" s="108" t="str">
        <f t="shared" si="1"/>
        <v>TRUE</v>
      </c>
      <c r="AL115" s="108" t="str">
        <f t="shared" si="1"/>
        <v>TRUE</v>
      </c>
      <c r="AM115" s="108" t="str">
        <f t="shared" si="1"/>
        <v>TRUE</v>
      </c>
      <c r="AN115" s="107" t="str">
        <f t="shared" si="1"/>
        <v>TRUE</v>
      </c>
      <c r="AO115" s="108" t="e">
        <f t="shared" si="1"/>
        <v>#VALUE!</v>
      </c>
      <c r="AP115" s="108" t="str">
        <f t="shared" si="1"/>
        <v>TRUE</v>
      </c>
      <c r="AQ115" s="108" t="str">
        <f t="shared" si="1"/>
        <v>TRUE</v>
      </c>
      <c r="AR115" s="107" t="str">
        <f t="shared" si="1"/>
        <v>TRUE</v>
      </c>
      <c r="AS115" s="108" t="str">
        <f t="shared" si="1"/>
        <v>TRUE</v>
      </c>
      <c r="AT115" s="108" t="str">
        <f t="shared" si="1"/>
        <v>TRUE</v>
      </c>
      <c r="AU115" s="108" t="str">
        <f t="shared" si="1"/>
        <v>TRUE</v>
      </c>
      <c r="AV115" s="107" t="str">
        <f t="shared" si="1"/>
        <v>TRUE</v>
      </c>
      <c r="AW115" s="108" t="e">
        <f t="shared" si="1"/>
        <v>#VALUE!</v>
      </c>
      <c r="AX115" s="108" t="str">
        <f t="shared" si="1"/>
        <v>TRUE</v>
      </c>
      <c r="AY115" s="108" t="str">
        <f t="shared" si="1"/>
        <v>TRUE</v>
      </c>
      <c r="AZ115" s="107" t="str">
        <f t="shared" si="1"/>
        <v>TRUE</v>
      </c>
      <c r="BA115" s="108" t="str">
        <f t="shared" si="1"/>
        <v>TRUE</v>
      </c>
      <c r="BB115" s="108" t="str">
        <f t="shared" si="1"/>
        <v>TRUE</v>
      </c>
      <c r="BC115" s="108" t="str">
        <f t="shared" si="1"/>
        <v>TRUE</v>
      </c>
      <c r="BD115" s="107" t="str">
        <f t="shared" si="1"/>
        <v>TRUE</v>
      </c>
      <c r="BE115" s="108" t="e">
        <f t="shared" si="1"/>
        <v>#VALUE!</v>
      </c>
      <c r="BF115" s="108" t="str">
        <f t="shared" si="1"/>
        <v>TRUE</v>
      </c>
      <c r="BG115" s="108" t="str">
        <f t="shared" si="1"/>
        <v>TRUE</v>
      </c>
      <c r="BH115" s="107" t="str">
        <f t="shared" si="1"/>
        <v>TRUE</v>
      </c>
      <c r="BI115" s="108" t="str">
        <f t="shared" si="1"/>
        <v>TRUE</v>
      </c>
      <c r="BJ115" s="108" t="str">
        <f t="shared" si="1"/>
        <v>TRUE</v>
      </c>
      <c r="BK115" s="108" t="str">
        <f t="shared" si="1"/>
        <v>TRUE</v>
      </c>
      <c r="BL115" s="107" t="str">
        <f t="shared" si="1"/>
        <v>TRUE</v>
      </c>
      <c r="BM115" s="92"/>
      <c r="BN115" s="86"/>
    </row>
  </sheetData>
  <mergeCells count="128">
    <mergeCell ref="BI55:BI56"/>
    <mergeCell ref="C48:D48"/>
    <mergeCell ref="A48:B48"/>
    <mergeCell ref="AE55:AE56"/>
    <mergeCell ref="AF55:AF56"/>
    <mergeCell ref="M55:M56"/>
    <mergeCell ref="N55:N56"/>
    <mergeCell ref="I55:I56"/>
    <mergeCell ref="L55:L56"/>
    <mergeCell ref="E55:E56"/>
    <mergeCell ref="P55:P56"/>
    <mergeCell ref="Q55:Q56"/>
    <mergeCell ref="R55:R56"/>
    <mergeCell ref="Z55:Z56"/>
    <mergeCell ref="S55:S56"/>
    <mergeCell ref="T55:T56"/>
    <mergeCell ref="U55:U56"/>
    <mergeCell ref="AC4:AC5"/>
    <mergeCell ref="AF4:AF5"/>
    <mergeCell ref="AK4:AK5"/>
    <mergeCell ref="Z4:Z5"/>
    <mergeCell ref="AD4:AD5"/>
    <mergeCell ref="Y4:Y5"/>
    <mergeCell ref="V55:V56"/>
    <mergeCell ref="X55:X56"/>
    <mergeCell ref="W55:W56"/>
    <mergeCell ref="Y55:Y56"/>
    <mergeCell ref="X4:X5"/>
    <mergeCell ref="W4:W5"/>
    <mergeCell ref="AC55:AC56"/>
    <mergeCell ref="AH55:AH56"/>
    <mergeCell ref="AA55:AA56"/>
    <mergeCell ref="AB55:AB56"/>
    <mergeCell ref="AG55:AG56"/>
    <mergeCell ref="T4:T5"/>
    <mergeCell ref="U4:U5"/>
    <mergeCell ref="V4:V5"/>
    <mergeCell ref="AK55:AK56"/>
    <mergeCell ref="AJ55:AJ56"/>
    <mergeCell ref="AA4:AA5"/>
    <mergeCell ref="AB4:AB5"/>
    <mergeCell ref="AJ4:AJ5"/>
    <mergeCell ref="AI4:AI5"/>
    <mergeCell ref="AD55:AD56"/>
    <mergeCell ref="P4:P5"/>
    <mergeCell ref="Q4:Q5"/>
    <mergeCell ref="R4:R5"/>
    <mergeCell ref="S4:S5"/>
    <mergeCell ref="AV4:AV5"/>
    <mergeCell ref="AW4:AW5"/>
    <mergeCell ref="AX4:AX5"/>
    <mergeCell ref="AQ55:AQ56"/>
    <mergeCell ref="AT4:AT5"/>
    <mergeCell ref="AQ4:AQ5"/>
    <mergeCell ref="AR4:AR5"/>
    <mergeCell ref="AP4:AP5"/>
    <mergeCell ref="AE4:AE5"/>
    <mergeCell ref="AU4:AU5"/>
    <mergeCell ref="AO4:AO5"/>
    <mergeCell ref="AL4:AL5"/>
    <mergeCell ref="AM4:AM5"/>
    <mergeCell ref="AN4:AN5"/>
    <mergeCell ref="AS4:AS5"/>
    <mergeCell ref="AG4:AG5"/>
    <mergeCell ref="AH4:AH5"/>
    <mergeCell ref="BH4:BH5"/>
    <mergeCell ref="BJ4:BJ5"/>
    <mergeCell ref="AY4:AY5"/>
    <mergeCell ref="AZ4:AZ5"/>
    <mergeCell ref="BA4:BA5"/>
    <mergeCell ref="BB4:BB5"/>
    <mergeCell ref="BC4:BC5"/>
    <mergeCell ref="BD4:BD5"/>
    <mergeCell ref="BE4:BE5"/>
    <mergeCell ref="BI4:BI5"/>
    <mergeCell ref="J55:J56"/>
    <mergeCell ref="M4:M5"/>
    <mergeCell ref="I4:I5"/>
    <mergeCell ref="BK55:BL55"/>
    <mergeCell ref="BF55:BF56"/>
    <mergeCell ref="BJ55:BJ56"/>
    <mergeCell ref="BG55:BG56"/>
    <mergeCell ref="BH55:BH56"/>
    <mergeCell ref="BF4:BF5"/>
    <mergeCell ref="BG4:BG5"/>
    <mergeCell ref="N4:N5"/>
    <mergeCell ref="O4:O5"/>
    <mergeCell ref="K55:K56"/>
    <mergeCell ref="K4:K5"/>
    <mergeCell ref="L4:L5"/>
    <mergeCell ref="O55:O56"/>
    <mergeCell ref="A55:A56"/>
    <mergeCell ref="B55:B56"/>
    <mergeCell ref="C55:C56"/>
    <mergeCell ref="D55:D56"/>
    <mergeCell ref="E4:E5"/>
    <mergeCell ref="F4:F5"/>
    <mergeCell ref="G4:G5"/>
    <mergeCell ref="H55:H56"/>
    <mergeCell ref="H4:H5"/>
    <mergeCell ref="G55:G56"/>
    <mergeCell ref="F55:F56"/>
    <mergeCell ref="AP55:AP56"/>
    <mergeCell ref="AM55:AM56"/>
    <mergeCell ref="AL55:AL56"/>
    <mergeCell ref="AN55:AN56"/>
    <mergeCell ref="J4:J5"/>
    <mergeCell ref="BK4:BL4"/>
    <mergeCell ref="AI55:AI56"/>
    <mergeCell ref="AT55:AT56"/>
    <mergeCell ref="AR55:AR56"/>
    <mergeCell ref="AS55:AS56"/>
    <mergeCell ref="BE55:BE56"/>
    <mergeCell ref="AO55:AO56"/>
    <mergeCell ref="AW55:AW56"/>
    <mergeCell ref="BC55:BC56"/>
    <mergeCell ref="BD55:BD56"/>
    <mergeCell ref="BB55:BB56"/>
    <mergeCell ref="AU55:AU56"/>
    <mergeCell ref="AV55:AV56"/>
    <mergeCell ref="AX55:AX56"/>
    <mergeCell ref="AY55:AY56"/>
    <mergeCell ref="AZ55:AZ56"/>
    <mergeCell ref="BA55:BA56"/>
    <mergeCell ref="A4:A5"/>
    <mergeCell ref="B4:B5"/>
    <mergeCell ref="C4:C5"/>
    <mergeCell ref="D4:D5"/>
  </mergeCells>
  <printOptions horizontalCentered="1"/>
  <pageMargins left="0.6299212598425197" right="0.6299212598425197" top="0.6692913385826772" bottom="0.3937007874015748" header="0.5118110236220472" footer="0.5118110236220472"/>
  <pageSetup horizontalDpi="600" verticalDpi="600" orientation="portrait" pageOrder="overThenDown" paperSize="9" scale="97" r:id="rId1"/>
  <rowBreaks count="1" manualBreakCount="1">
    <brk id="49" max="63" man="1"/>
  </rowBreaks>
  <colBreaks count="1" manualBreakCount="1">
    <brk id="60" max="99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76"/>
  <sheetViews>
    <sheetView workbookViewId="0" topLeftCell="A1">
      <pane xSplit="1" ySplit="5" topLeftCell="B36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D38" sqref="D38"/>
    </sheetView>
  </sheetViews>
  <sheetFormatPr defaultColWidth="9.00390625" defaultRowHeight="16.5"/>
  <cols>
    <col min="1" max="1" width="20.625" style="1" customWidth="1"/>
    <col min="2" max="2" width="18.125" style="1" customWidth="1"/>
    <col min="3" max="3" width="7.875" style="1" customWidth="1"/>
    <col min="4" max="4" width="20.625" style="1" customWidth="1"/>
    <col min="5" max="5" width="17.00390625" style="1" customWidth="1"/>
    <col min="6" max="6" width="8.50390625" style="1" customWidth="1"/>
    <col min="7" max="16384" width="9.00390625" style="1" customWidth="1"/>
  </cols>
  <sheetData>
    <row r="1" spans="1:6" ht="27.75" customHeight="1">
      <c r="A1" s="111" t="s">
        <v>128</v>
      </c>
      <c r="B1" s="112"/>
      <c r="C1" s="112"/>
      <c r="D1" s="112"/>
      <c r="E1" s="112"/>
      <c r="F1" s="112"/>
    </row>
    <row r="2" spans="1:6" ht="27" customHeight="1">
      <c r="A2" s="113" t="s">
        <v>126</v>
      </c>
      <c r="B2" s="113"/>
      <c r="C2" s="113"/>
      <c r="D2" s="113"/>
      <c r="E2" s="113"/>
      <c r="F2" s="113"/>
    </row>
    <row r="3" spans="1:5" ht="10.5" customHeight="1">
      <c r="A3" s="109"/>
      <c r="B3" s="109"/>
      <c r="C3" s="109"/>
      <c r="D3" s="109"/>
      <c r="E3" s="109"/>
    </row>
    <row r="4" spans="1:6" ht="18" customHeight="1" thickBot="1">
      <c r="A4" s="2"/>
      <c r="B4" s="2" t="s">
        <v>111</v>
      </c>
      <c r="C4" s="2"/>
      <c r="D4" s="2"/>
      <c r="F4" s="3" t="s">
        <v>0</v>
      </c>
    </row>
    <row r="5" spans="1:6" s="8" customFormat="1" ht="33.75" customHeight="1">
      <c r="A5" s="4" t="s">
        <v>1</v>
      </c>
      <c r="B5" s="5" t="s">
        <v>2</v>
      </c>
      <c r="C5" s="6" t="s">
        <v>3</v>
      </c>
      <c r="D5" s="5" t="s">
        <v>1</v>
      </c>
      <c r="E5" s="5" t="s">
        <v>2</v>
      </c>
      <c r="F5" s="7" t="s">
        <v>3</v>
      </c>
    </row>
    <row r="6" spans="1:6" s="14" customFormat="1" ht="15.75" customHeight="1">
      <c r="A6" s="9" t="s">
        <v>4</v>
      </c>
      <c r="B6" s="10">
        <f>SUM(B7,B14,B21,B31,B35,B37,B39)</f>
        <v>156942149130.9</v>
      </c>
      <c r="C6" s="11">
        <f aca="true" t="shared" si="0" ref="C6:C14">IF(B$6&gt;0,(B6/B$6)*100,0)</f>
        <v>100</v>
      </c>
      <c r="D6" s="12" t="s">
        <v>5</v>
      </c>
      <c r="E6" s="10">
        <f>SUM(E7,E13,E17,E20)</f>
        <v>95995733267.59</v>
      </c>
      <c r="F6" s="13">
        <f aca="true" t="shared" si="1" ref="F6:F11">IF(E$47&gt;0,(E6/E$47)*100,0)</f>
        <v>61.17</v>
      </c>
    </row>
    <row r="7" spans="1:6" s="14" customFormat="1" ht="15.75" customHeight="1">
      <c r="A7" s="15" t="s">
        <v>6</v>
      </c>
      <c r="B7" s="10">
        <f>SUM(B8:B13)</f>
        <v>64107607022.9</v>
      </c>
      <c r="C7" s="16">
        <f t="shared" si="0"/>
        <v>40.85</v>
      </c>
      <c r="D7" s="17" t="s">
        <v>7</v>
      </c>
      <c r="E7" s="10">
        <f>SUM(E8:E11)</f>
        <v>2342871650.59</v>
      </c>
      <c r="F7" s="18">
        <f t="shared" si="1"/>
        <v>1.49</v>
      </c>
    </row>
    <row r="8" spans="1:6" s="24" customFormat="1" ht="15.75" customHeight="1">
      <c r="A8" s="19" t="s">
        <v>8</v>
      </c>
      <c r="B8" s="20">
        <v>2626118592</v>
      </c>
      <c r="C8" s="21">
        <f t="shared" si="0"/>
        <v>1.67</v>
      </c>
      <c r="D8" s="22" t="s">
        <v>9</v>
      </c>
      <c r="E8" s="20">
        <v>412255848.52</v>
      </c>
      <c r="F8" s="23">
        <f t="shared" si="1"/>
        <v>0.26</v>
      </c>
    </row>
    <row r="9" spans="1:6" s="24" customFormat="1" ht="15.75" customHeight="1">
      <c r="A9" s="19" t="s">
        <v>112</v>
      </c>
      <c r="B9" s="20"/>
      <c r="C9" s="21">
        <f t="shared" si="0"/>
        <v>0</v>
      </c>
      <c r="D9" s="22" t="s">
        <v>10</v>
      </c>
      <c r="E9" s="20">
        <v>1927662556.07</v>
      </c>
      <c r="F9" s="23">
        <f t="shared" si="1"/>
        <v>1.23</v>
      </c>
    </row>
    <row r="10" spans="1:6" s="24" customFormat="1" ht="15.75" customHeight="1">
      <c r="A10" s="19" t="s">
        <v>11</v>
      </c>
      <c r="B10" s="20">
        <v>32196640721</v>
      </c>
      <c r="C10" s="21">
        <f t="shared" si="0"/>
        <v>20.51</v>
      </c>
      <c r="D10" s="22" t="s">
        <v>12</v>
      </c>
      <c r="E10" s="20">
        <v>2953246</v>
      </c>
      <c r="F10" s="23">
        <f t="shared" si="1"/>
        <v>0</v>
      </c>
    </row>
    <row r="11" spans="1:6" s="24" customFormat="1" ht="15.75" customHeight="1">
      <c r="A11" s="19" t="s">
        <v>13</v>
      </c>
      <c r="B11" s="20">
        <v>28553783384.9</v>
      </c>
      <c r="C11" s="21">
        <f t="shared" si="0"/>
        <v>18.19</v>
      </c>
      <c r="D11" s="19" t="s">
        <v>113</v>
      </c>
      <c r="E11" s="20"/>
      <c r="F11" s="23">
        <f t="shared" si="1"/>
        <v>0</v>
      </c>
    </row>
    <row r="12" spans="1:6" s="24" customFormat="1" ht="15.75" customHeight="1">
      <c r="A12" s="19" t="s">
        <v>14</v>
      </c>
      <c r="B12" s="20">
        <v>480173969</v>
      </c>
      <c r="C12" s="21">
        <f t="shared" si="0"/>
        <v>0.31</v>
      </c>
      <c r="D12" s="17"/>
      <c r="E12" s="10"/>
      <c r="F12" s="18"/>
    </row>
    <row r="13" spans="1:6" s="24" customFormat="1" ht="15.75" customHeight="1">
      <c r="A13" s="19" t="s">
        <v>15</v>
      </c>
      <c r="B13" s="20">
        <v>250890356</v>
      </c>
      <c r="C13" s="21">
        <f t="shared" si="0"/>
        <v>0.16</v>
      </c>
      <c r="D13" s="17" t="s">
        <v>16</v>
      </c>
      <c r="E13" s="10">
        <f>SUM(E14:E15)</f>
        <v>90947477988</v>
      </c>
      <c r="F13" s="18">
        <f>IF(E$47&gt;0,(E13/E$47)*100,0)</f>
        <v>57.95</v>
      </c>
    </row>
    <row r="14" spans="1:6" s="24" customFormat="1" ht="15.75" customHeight="1">
      <c r="A14" s="15" t="s">
        <v>114</v>
      </c>
      <c r="B14" s="10">
        <f>SUM(B16:B20)</f>
        <v>69565005999</v>
      </c>
      <c r="C14" s="16">
        <f t="shared" si="0"/>
        <v>44.33</v>
      </c>
      <c r="D14" s="22" t="s">
        <v>17</v>
      </c>
      <c r="E14" s="20">
        <v>90947477988</v>
      </c>
      <c r="F14" s="23">
        <f>IF(E$47&gt;0,(E14/E$47)*100,0)</f>
        <v>57.95</v>
      </c>
    </row>
    <row r="15" spans="1:6" s="24" customFormat="1" ht="15.75" customHeight="1">
      <c r="A15" s="15" t="s">
        <v>18</v>
      </c>
      <c r="C15" s="16"/>
      <c r="D15" s="19" t="s">
        <v>115</v>
      </c>
      <c r="E15" s="20"/>
      <c r="F15" s="23">
        <f>IF(E$47&gt;0,(E15/E$47)*100,0)</f>
        <v>0</v>
      </c>
    </row>
    <row r="16" spans="1:6" s="24" customFormat="1" ht="15.75" customHeight="1">
      <c r="A16" s="19" t="s">
        <v>19</v>
      </c>
      <c r="B16" s="20">
        <v>3790758001</v>
      </c>
      <c r="C16" s="21">
        <f aca="true" t="shared" si="2" ref="C16:C43">IF(B$6&gt;0,(B16/B$6)*100,0)</f>
        <v>2.42</v>
      </c>
      <c r="D16" s="22"/>
      <c r="E16" s="25"/>
      <c r="F16" s="23"/>
    </row>
    <row r="17" spans="1:6" s="24" customFormat="1" ht="15.75" customHeight="1">
      <c r="A17" s="19" t="s">
        <v>20</v>
      </c>
      <c r="B17" s="20"/>
      <c r="C17" s="21">
        <f t="shared" si="2"/>
        <v>0</v>
      </c>
      <c r="D17" s="17" t="s">
        <v>21</v>
      </c>
      <c r="E17" s="10">
        <f>SUM(E18)</f>
        <v>2705383629</v>
      </c>
      <c r="F17" s="18">
        <f>IF(E$47&gt;0,(E17/E$47)*100,0)</f>
        <v>1.72</v>
      </c>
    </row>
    <row r="18" spans="1:6" s="24" customFormat="1" ht="15.75" customHeight="1">
      <c r="A18" s="19" t="s">
        <v>22</v>
      </c>
      <c r="B18" s="20">
        <v>65761383188</v>
      </c>
      <c r="C18" s="21">
        <f t="shared" si="2"/>
        <v>41.9</v>
      </c>
      <c r="D18" s="22" t="s">
        <v>23</v>
      </c>
      <c r="E18" s="20">
        <v>2705383629</v>
      </c>
      <c r="F18" s="23">
        <f>IF(E$47&gt;0,(E18/E$47)*100,0)</f>
        <v>1.72</v>
      </c>
    </row>
    <row r="19" spans="1:6" s="24" customFormat="1" ht="15.75" customHeight="1">
      <c r="A19" s="19" t="s">
        <v>24</v>
      </c>
      <c r="B19" s="20">
        <v>10895562</v>
      </c>
      <c r="C19" s="21">
        <f t="shared" si="2"/>
        <v>0.01</v>
      </c>
      <c r="D19" s="22"/>
      <c r="E19" s="25"/>
      <c r="F19" s="26"/>
    </row>
    <row r="20" spans="1:6" s="24" customFormat="1" ht="15.75" customHeight="1">
      <c r="A20" s="19" t="s">
        <v>25</v>
      </c>
      <c r="B20" s="20">
        <v>1969248</v>
      </c>
      <c r="C20" s="21">
        <f t="shared" si="2"/>
        <v>0</v>
      </c>
      <c r="D20" s="15" t="s">
        <v>116</v>
      </c>
      <c r="E20" s="10">
        <f>SUM(E21)</f>
        <v>0</v>
      </c>
      <c r="F20" s="18">
        <f>IF(E$47&gt;0,(E20/E$47)*100,0)</f>
        <v>0</v>
      </c>
    </row>
    <row r="21" spans="1:6" s="24" customFormat="1" ht="15.75" customHeight="1">
      <c r="A21" s="15" t="s">
        <v>26</v>
      </c>
      <c r="B21" s="10">
        <f>SUM(B22:B30)</f>
        <v>6743431976</v>
      </c>
      <c r="C21" s="16">
        <f t="shared" si="2"/>
        <v>4.3</v>
      </c>
      <c r="D21" s="19" t="s">
        <v>117</v>
      </c>
      <c r="E21" s="20"/>
      <c r="F21" s="23">
        <f>IF(E$47&gt;0,(E21/E$47)*100,0)</f>
        <v>0</v>
      </c>
    </row>
    <row r="22" spans="1:6" s="24" customFormat="1" ht="15.75" customHeight="1">
      <c r="A22" s="19" t="s">
        <v>27</v>
      </c>
      <c r="B22" s="20">
        <v>6742828214</v>
      </c>
      <c r="C22" s="21">
        <f t="shared" si="2"/>
        <v>4.3</v>
      </c>
      <c r="D22" s="17"/>
      <c r="E22" s="25"/>
      <c r="F22" s="23"/>
    </row>
    <row r="23" spans="1:6" s="24" customFormat="1" ht="15.75" customHeight="1">
      <c r="A23" s="19" t="s">
        <v>28</v>
      </c>
      <c r="B23" s="20"/>
      <c r="C23" s="21">
        <f t="shared" si="2"/>
        <v>0</v>
      </c>
      <c r="D23" s="22"/>
      <c r="E23" s="25"/>
      <c r="F23" s="23"/>
    </row>
    <row r="24" spans="1:6" s="24" customFormat="1" ht="15.75" customHeight="1">
      <c r="A24" s="19" t="s">
        <v>29</v>
      </c>
      <c r="B24" s="20"/>
      <c r="C24" s="21">
        <f t="shared" si="2"/>
        <v>0</v>
      </c>
      <c r="D24" s="17" t="s">
        <v>30</v>
      </c>
      <c r="E24" s="10">
        <f>E25+E28+E32+E36</f>
        <v>60946415863.31</v>
      </c>
      <c r="F24" s="18">
        <f>IF(E$47&gt;0,(E24/E$47)*100,0)</f>
        <v>38.83</v>
      </c>
    </row>
    <row r="25" spans="1:6" s="24" customFormat="1" ht="15.75" customHeight="1">
      <c r="A25" s="19" t="s">
        <v>31</v>
      </c>
      <c r="B25" s="20">
        <v>430441</v>
      </c>
      <c r="C25" s="21">
        <f t="shared" si="2"/>
        <v>0</v>
      </c>
      <c r="D25" s="17" t="s">
        <v>32</v>
      </c>
      <c r="E25" s="27">
        <f>SUM(E26)</f>
        <v>58315458667.24</v>
      </c>
      <c r="F25" s="28">
        <f>IF(E$47&gt;0,(E25/E$47)*100,0)</f>
        <v>37.16</v>
      </c>
    </row>
    <row r="26" spans="1:6" s="24" customFormat="1" ht="15.75" customHeight="1">
      <c r="A26" s="19" t="s">
        <v>33</v>
      </c>
      <c r="B26" s="20">
        <v>42206</v>
      </c>
      <c r="C26" s="21">
        <f t="shared" si="2"/>
        <v>0</v>
      </c>
      <c r="D26" s="22" t="s">
        <v>34</v>
      </c>
      <c r="E26" s="20">
        <v>58315458667.24</v>
      </c>
      <c r="F26" s="23">
        <f>IF(E$47&gt;0,(E26/E$47)*100,0)</f>
        <v>37.16</v>
      </c>
    </row>
    <row r="27" spans="1:6" s="24" customFormat="1" ht="15.75" customHeight="1">
      <c r="A27" s="19" t="s">
        <v>35</v>
      </c>
      <c r="B27" s="20">
        <v>131115</v>
      </c>
      <c r="C27" s="21">
        <f t="shared" si="2"/>
        <v>0</v>
      </c>
      <c r="D27" s="22"/>
      <c r="E27" s="25"/>
      <c r="F27" s="23"/>
    </row>
    <row r="28" spans="1:6" s="24" customFormat="1" ht="15.75" customHeight="1">
      <c r="A28" s="19" t="s">
        <v>36</v>
      </c>
      <c r="B28" s="20"/>
      <c r="C28" s="21">
        <f t="shared" si="2"/>
        <v>0</v>
      </c>
      <c r="D28" s="17" t="s">
        <v>37</v>
      </c>
      <c r="E28" s="10">
        <f>SUM(E29:E30)</f>
        <v>7461890101.84</v>
      </c>
      <c r="F28" s="18">
        <f>IF(E$47&gt;0,(E28/E$47)*100,0)</f>
        <v>4.75</v>
      </c>
    </row>
    <row r="29" spans="1:6" s="24" customFormat="1" ht="15.75" customHeight="1">
      <c r="A29" s="19" t="s">
        <v>38</v>
      </c>
      <c r="B29" s="20"/>
      <c r="C29" s="21">
        <f t="shared" si="2"/>
        <v>0</v>
      </c>
      <c r="D29" s="22" t="s">
        <v>39</v>
      </c>
      <c r="E29" s="20">
        <v>6742828214</v>
      </c>
      <c r="F29" s="23">
        <f>IF(E$47&gt;0,(E29/E$47)*100,0)</f>
        <v>4.3</v>
      </c>
    </row>
    <row r="30" spans="1:6" s="24" customFormat="1" ht="15.75" customHeight="1">
      <c r="A30" s="19" t="s">
        <v>40</v>
      </c>
      <c r="B30" s="20"/>
      <c r="C30" s="21">
        <f t="shared" si="2"/>
        <v>0</v>
      </c>
      <c r="D30" s="22" t="s">
        <v>41</v>
      </c>
      <c r="E30" s="20">
        <v>719061887.84</v>
      </c>
      <c r="F30" s="23">
        <f>IF(E$47&gt;0,(E30/E$47)*100,0)</f>
        <v>0.46</v>
      </c>
    </row>
    <row r="31" spans="1:6" s="24" customFormat="1" ht="15.75" customHeight="1">
      <c r="A31" s="15" t="s">
        <v>42</v>
      </c>
      <c r="B31" s="10">
        <f>SUM(B32:B34)</f>
        <v>0</v>
      </c>
      <c r="C31" s="16">
        <f t="shared" si="2"/>
        <v>0</v>
      </c>
      <c r="D31" s="22"/>
      <c r="E31" s="25"/>
      <c r="F31" s="23"/>
    </row>
    <row r="32" spans="1:6" s="24" customFormat="1" ht="15.75" customHeight="1">
      <c r="A32" s="19" t="s">
        <v>43</v>
      </c>
      <c r="B32" s="20"/>
      <c r="C32" s="21">
        <f t="shared" si="2"/>
        <v>0</v>
      </c>
      <c r="D32" s="17" t="s">
        <v>118</v>
      </c>
      <c r="E32" s="10">
        <f>SUM(E33:E34)</f>
        <v>-4830932905.77</v>
      </c>
      <c r="F32" s="18">
        <f>IF(E$47&gt;0,(E32/E$47)*100,0)</f>
        <v>-3.08</v>
      </c>
    </row>
    <row r="33" spans="1:6" s="24" customFormat="1" ht="15.75" customHeight="1">
      <c r="A33" s="19" t="s">
        <v>44</v>
      </c>
      <c r="B33" s="20"/>
      <c r="C33" s="21">
        <f t="shared" si="2"/>
        <v>0</v>
      </c>
      <c r="D33" s="22" t="s">
        <v>45</v>
      </c>
      <c r="E33" s="20">
        <v>9903662175.28</v>
      </c>
      <c r="F33" s="23">
        <f>IF(E$47&gt;0,(E33/E$47)*100,0)</f>
        <v>6.31</v>
      </c>
    </row>
    <row r="34" spans="1:6" s="24" customFormat="1" ht="15.75" customHeight="1">
      <c r="A34" s="19" t="s">
        <v>46</v>
      </c>
      <c r="B34" s="20"/>
      <c r="C34" s="21">
        <f t="shared" si="2"/>
        <v>0</v>
      </c>
      <c r="D34" s="22" t="s">
        <v>119</v>
      </c>
      <c r="E34" s="20">
        <v>-14734595081.05</v>
      </c>
      <c r="F34" s="23">
        <f>IF(E$47&gt;0,(E34/E$47)*100,0)</f>
        <v>-9.39</v>
      </c>
    </row>
    <row r="35" spans="1:6" s="24" customFormat="1" ht="15.75" customHeight="1">
      <c r="A35" s="15" t="s">
        <v>47</v>
      </c>
      <c r="B35" s="10">
        <f>SUM(B36)</f>
        <v>0</v>
      </c>
      <c r="C35" s="16">
        <f t="shared" si="2"/>
        <v>0</v>
      </c>
      <c r="D35" s="22"/>
      <c r="E35" s="25"/>
      <c r="F35" s="23"/>
    </row>
    <row r="36" spans="1:6" s="24" customFormat="1" ht="15.75" customHeight="1">
      <c r="A36" s="19" t="s">
        <v>48</v>
      </c>
      <c r="B36" s="20"/>
      <c r="C36" s="21">
        <f t="shared" si="2"/>
        <v>0</v>
      </c>
      <c r="D36" s="17" t="s">
        <v>120</v>
      </c>
      <c r="E36" s="10">
        <f>SUM(E37:E39)</f>
        <v>0</v>
      </c>
      <c r="F36" s="18">
        <f>IF(E$47&gt;0,(E36/E$47)*100,0)</f>
        <v>0</v>
      </c>
    </row>
    <row r="37" spans="1:6" s="24" customFormat="1" ht="15.75" customHeight="1">
      <c r="A37" s="15" t="s">
        <v>49</v>
      </c>
      <c r="B37" s="10">
        <f>SUM(B38)</f>
        <v>0</v>
      </c>
      <c r="C37" s="16">
        <f t="shared" si="2"/>
        <v>0</v>
      </c>
      <c r="D37" s="22" t="s">
        <v>121</v>
      </c>
      <c r="E37" s="20"/>
      <c r="F37" s="23">
        <f>IF(E$47&gt;0,(E37/E$47)*100,0)</f>
        <v>0</v>
      </c>
    </row>
    <row r="38" spans="1:6" s="24" customFormat="1" ht="15.75" customHeight="1">
      <c r="A38" s="19" t="s">
        <v>50</v>
      </c>
      <c r="B38" s="20"/>
      <c r="C38" s="21">
        <f t="shared" si="2"/>
        <v>0</v>
      </c>
      <c r="D38" s="22" t="s">
        <v>122</v>
      </c>
      <c r="E38" s="20"/>
      <c r="F38" s="23">
        <f>IF(E$47&gt;0,(E38/E$47)*100,0)</f>
        <v>0</v>
      </c>
    </row>
    <row r="39" spans="1:6" s="24" customFormat="1" ht="15.75" customHeight="1">
      <c r="A39" s="15" t="s">
        <v>51</v>
      </c>
      <c r="B39" s="10">
        <f>SUM(B40:B43)</f>
        <v>16526104133</v>
      </c>
      <c r="C39" s="16">
        <f t="shared" si="2"/>
        <v>10.53</v>
      </c>
      <c r="D39" s="22" t="s">
        <v>123</v>
      </c>
      <c r="E39" s="20"/>
      <c r="F39" s="23">
        <f>IF(E$47&gt;0,(E39/E$47)*100,0)</f>
        <v>0</v>
      </c>
    </row>
    <row r="40" spans="1:6" s="24" customFormat="1" ht="15.75" customHeight="1">
      <c r="A40" s="19" t="s">
        <v>52</v>
      </c>
      <c r="B40" s="20">
        <v>3595646927</v>
      </c>
      <c r="C40" s="21">
        <f t="shared" si="2"/>
        <v>2.29</v>
      </c>
      <c r="D40" s="22"/>
      <c r="E40" s="25"/>
      <c r="F40" s="23"/>
    </row>
    <row r="41" spans="1:6" s="24" customFormat="1" ht="15.75" customHeight="1">
      <c r="A41" s="19" t="s">
        <v>53</v>
      </c>
      <c r="B41" s="20">
        <v>12930457206</v>
      </c>
      <c r="C41" s="21">
        <f t="shared" si="2"/>
        <v>8.24</v>
      </c>
      <c r="D41" s="22"/>
      <c r="E41" s="25"/>
      <c r="F41" s="26"/>
    </row>
    <row r="42" spans="1:6" s="24" customFormat="1" ht="15.75" customHeight="1">
      <c r="A42" s="19" t="s">
        <v>54</v>
      </c>
      <c r="B42" s="20"/>
      <c r="C42" s="21">
        <f t="shared" si="2"/>
        <v>0</v>
      </c>
      <c r="D42" s="22"/>
      <c r="E42" s="25"/>
      <c r="F42" s="26"/>
    </row>
    <row r="43" spans="1:6" s="24" customFormat="1" ht="15.75" customHeight="1">
      <c r="A43" s="19" t="s">
        <v>55</v>
      </c>
      <c r="B43" s="20"/>
      <c r="C43" s="21">
        <f t="shared" si="2"/>
        <v>0</v>
      </c>
      <c r="D43" s="22"/>
      <c r="E43" s="25"/>
      <c r="F43" s="26"/>
    </row>
    <row r="44" spans="1:6" s="24" customFormat="1" ht="15.75" customHeight="1">
      <c r="A44" s="19"/>
      <c r="B44" s="25"/>
      <c r="C44" s="21"/>
      <c r="D44" s="22"/>
      <c r="E44" s="25"/>
      <c r="F44" s="26"/>
    </row>
    <row r="45" spans="1:6" s="24" customFormat="1" ht="15.75" customHeight="1">
      <c r="A45" s="19"/>
      <c r="B45" s="25"/>
      <c r="C45" s="21"/>
      <c r="D45" s="22"/>
      <c r="E45" s="25"/>
      <c r="F45" s="26"/>
    </row>
    <row r="46" spans="1:6" s="24" customFormat="1" ht="15.75" customHeight="1">
      <c r="A46" s="19"/>
      <c r="B46" s="10"/>
      <c r="C46" s="16"/>
      <c r="D46" s="22"/>
      <c r="E46" s="25"/>
      <c r="F46" s="26"/>
    </row>
    <row r="47" spans="1:6" s="24" customFormat="1" ht="15.75" customHeight="1" thickBot="1">
      <c r="A47" s="29" t="s">
        <v>56</v>
      </c>
      <c r="B47" s="30">
        <f>B6</f>
        <v>156942149130.9</v>
      </c>
      <c r="C47" s="30">
        <f>IF(B$6&gt;0,(B47/B$6)*100,0)</f>
        <v>100</v>
      </c>
      <c r="D47" s="31" t="s">
        <v>56</v>
      </c>
      <c r="E47" s="32">
        <f>E6+E24</f>
        <v>156942149130.9</v>
      </c>
      <c r="F47" s="33">
        <f>IF(E$47&gt;0,(E47/E$47)*100,0)</f>
        <v>100</v>
      </c>
    </row>
    <row r="48" spans="1:4" s="24" customFormat="1" ht="18" customHeight="1">
      <c r="A48" s="34" t="s">
        <v>129</v>
      </c>
      <c r="B48" s="35"/>
      <c r="C48" s="36"/>
      <c r="D48" s="37"/>
    </row>
    <row r="49" s="24" customFormat="1" ht="14.25"/>
    <row r="50" s="24" customFormat="1" ht="14.25"/>
    <row r="51" s="24" customFormat="1" ht="14.25"/>
    <row r="52" s="24" customFormat="1" ht="14.25"/>
    <row r="53" s="24" customFormat="1" ht="14.25">
      <c r="D53" s="38"/>
    </row>
    <row r="54" s="24" customFormat="1" ht="14.25">
      <c r="D54" s="38"/>
    </row>
    <row r="55" s="24" customFormat="1" ht="14.25">
      <c r="D55" s="39"/>
    </row>
    <row r="56" s="24" customFormat="1" ht="14.25">
      <c r="D56" s="39"/>
    </row>
    <row r="57" s="24" customFormat="1" ht="14.25">
      <c r="D57" s="38"/>
    </row>
    <row r="58" s="24" customFormat="1" ht="14.25">
      <c r="D58" s="39"/>
    </row>
    <row r="59" s="24" customFormat="1" ht="14.25">
      <c r="D59" s="39"/>
    </row>
    <row r="60" s="24" customFormat="1" ht="14.25">
      <c r="D60" s="39"/>
    </row>
    <row r="61" s="24" customFormat="1" ht="14.25">
      <c r="D61" s="38"/>
    </row>
    <row r="62" ht="16.5">
      <c r="D62" s="39"/>
    </row>
    <row r="63" ht="16.5">
      <c r="D63" s="39"/>
    </row>
    <row r="64" ht="16.5">
      <c r="D64" s="39"/>
    </row>
    <row r="65" ht="16.5">
      <c r="D65" s="38"/>
    </row>
    <row r="66" ht="16.5">
      <c r="D66" s="39"/>
    </row>
    <row r="67" ht="16.5">
      <c r="D67" s="39"/>
    </row>
    <row r="68" ht="16.5">
      <c r="D68" s="40"/>
    </row>
    <row r="69" ht="16.5">
      <c r="D69" s="40"/>
    </row>
    <row r="70" ht="16.5">
      <c r="D70" s="40"/>
    </row>
    <row r="71" ht="16.5">
      <c r="D71" s="40"/>
    </row>
    <row r="72" ht="16.5">
      <c r="D72" s="40"/>
    </row>
    <row r="73" ht="16.5">
      <c r="D73" s="40"/>
    </row>
    <row r="74" ht="16.5">
      <c r="D74" s="40"/>
    </row>
    <row r="75" ht="16.5">
      <c r="D75" s="40"/>
    </row>
    <row r="76" ht="16.5">
      <c r="D76" s="40"/>
    </row>
  </sheetData>
  <mergeCells count="3">
    <mergeCell ref="A1:F1"/>
    <mergeCell ref="A2:F2"/>
    <mergeCell ref="A3:E3"/>
  </mergeCells>
  <printOptions horizontalCentered="1"/>
  <pageMargins left="0.6299212598425197" right="0.6299212598425197" top="0.7086614173228347" bottom="0.5905511811023623" header="0.5118110236220472" footer="0.5118110236220472"/>
  <pageSetup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76"/>
  <sheetViews>
    <sheetView zoomScaleSheetLayoutView="75" workbookViewId="0" topLeftCell="A1">
      <pane xSplit="1" ySplit="5" topLeftCell="B39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B41" sqref="B41"/>
    </sheetView>
  </sheetViews>
  <sheetFormatPr defaultColWidth="9.00390625" defaultRowHeight="16.5"/>
  <cols>
    <col min="1" max="1" width="20.625" style="1" customWidth="1"/>
    <col min="2" max="2" width="18.125" style="1" customWidth="1"/>
    <col min="3" max="3" width="7.875" style="1" customWidth="1"/>
    <col min="4" max="4" width="20.625" style="1" customWidth="1"/>
    <col min="5" max="5" width="17.375" style="1" customWidth="1"/>
    <col min="6" max="6" width="8.50390625" style="1" customWidth="1"/>
    <col min="7" max="16384" width="9.00390625" style="1" customWidth="1"/>
  </cols>
  <sheetData>
    <row r="1" spans="1:6" ht="27.75" customHeight="1">
      <c r="A1" s="111" t="s">
        <v>130</v>
      </c>
      <c r="B1" s="112"/>
      <c r="C1" s="112"/>
      <c r="D1" s="112"/>
      <c r="E1" s="112"/>
      <c r="F1" s="112"/>
    </row>
    <row r="2" spans="1:6" ht="27" customHeight="1">
      <c r="A2" s="113" t="s">
        <v>126</v>
      </c>
      <c r="B2" s="113"/>
      <c r="C2" s="113"/>
      <c r="D2" s="113"/>
      <c r="E2" s="113"/>
      <c r="F2" s="113"/>
    </row>
    <row r="3" spans="1:5" ht="10.5" customHeight="1">
      <c r="A3" s="109"/>
      <c r="B3" s="109"/>
      <c r="C3" s="109"/>
      <c r="D3" s="109"/>
      <c r="E3" s="109"/>
    </row>
    <row r="4" spans="1:6" ht="18" customHeight="1" thickBot="1">
      <c r="A4" s="2"/>
      <c r="B4" s="2" t="s">
        <v>111</v>
      </c>
      <c r="C4" s="2"/>
      <c r="D4" s="2"/>
      <c r="F4" s="3" t="s">
        <v>0</v>
      </c>
    </row>
    <row r="5" spans="1:6" s="8" customFormat="1" ht="33.75" customHeight="1">
      <c r="A5" s="4" t="s">
        <v>1</v>
      </c>
      <c r="B5" s="5" t="s">
        <v>2</v>
      </c>
      <c r="C5" s="6" t="s">
        <v>3</v>
      </c>
      <c r="D5" s="5" t="s">
        <v>1</v>
      </c>
      <c r="E5" s="5" t="s">
        <v>2</v>
      </c>
      <c r="F5" s="7" t="s">
        <v>3</v>
      </c>
    </row>
    <row r="6" spans="1:6" s="14" customFormat="1" ht="15.75" customHeight="1">
      <c r="A6" s="9" t="s">
        <v>4</v>
      </c>
      <c r="B6" s="10">
        <f>SUM(B7,B14,B21,B31,B35,B37,B39)</f>
        <v>59107565912.74</v>
      </c>
      <c r="C6" s="11">
        <f aca="true" t="shared" si="0" ref="C6:C14">IF(B$6&gt;0,(B6/B$6)*100,0)</f>
        <v>100</v>
      </c>
      <c r="D6" s="12" t="s">
        <v>5</v>
      </c>
      <c r="E6" s="10">
        <f>SUM(E7,E13,E17,E20)</f>
        <v>12727038921.78</v>
      </c>
      <c r="F6" s="13">
        <f aca="true" t="shared" si="1" ref="F6:F11">IF(E$47&gt;0,(E6/E$47)*100,0)</f>
        <v>21.53</v>
      </c>
    </row>
    <row r="7" spans="1:6" s="14" customFormat="1" ht="15.75" customHeight="1">
      <c r="A7" s="15" t="s">
        <v>6</v>
      </c>
      <c r="B7" s="10">
        <f>SUM(B8:B13)</f>
        <v>45468642322.83</v>
      </c>
      <c r="C7" s="16">
        <f t="shared" si="0"/>
        <v>76.93</v>
      </c>
      <c r="D7" s="17" t="s">
        <v>7</v>
      </c>
      <c r="E7" s="10">
        <f>SUM(E8:E11)</f>
        <v>8385697183.09</v>
      </c>
      <c r="F7" s="18">
        <f t="shared" si="1"/>
        <v>14.19</v>
      </c>
    </row>
    <row r="8" spans="1:6" s="24" customFormat="1" ht="15.75" customHeight="1">
      <c r="A8" s="19" t="s">
        <v>8</v>
      </c>
      <c r="B8" s="20">
        <v>32109586707.9</v>
      </c>
      <c r="C8" s="21">
        <f t="shared" si="0"/>
        <v>54.32</v>
      </c>
      <c r="D8" s="22" t="s">
        <v>9</v>
      </c>
      <c r="E8" s="20"/>
      <c r="F8" s="23">
        <f t="shared" si="1"/>
        <v>0</v>
      </c>
    </row>
    <row r="9" spans="1:6" s="24" customFormat="1" ht="15.75" customHeight="1">
      <c r="A9" s="19" t="s">
        <v>112</v>
      </c>
      <c r="B9" s="20"/>
      <c r="C9" s="21">
        <f t="shared" si="0"/>
        <v>0</v>
      </c>
      <c r="D9" s="22" t="s">
        <v>10</v>
      </c>
      <c r="E9" s="20">
        <v>3680287482.35</v>
      </c>
      <c r="F9" s="23">
        <f t="shared" si="1"/>
        <v>6.23</v>
      </c>
    </row>
    <row r="10" spans="1:6" s="24" customFormat="1" ht="15.75" customHeight="1">
      <c r="A10" s="19" t="s">
        <v>11</v>
      </c>
      <c r="B10" s="20">
        <v>5522307807.32</v>
      </c>
      <c r="C10" s="21">
        <f t="shared" si="0"/>
        <v>9.34</v>
      </c>
      <c r="D10" s="22" t="s">
        <v>12</v>
      </c>
      <c r="E10" s="20">
        <v>4705409700.74</v>
      </c>
      <c r="F10" s="23">
        <f t="shared" si="1"/>
        <v>7.96</v>
      </c>
    </row>
    <row r="11" spans="1:6" s="24" customFormat="1" ht="15.75" customHeight="1">
      <c r="A11" s="19" t="s">
        <v>13</v>
      </c>
      <c r="B11" s="20">
        <v>5602751743.88</v>
      </c>
      <c r="C11" s="21">
        <f t="shared" si="0"/>
        <v>9.48</v>
      </c>
      <c r="D11" s="19" t="s">
        <v>113</v>
      </c>
      <c r="E11" s="20"/>
      <c r="F11" s="23">
        <f t="shared" si="1"/>
        <v>0</v>
      </c>
    </row>
    <row r="12" spans="1:6" s="24" customFormat="1" ht="15.75" customHeight="1">
      <c r="A12" s="19" t="s">
        <v>14</v>
      </c>
      <c r="B12" s="20">
        <v>2161555222.73</v>
      </c>
      <c r="C12" s="21">
        <f t="shared" si="0"/>
        <v>3.66</v>
      </c>
      <c r="D12" s="17"/>
      <c r="E12" s="10"/>
      <c r="F12" s="18"/>
    </row>
    <row r="13" spans="1:6" s="24" customFormat="1" ht="15.75" customHeight="1">
      <c r="A13" s="19" t="s">
        <v>15</v>
      </c>
      <c r="B13" s="20">
        <v>72440841</v>
      </c>
      <c r="C13" s="21">
        <f t="shared" si="0"/>
        <v>0.12</v>
      </c>
      <c r="D13" s="17" t="s">
        <v>16</v>
      </c>
      <c r="E13" s="10">
        <f>SUM(E14:E15)</f>
        <v>0</v>
      </c>
      <c r="F13" s="18">
        <f>IF(E$47&gt;0,(E13/E$47)*100,0)</f>
        <v>0</v>
      </c>
    </row>
    <row r="14" spans="1:6" s="24" customFormat="1" ht="15.75" customHeight="1">
      <c r="A14" s="15" t="s">
        <v>114</v>
      </c>
      <c r="B14" s="10">
        <f>SUM(B16:B20)</f>
        <v>2133143467</v>
      </c>
      <c r="C14" s="16">
        <f t="shared" si="0"/>
        <v>3.61</v>
      </c>
      <c r="D14" s="22" t="s">
        <v>17</v>
      </c>
      <c r="E14" s="20"/>
      <c r="F14" s="23">
        <f>IF(E$47&gt;0,(E14/E$47)*100,0)</f>
        <v>0</v>
      </c>
    </row>
    <row r="15" spans="1:6" s="24" customFormat="1" ht="15.75" customHeight="1">
      <c r="A15" s="15" t="s">
        <v>18</v>
      </c>
      <c r="C15" s="16"/>
      <c r="D15" s="19" t="s">
        <v>115</v>
      </c>
      <c r="E15" s="20"/>
      <c r="F15" s="23">
        <f>IF(E$47&gt;0,(E15/E$47)*100,0)</f>
        <v>0</v>
      </c>
    </row>
    <row r="16" spans="1:6" s="24" customFormat="1" ht="15.75" customHeight="1">
      <c r="A16" s="19" t="s">
        <v>19</v>
      </c>
      <c r="B16" s="20"/>
      <c r="C16" s="21">
        <f aca="true" t="shared" si="2" ref="C16:C43">IF(B$6&gt;0,(B16/B$6)*100,0)</f>
        <v>0</v>
      </c>
      <c r="D16" s="22"/>
      <c r="E16" s="25"/>
      <c r="F16" s="23"/>
    </row>
    <row r="17" spans="1:6" s="24" customFormat="1" ht="15.75" customHeight="1">
      <c r="A17" s="19" t="s">
        <v>20</v>
      </c>
      <c r="B17" s="20"/>
      <c r="C17" s="21">
        <f t="shared" si="2"/>
        <v>0</v>
      </c>
      <c r="D17" s="17" t="s">
        <v>21</v>
      </c>
      <c r="E17" s="10">
        <f>SUM(E18)</f>
        <v>4341341738.69</v>
      </c>
      <c r="F17" s="18">
        <f>IF(E$47&gt;0,(E17/E$47)*100,0)</f>
        <v>7.34</v>
      </c>
    </row>
    <row r="18" spans="1:6" s="24" customFormat="1" ht="15.75" customHeight="1">
      <c r="A18" s="19" t="s">
        <v>22</v>
      </c>
      <c r="B18" s="20"/>
      <c r="C18" s="21">
        <f t="shared" si="2"/>
        <v>0</v>
      </c>
      <c r="D18" s="22" t="s">
        <v>23</v>
      </c>
      <c r="E18" s="20">
        <v>4341341738.69</v>
      </c>
      <c r="F18" s="23">
        <f>IF(E$47&gt;0,(E18/E$47)*100,0)</f>
        <v>7.34</v>
      </c>
    </row>
    <row r="19" spans="1:6" s="24" customFormat="1" ht="15.75" customHeight="1">
      <c r="A19" s="19" t="s">
        <v>24</v>
      </c>
      <c r="B19" s="20"/>
      <c r="C19" s="21">
        <f t="shared" si="2"/>
        <v>0</v>
      </c>
      <c r="D19" s="22"/>
      <c r="E19" s="25"/>
      <c r="F19" s="26"/>
    </row>
    <row r="20" spans="1:6" s="24" customFormat="1" ht="15.75" customHeight="1">
      <c r="A20" s="19" t="s">
        <v>25</v>
      </c>
      <c r="B20" s="20">
        <v>2133143467</v>
      </c>
      <c r="C20" s="21">
        <f t="shared" si="2"/>
        <v>3.61</v>
      </c>
      <c r="D20" s="15" t="s">
        <v>116</v>
      </c>
      <c r="E20" s="10">
        <f>SUM(E21)</f>
        <v>0</v>
      </c>
      <c r="F20" s="18">
        <f>IF(E$47&gt;0,(E20/E$47)*100,0)</f>
        <v>0</v>
      </c>
    </row>
    <row r="21" spans="1:6" s="24" customFormat="1" ht="15.75" customHeight="1">
      <c r="A21" s="15" t="s">
        <v>26</v>
      </c>
      <c r="B21" s="10">
        <f>SUM(B22:B30)</f>
        <v>8840227305.98</v>
      </c>
      <c r="C21" s="16">
        <f t="shared" si="2"/>
        <v>14.96</v>
      </c>
      <c r="D21" s="19" t="s">
        <v>117</v>
      </c>
      <c r="E21" s="20"/>
      <c r="F21" s="23">
        <f>IF(E$47&gt;0,(E21/E$47)*100,0)</f>
        <v>0</v>
      </c>
    </row>
    <row r="22" spans="1:6" s="24" customFormat="1" ht="15.75" customHeight="1">
      <c r="A22" s="19" t="s">
        <v>27</v>
      </c>
      <c r="B22" s="20"/>
      <c r="C22" s="21">
        <f t="shared" si="2"/>
        <v>0</v>
      </c>
      <c r="D22" s="17"/>
      <c r="E22" s="25"/>
      <c r="F22" s="23"/>
    </row>
    <row r="23" spans="1:6" s="24" customFormat="1" ht="15.75" customHeight="1">
      <c r="A23" s="19" t="s">
        <v>28</v>
      </c>
      <c r="B23" s="20">
        <v>716315634.39</v>
      </c>
      <c r="C23" s="21">
        <f t="shared" si="2"/>
        <v>1.21</v>
      </c>
      <c r="D23" s="22"/>
      <c r="E23" s="25"/>
      <c r="F23" s="23"/>
    </row>
    <row r="24" spans="1:6" s="24" customFormat="1" ht="15.75" customHeight="1">
      <c r="A24" s="19" t="s">
        <v>29</v>
      </c>
      <c r="B24" s="20">
        <v>4068472055.07</v>
      </c>
      <c r="C24" s="21">
        <f t="shared" si="2"/>
        <v>6.88</v>
      </c>
      <c r="D24" s="17" t="s">
        <v>30</v>
      </c>
      <c r="E24" s="10">
        <f>E25+E28+E32+E36</f>
        <v>46380526990.96</v>
      </c>
      <c r="F24" s="18">
        <f>IF(E$47&gt;0,(E24/E$47)*100,0)</f>
        <v>78.47</v>
      </c>
    </row>
    <row r="25" spans="1:6" s="24" customFormat="1" ht="15.75" customHeight="1">
      <c r="A25" s="19" t="s">
        <v>31</v>
      </c>
      <c r="B25" s="20">
        <v>3637118425.99</v>
      </c>
      <c r="C25" s="21">
        <f t="shared" si="2"/>
        <v>6.15</v>
      </c>
      <c r="D25" s="17" t="s">
        <v>32</v>
      </c>
      <c r="E25" s="27">
        <f>SUM(E26)</f>
        <v>35540558444.72</v>
      </c>
      <c r="F25" s="28">
        <f>IF(E$47&gt;0,(E25/E$47)*100,0)</f>
        <v>60.13</v>
      </c>
    </row>
    <row r="26" spans="1:6" s="24" customFormat="1" ht="15.75" customHeight="1">
      <c r="A26" s="19" t="s">
        <v>33</v>
      </c>
      <c r="B26" s="20">
        <v>121829101.91</v>
      </c>
      <c r="C26" s="21">
        <f t="shared" si="2"/>
        <v>0.21</v>
      </c>
      <c r="D26" s="22" t="s">
        <v>34</v>
      </c>
      <c r="E26" s="20">
        <v>35540558444.72</v>
      </c>
      <c r="F26" s="23">
        <f>IF(E$47&gt;0,(E26/E$47)*100,0)</f>
        <v>60.13</v>
      </c>
    </row>
    <row r="27" spans="1:6" s="24" customFormat="1" ht="15.75" customHeight="1">
      <c r="A27" s="19" t="s">
        <v>35</v>
      </c>
      <c r="B27" s="20">
        <v>229831223.62</v>
      </c>
      <c r="C27" s="21">
        <f t="shared" si="2"/>
        <v>0.39</v>
      </c>
      <c r="D27" s="22"/>
      <c r="E27" s="25"/>
      <c r="F27" s="23"/>
    </row>
    <row r="28" spans="1:6" s="24" customFormat="1" ht="15.75" customHeight="1">
      <c r="A28" s="19" t="s">
        <v>36</v>
      </c>
      <c r="B28" s="20"/>
      <c r="C28" s="21">
        <f t="shared" si="2"/>
        <v>0</v>
      </c>
      <c r="D28" s="17" t="s">
        <v>37</v>
      </c>
      <c r="E28" s="10">
        <f>SUM(E29:E30)</f>
        <v>12418038353.88</v>
      </c>
      <c r="F28" s="18">
        <f>IF(E$47&gt;0,(E28/E$47)*100,0)</f>
        <v>21.01</v>
      </c>
    </row>
    <row r="29" spans="1:6" s="24" customFormat="1" ht="15.75" customHeight="1">
      <c r="A29" s="19" t="s">
        <v>38</v>
      </c>
      <c r="B29" s="20"/>
      <c r="C29" s="21">
        <f t="shared" si="2"/>
        <v>0</v>
      </c>
      <c r="D29" s="22" t="s">
        <v>39</v>
      </c>
      <c r="E29" s="20">
        <v>6022426092.15</v>
      </c>
      <c r="F29" s="23">
        <f>IF(E$47&gt;0,(E29/E$47)*100,0)</f>
        <v>10.19</v>
      </c>
    </row>
    <row r="30" spans="1:6" s="24" customFormat="1" ht="15.75" customHeight="1">
      <c r="A30" s="19" t="s">
        <v>40</v>
      </c>
      <c r="B30" s="20">
        <v>66660865</v>
      </c>
      <c r="C30" s="21">
        <f t="shared" si="2"/>
        <v>0.11</v>
      </c>
      <c r="D30" s="22" t="s">
        <v>41</v>
      </c>
      <c r="E30" s="20">
        <v>6395612261.73</v>
      </c>
      <c r="F30" s="23">
        <f>IF(E$47&gt;0,(E30/E$47)*100,0)</f>
        <v>10.82</v>
      </c>
    </row>
    <row r="31" spans="1:6" s="24" customFormat="1" ht="15.75" customHeight="1">
      <c r="A31" s="15" t="s">
        <v>42</v>
      </c>
      <c r="B31" s="10">
        <f>SUM(B32:B34)</f>
        <v>0</v>
      </c>
      <c r="C31" s="16">
        <f t="shared" si="2"/>
        <v>0</v>
      </c>
      <c r="D31" s="22"/>
      <c r="E31" s="25"/>
      <c r="F31" s="23"/>
    </row>
    <row r="32" spans="1:6" s="24" customFormat="1" ht="15.75" customHeight="1">
      <c r="A32" s="19" t="s">
        <v>43</v>
      </c>
      <c r="B32" s="20"/>
      <c r="C32" s="21">
        <f t="shared" si="2"/>
        <v>0</v>
      </c>
      <c r="D32" s="17" t="s">
        <v>118</v>
      </c>
      <c r="E32" s="10">
        <f>SUM(E33:E34)</f>
        <v>-1578069807.64</v>
      </c>
      <c r="F32" s="18">
        <f>IF(E$47&gt;0,(E32/E$47)*100,0)</f>
        <v>-2.67</v>
      </c>
    </row>
    <row r="33" spans="1:6" s="24" customFormat="1" ht="15.75" customHeight="1">
      <c r="A33" s="19" t="s">
        <v>44</v>
      </c>
      <c r="B33" s="20"/>
      <c r="C33" s="21">
        <f t="shared" si="2"/>
        <v>0</v>
      </c>
      <c r="D33" s="22" t="s">
        <v>45</v>
      </c>
      <c r="E33" s="20">
        <v>638329472.43</v>
      </c>
      <c r="F33" s="23">
        <f>IF(E$47&gt;0,(E33/E$47)*100,0)</f>
        <v>1.08</v>
      </c>
    </row>
    <row r="34" spans="1:6" s="24" customFormat="1" ht="15.75" customHeight="1">
      <c r="A34" s="19" t="s">
        <v>46</v>
      </c>
      <c r="B34" s="20"/>
      <c r="C34" s="21">
        <f t="shared" si="2"/>
        <v>0</v>
      </c>
      <c r="D34" s="22" t="s">
        <v>119</v>
      </c>
      <c r="E34" s="20">
        <v>-2216399280.07</v>
      </c>
      <c r="F34" s="23">
        <f>IF(E$47&gt;0,(E34/E$47)*100,0)</f>
        <v>-3.75</v>
      </c>
    </row>
    <row r="35" spans="1:6" s="24" customFormat="1" ht="15.75" customHeight="1">
      <c r="A35" s="15" t="s">
        <v>47</v>
      </c>
      <c r="B35" s="10">
        <f>SUM(B36)</f>
        <v>60043800</v>
      </c>
      <c r="C35" s="16">
        <f t="shared" si="2"/>
        <v>0.1</v>
      </c>
      <c r="D35" s="22"/>
      <c r="E35" s="25"/>
      <c r="F35" s="23"/>
    </row>
    <row r="36" spans="1:6" s="24" customFormat="1" ht="15.75" customHeight="1">
      <c r="A36" s="19" t="s">
        <v>48</v>
      </c>
      <c r="B36" s="20">
        <v>60043800</v>
      </c>
      <c r="C36" s="21">
        <f t="shared" si="2"/>
        <v>0.1</v>
      </c>
      <c r="D36" s="17" t="s">
        <v>120</v>
      </c>
      <c r="E36" s="10">
        <f>SUM(E37:E39)</f>
        <v>0</v>
      </c>
      <c r="F36" s="18">
        <f>IF(E$47&gt;0,(E36/E$47)*100,0)</f>
        <v>0</v>
      </c>
    </row>
    <row r="37" spans="1:6" s="24" customFormat="1" ht="15.75" customHeight="1">
      <c r="A37" s="15" t="s">
        <v>49</v>
      </c>
      <c r="B37" s="10">
        <f>SUM(B38)</f>
        <v>0</v>
      </c>
      <c r="C37" s="16">
        <f t="shared" si="2"/>
        <v>0</v>
      </c>
      <c r="D37" s="22" t="s">
        <v>121</v>
      </c>
      <c r="E37" s="20"/>
      <c r="F37" s="23">
        <f>IF(E$47&gt;0,(E37/E$47)*100,0)</f>
        <v>0</v>
      </c>
    </row>
    <row r="38" spans="1:6" s="24" customFormat="1" ht="15.75" customHeight="1">
      <c r="A38" s="19" t="s">
        <v>50</v>
      </c>
      <c r="B38" s="20"/>
      <c r="C38" s="21">
        <f t="shared" si="2"/>
        <v>0</v>
      </c>
      <c r="D38" s="22" t="s">
        <v>122</v>
      </c>
      <c r="E38" s="20"/>
      <c r="F38" s="23">
        <f>IF(E$47&gt;0,(E38/E$47)*100,0)</f>
        <v>0</v>
      </c>
    </row>
    <row r="39" spans="1:6" s="24" customFormat="1" ht="15.75" customHeight="1">
      <c r="A39" s="15" t="s">
        <v>51</v>
      </c>
      <c r="B39" s="10">
        <f>SUM(B40:B43)</f>
        <v>2605509016.93</v>
      </c>
      <c r="C39" s="16">
        <f t="shared" si="2"/>
        <v>4.41</v>
      </c>
      <c r="D39" s="22" t="s">
        <v>123</v>
      </c>
      <c r="E39" s="20"/>
      <c r="F39" s="23">
        <f>IF(E$47&gt;0,(E39/E$47)*100,0)</f>
        <v>0</v>
      </c>
    </row>
    <row r="40" spans="1:6" s="24" customFormat="1" ht="15.75" customHeight="1">
      <c r="A40" s="19" t="s">
        <v>52</v>
      </c>
      <c r="B40" s="20">
        <v>24409</v>
      </c>
      <c r="C40" s="21">
        <f t="shared" si="2"/>
        <v>0</v>
      </c>
      <c r="D40" s="22"/>
      <c r="E40" s="25"/>
      <c r="F40" s="23"/>
    </row>
    <row r="41" spans="1:6" s="24" customFormat="1" ht="15.75" customHeight="1">
      <c r="A41" s="19" t="s">
        <v>53</v>
      </c>
      <c r="B41" s="20">
        <v>2605484607.93</v>
      </c>
      <c r="C41" s="21">
        <f t="shared" si="2"/>
        <v>4.41</v>
      </c>
      <c r="D41" s="22"/>
      <c r="E41" s="25"/>
      <c r="F41" s="26"/>
    </row>
    <row r="42" spans="1:6" s="24" customFormat="1" ht="15.75" customHeight="1">
      <c r="A42" s="19" t="s">
        <v>54</v>
      </c>
      <c r="B42" s="20"/>
      <c r="C42" s="21">
        <f t="shared" si="2"/>
        <v>0</v>
      </c>
      <c r="D42" s="22"/>
      <c r="E42" s="25"/>
      <c r="F42" s="26"/>
    </row>
    <row r="43" spans="1:6" s="24" customFormat="1" ht="15.75" customHeight="1">
      <c r="A43" s="19" t="s">
        <v>55</v>
      </c>
      <c r="B43" s="20"/>
      <c r="C43" s="21">
        <f t="shared" si="2"/>
        <v>0</v>
      </c>
      <c r="D43" s="22"/>
      <c r="E43" s="25"/>
      <c r="F43" s="26"/>
    </row>
    <row r="44" spans="1:6" s="24" customFormat="1" ht="15.75" customHeight="1">
      <c r="A44" s="19"/>
      <c r="B44" s="25"/>
      <c r="C44" s="21"/>
      <c r="D44" s="22"/>
      <c r="E44" s="25"/>
      <c r="F44" s="26"/>
    </row>
    <row r="45" spans="1:6" s="24" customFormat="1" ht="15.75" customHeight="1">
      <c r="A45" s="19"/>
      <c r="B45" s="25"/>
      <c r="C45" s="21"/>
      <c r="D45" s="22"/>
      <c r="E45" s="25"/>
      <c r="F45" s="26"/>
    </row>
    <row r="46" spans="1:6" s="24" customFormat="1" ht="15.75" customHeight="1">
      <c r="A46" s="19"/>
      <c r="B46" s="10"/>
      <c r="C46" s="16"/>
      <c r="D46" s="22"/>
      <c r="E46" s="25"/>
      <c r="F46" s="26"/>
    </row>
    <row r="47" spans="1:6" s="24" customFormat="1" ht="15.75" customHeight="1" thickBot="1">
      <c r="A47" s="29" t="s">
        <v>56</v>
      </c>
      <c r="B47" s="30">
        <f>B6</f>
        <v>59107565912.74</v>
      </c>
      <c r="C47" s="30">
        <f>IF(B$6&gt;0,(B47/B$6)*100,0)</f>
        <v>100</v>
      </c>
      <c r="D47" s="31" t="s">
        <v>56</v>
      </c>
      <c r="E47" s="32">
        <f>E6+E24</f>
        <v>59107565912.74</v>
      </c>
      <c r="F47" s="33">
        <f>IF(E$47&gt;0,(E47/E$47)*100,0)</f>
        <v>100</v>
      </c>
    </row>
    <row r="48" spans="1:4" s="24" customFormat="1" ht="17.25" customHeight="1">
      <c r="A48" s="34" t="s">
        <v>131</v>
      </c>
      <c r="B48" s="35"/>
      <c r="C48" s="36"/>
      <c r="D48" s="37"/>
    </row>
    <row r="49" s="24" customFormat="1" ht="14.25"/>
    <row r="50" s="24" customFormat="1" ht="14.25"/>
    <row r="51" s="24" customFormat="1" ht="14.25"/>
    <row r="52" s="24" customFormat="1" ht="14.25"/>
    <row r="53" s="24" customFormat="1" ht="14.25">
      <c r="D53" s="38"/>
    </row>
    <row r="54" s="24" customFormat="1" ht="14.25">
      <c r="D54" s="38"/>
    </row>
    <row r="55" s="24" customFormat="1" ht="14.25">
      <c r="D55" s="39"/>
    </row>
    <row r="56" s="24" customFormat="1" ht="14.25">
      <c r="D56" s="39"/>
    </row>
    <row r="57" s="24" customFormat="1" ht="14.25">
      <c r="D57" s="38"/>
    </row>
    <row r="58" s="24" customFormat="1" ht="14.25">
      <c r="D58" s="39"/>
    </row>
    <row r="59" s="24" customFormat="1" ht="14.25">
      <c r="D59" s="39"/>
    </row>
    <row r="60" s="24" customFormat="1" ht="14.25">
      <c r="D60" s="39"/>
    </row>
    <row r="61" s="24" customFormat="1" ht="14.25">
      <c r="D61" s="38"/>
    </row>
    <row r="62" ht="16.5">
      <c r="D62" s="39"/>
    </row>
    <row r="63" ht="16.5">
      <c r="D63" s="39"/>
    </row>
    <row r="64" ht="16.5">
      <c r="D64" s="39"/>
    </row>
    <row r="65" ht="16.5">
      <c r="D65" s="38"/>
    </row>
    <row r="66" ht="16.5">
      <c r="D66" s="39"/>
    </row>
    <row r="67" ht="16.5">
      <c r="D67" s="39"/>
    </row>
    <row r="68" ht="16.5">
      <c r="D68" s="40"/>
    </row>
    <row r="69" ht="16.5">
      <c r="D69" s="40"/>
    </row>
    <row r="70" ht="16.5">
      <c r="D70" s="40"/>
    </row>
    <row r="71" ht="16.5">
      <c r="D71" s="40"/>
    </row>
    <row r="72" ht="16.5">
      <c r="D72" s="40"/>
    </row>
    <row r="73" ht="16.5">
      <c r="D73" s="40"/>
    </row>
    <row r="74" ht="16.5">
      <c r="D74" s="40"/>
    </row>
    <row r="75" ht="16.5">
      <c r="D75" s="40"/>
    </row>
    <row r="76" ht="16.5">
      <c r="D76" s="40"/>
    </row>
  </sheetData>
  <mergeCells count="3">
    <mergeCell ref="A1:F1"/>
    <mergeCell ref="A2:F2"/>
    <mergeCell ref="A3:E3"/>
  </mergeCells>
  <printOptions horizontalCentered="1"/>
  <pageMargins left="0.6299212598425197" right="0.6299212598425197" top="0.7086614173228347" bottom="0.5905511811023623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76"/>
  <sheetViews>
    <sheetView view="pageBreakPreview" zoomScale="75" zoomScaleSheetLayoutView="75" workbookViewId="0" topLeftCell="A1">
      <pane xSplit="1" ySplit="5" topLeftCell="B45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A53" sqref="A53"/>
    </sheetView>
  </sheetViews>
  <sheetFormatPr defaultColWidth="9.00390625" defaultRowHeight="16.5"/>
  <cols>
    <col min="1" max="1" width="20.625" style="1" customWidth="1"/>
    <col min="2" max="2" width="18.125" style="1" customWidth="1"/>
    <col min="3" max="3" width="7.875" style="1" customWidth="1"/>
    <col min="4" max="4" width="20.625" style="1" customWidth="1"/>
    <col min="5" max="5" width="17.375" style="1" customWidth="1"/>
    <col min="6" max="6" width="8.50390625" style="1" customWidth="1"/>
    <col min="7" max="16384" width="9.00390625" style="1" customWidth="1"/>
  </cols>
  <sheetData>
    <row r="1" spans="1:6" ht="27.75" customHeight="1">
      <c r="A1" s="111" t="s">
        <v>132</v>
      </c>
      <c r="B1" s="112"/>
      <c r="C1" s="112"/>
      <c r="D1" s="112"/>
      <c r="E1" s="112"/>
      <c r="F1" s="112"/>
    </row>
    <row r="2" spans="1:6" ht="27" customHeight="1">
      <c r="A2" s="113" t="s">
        <v>126</v>
      </c>
      <c r="B2" s="113"/>
      <c r="C2" s="113"/>
      <c r="D2" s="113"/>
      <c r="E2" s="113"/>
      <c r="F2" s="113"/>
    </row>
    <row r="3" spans="1:5" ht="10.5" customHeight="1">
      <c r="A3" s="109"/>
      <c r="B3" s="109"/>
      <c r="C3" s="109"/>
      <c r="D3" s="109"/>
      <c r="E3" s="109"/>
    </row>
    <row r="4" spans="1:6" ht="18" customHeight="1" thickBot="1">
      <c r="A4" s="2"/>
      <c r="B4" s="2" t="s">
        <v>111</v>
      </c>
      <c r="C4" s="2"/>
      <c r="D4" s="2"/>
      <c r="F4" s="3" t="s">
        <v>0</v>
      </c>
    </row>
    <row r="5" spans="1:6" s="8" customFormat="1" ht="33.75" customHeight="1">
      <c r="A5" s="4" t="s">
        <v>1</v>
      </c>
      <c r="B5" s="5" t="s">
        <v>2</v>
      </c>
      <c r="C5" s="6" t="s">
        <v>3</v>
      </c>
      <c r="D5" s="5" t="s">
        <v>1</v>
      </c>
      <c r="E5" s="5" t="s">
        <v>2</v>
      </c>
      <c r="F5" s="7" t="s">
        <v>3</v>
      </c>
    </row>
    <row r="6" spans="1:6" s="14" customFormat="1" ht="15.75" customHeight="1">
      <c r="A6" s="9" t="s">
        <v>4</v>
      </c>
      <c r="B6" s="10">
        <f>SUM(B7,B14,B21,B31,B35,B37,B39)</f>
        <v>50771400078</v>
      </c>
      <c r="C6" s="11">
        <f aca="true" t="shared" si="0" ref="C6:C14">IF(B$6&gt;0,(B6/B$6)*100,0)</f>
        <v>100</v>
      </c>
      <c r="D6" s="12" t="s">
        <v>5</v>
      </c>
      <c r="E6" s="10">
        <f>SUM(E7,E13,E17,E20)</f>
        <v>0</v>
      </c>
      <c r="F6" s="13">
        <f aca="true" t="shared" si="1" ref="F6:F11">IF(E$47&gt;0,(E6/E$47)*100,0)</f>
        <v>0</v>
      </c>
    </row>
    <row r="7" spans="1:6" s="14" customFormat="1" ht="15.75" customHeight="1">
      <c r="A7" s="15" t="s">
        <v>6</v>
      </c>
      <c r="B7" s="10">
        <f>SUM(B8:B13)</f>
        <v>15954080728</v>
      </c>
      <c r="C7" s="16">
        <f t="shared" si="0"/>
        <v>31.42</v>
      </c>
      <c r="D7" s="17" t="s">
        <v>7</v>
      </c>
      <c r="E7" s="10">
        <f>SUM(E8:E11)</f>
        <v>0</v>
      </c>
      <c r="F7" s="18">
        <f t="shared" si="1"/>
        <v>0</v>
      </c>
    </row>
    <row r="8" spans="1:6" s="24" customFormat="1" ht="15.75" customHeight="1">
      <c r="A8" s="19" t="s">
        <v>8</v>
      </c>
      <c r="B8" s="20">
        <v>15687187025</v>
      </c>
      <c r="C8" s="21">
        <f t="shared" si="0"/>
        <v>30.9</v>
      </c>
      <c r="D8" s="22" t="s">
        <v>9</v>
      </c>
      <c r="E8" s="20"/>
      <c r="F8" s="23">
        <f t="shared" si="1"/>
        <v>0</v>
      </c>
    </row>
    <row r="9" spans="1:6" s="24" customFormat="1" ht="15.75" customHeight="1">
      <c r="A9" s="19" t="s">
        <v>112</v>
      </c>
      <c r="B9" s="20"/>
      <c r="C9" s="21">
        <f t="shared" si="0"/>
        <v>0</v>
      </c>
      <c r="D9" s="22" t="s">
        <v>10</v>
      </c>
      <c r="E9" s="20"/>
      <c r="F9" s="23">
        <f t="shared" si="1"/>
        <v>0</v>
      </c>
    </row>
    <row r="10" spans="1:6" s="24" customFormat="1" ht="15.75" customHeight="1">
      <c r="A10" s="19" t="s">
        <v>11</v>
      </c>
      <c r="B10" s="20">
        <v>266850437</v>
      </c>
      <c r="C10" s="21">
        <f t="shared" si="0"/>
        <v>0.53</v>
      </c>
      <c r="D10" s="22" t="s">
        <v>12</v>
      </c>
      <c r="E10" s="20"/>
      <c r="F10" s="23">
        <f t="shared" si="1"/>
        <v>0</v>
      </c>
    </row>
    <row r="11" spans="1:6" s="24" customFormat="1" ht="15.75" customHeight="1">
      <c r="A11" s="19" t="s">
        <v>13</v>
      </c>
      <c r="B11" s="20"/>
      <c r="C11" s="21">
        <f t="shared" si="0"/>
        <v>0</v>
      </c>
      <c r="D11" s="19" t="s">
        <v>113</v>
      </c>
      <c r="E11" s="20"/>
      <c r="F11" s="23">
        <f t="shared" si="1"/>
        <v>0</v>
      </c>
    </row>
    <row r="12" spans="1:6" s="24" customFormat="1" ht="15.75" customHeight="1">
      <c r="A12" s="19" t="s">
        <v>14</v>
      </c>
      <c r="B12" s="20"/>
      <c r="C12" s="21">
        <f t="shared" si="0"/>
        <v>0</v>
      </c>
      <c r="D12" s="17"/>
      <c r="E12" s="10"/>
      <c r="F12" s="18"/>
    </row>
    <row r="13" spans="1:6" s="24" customFormat="1" ht="15.75" customHeight="1">
      <c r="A13" s="19" t="s">
        <v>15</v>
      </c>
      <c r="B13" s="20">
        <v>43266</v>
      </c>
      <c r="C13" s="21">
        <f t="shared" si="0"/>
        <v>0</v>
      </c>
      <c r="D13" s="17" t="s">
        <v>16</v>
      </c>
      <c r="E13" s="10">
        <f>SUM(E14:E15)</f>
        <v>0</v>
      </c>
      <c r="F13" s="18">
        <f>IF(E$47&gt;0,(E13/E$47)*100,0)</f>
        <v>0</v>
      </c>
    </row>
    <row r="14" spans="1:6" s="24" customFormat="1" ht="15.75" customHeight="1">
      <c r="A14" s="15" t="s">
        <v>114</v>
      </c>
      <c r="B14" s="10">
        <f>SUM(B16:B20)</f>
        <v>34401127978</v>
      </c>
      <c r="C14" s="16">
        <f t="shared" si="0"/>
        <v>67.76</v>
      </c>
      <c r="D14" s="22" t="s">
        <v>17</v>
      </c>
      <c r="E14" s="20"/>
      <c r="F14" s="23">
        <f>IF(E$47&gt;0,(E14/E$47)*100,0)</f>
        <v>0</v>
      </c>
    </row>
    <row r="15" spans="1:6" s="24" customFormat="1" ht="15.75" customHeight="1">
      <c r="A15" s="15" t="s">
        <v>18</v>
      </c>
      <c r="C15" s="16"/>
      <c r="D15" s="19" t="s">
        <v>115</v>
      </c>
      <c r="E15" s="20"/>
      <c r="F15" s="23">
        <f>IF(E$47&gt;0,(E15/E$47)*100,0)</f>
        <v>0</v>
      </c>
    </row>
    <row r="16" spans="1:6" s="24" customFormat="1" ht="15.75" customHeight="1">
      <c r="A16" s="19" t="s">
        <v>19</v>
      </c>
      <c r="B16" s="20"/>
      <c r="C16" s="21">
        <f aca="true" t="shared" si="2" ref="C16:C43">IF(B$6&gt;0,(B16/B$6)*100,0)</f>
        <v>0</v>
      </c>
      <c r="D16" s="22"/>
      <c r="E16" s="25"/>
      <c r="F16" s="23"/>
    </row>
    <row r="17" spans="1:6" s="24" customFormat="1" ht="15.75" customHeight="1">
      <c r="A17" s="19" t="s">
        <v>20</v>
      </c>
      <c r="B17" s="20"/>
      <c r="C17" s="21">
        <f t="shared" si="2"/>
        <v>0</v>
      </c>
      <c r="D17" s="17" t="s">
        <v>21</v>
      </c>
      <c r="E17" s="10">
        <f>SUM(E18)</f>
        <v>0</v>
      </c>
      <c r="F17" s="18">
        <f>IF(E$47&gt;0,(E17/E$47)*100,0)</f>
        <v>0</v>
      </c>
    </row>
    <row r="18" spans="1:6" s="24" customFormat="1" ht="15.75" customHeight="1">
      <c r="A18" s="19" t="s">
        <v>22</v>
      </c>
      <c r="B18" s="20">
        <v>28063586705</v>
      </c>
      <c r="C18" s="21">
        <f t="shared" si="2"/>
        <v>55.27</v>
      </c>
      <c r="D18" s="22" t="s">
        <v>23</v>
      </c>
      <c r="E18" s="20"/>
      <c r="F18" s="23">
        <f>IF(E$47&gt;0,(E18/E$47)*100,0)</f>
        <v>0</v>
      </c>
    </row>
    <row r="19" spans="1:6" s="24" customFormat="1" ht="15.75" customHeight="1">
      <c r="A19" s="19" t="s">
        <v>24</v>
      </c>
      <c r="B19" s="20">
        <v>6337541273</v>
      </c>
      <c r="C19" s="21">
        <f t="shared" si="2"/>
        <v>12.48</v>
      </c>
      <c r="D19" s="22"/>
      <c r="E19" s="25"/>
      <c r="F19" s="26"/>
    </row>
    <row r="20" spans="1:6" s="24" customFormat="1" ht="15.75" customHeight="1">
      <c r="A20" s="19" t="s">
        <v>25</v>
      </c>
      <c r="B20" s="20"/>
      <c r="C20" s="21">
        <f t="shared" si="2"/>
        <v>0</v>
      </c>
      <c r="D20" s="15" t="s">
        <v>116</v>
      </c>
      <c r="E20" s="10">
        <f>SUM(E21)</f>
        <v>0</v>
      </c>
      <c r="F20" s="18">
        <f>IF(E$47&gt;0,(E20/E$47)*100,0)</f>
        <v>0</v>
      </c>
    </row>
    <row r="21" spans="1:6" s="24" customFormat="1" ht="15.75" customHeight="1">
      <c r="A21" s="15" t="s">
        <v>26</v>
      </c>
      <c r="B21" s="10">
        <f>SUM(B22:B30)</f>
        <v>0</v>
      </c>
      <c r="C21" s="16">
        <f t="shared" si="2"/>
        <v>0</v>
      </c>
      <c r="D21" s="19" t="s">
        <v>117</v>
      </c>
      <c r="E21" s="20"/>
      <c r="F21" s="23">
        <f>IF(E$47&gt;0,(E21/E$47)*100,0)</f>
        <v>0</v>
      </c>
    </row>
    <row r="22" spans="1:6" s="24" customFormat="1" ht="15.75" customHeight="1">
      <c r="A22" s="19" t="s">
        <v>27</v>
      </c>
      <c r="B22" s="20"/>
      <c r="C22" s="21">
        <f t="shared" si="2"/>
        <v>0</v>
      </c>
      <c r="D22" s="17"/>
      <c r="E22" s="25"/>
      <c r="F22" s="23"/>
    </row>
    <row r="23" spans="1:6" s="24" customFormat="1" ht="15.75" customHeight="1">
      <c r="A23" s="19" t="s">
        <v>28</v>
      </c>
      <c r="B23" s="20"/>
      <c r="C23" s="21">
        <f t="shared" si="2"/>
        <v>0</v>
      </c>
      <c r="D23" s="22"/>
      <c r="E23" s="25"/>
      <c r="F23" s="23"/>
    </row>
    <row r="24" spans="1:6" s="24" customFormat="1" ht="15.75" customHeight="1">
      <c r="A24" s="19" t="s">
        <v>29</v>
      </c>
      <c r="B24" s="20"/>
      <c r="C24" s="21">
        <f t="shared" si="2"/>
        <v>0</v>
      </c>
      <c r="D24" s="17" t="s">
        <v>30</v>
      </c>
      <c r="E24" s="10">
        <f>E25+E28+E32+E36</f>
        <v>50771400078</v>
      </c>
      <c r="F24" s="18">
        <f>IF(E$47&gt;0,(E24/E$47)*100,0)</f>
        <v>100</v>
      </c>
    </row>
    <row r="25" spans="1:6" s="24" customFormat="1" ht="15.75" customHeight="1">
      <c r="A25" s="19" t="s">
        <v>31</v>
      </c>
      <c r="B25" s="20"/>
      <c r="C25" s="21">
        <f t="shared" si="2"/>
        <v>0</v>
      </c>
      <c r="D25" s="17" t="s">
        <v>32</v>
      </c>
      <c r="E25" s="27">
        <f>SUM(E26)</f>
        <v>50968881951</v>
      </c>
      <c r="F25" s="28">
        <f>IF(E$47&gt;0,(E25/E$47)*100,0)</f>
        <v>100.39</v>
      </c>
    </row>
    <row r="26" spans="1:6" s="24" customFormat="1" ht="15.75" customHeight="1">
      <c r="A26" s="19" t="s">
        <v>33</v>
      </c>
      <c r="B26" s="20"/>
      <c r="C26" s="21">
        <f t="shared" si="2"/>
        <v>0</v>
      </c>
      <c r="D26" s="22" t="s">
        <v>34</v>
      </c>
      <c r="E26" s="20">
        <v>50968881951</v>
      </c>
      <c r="F26" s="23">
        <f>IF(E$47&gt;0,(E26/E$47)*100,0)</f>
        <v>100.39</v>
      </c>
    </row>
    <row r="27" spans="1:6" s="24" customFormat="1" ht="15.75" customHeight="1">
      <c r="A27" s="19" t="s">
        <v>35</v>
      </c>
      <c r="B27" s="20"/>
      <c r="C27" s="21">
        <f t="shared" si="2"/>
        <v>0</v>
      </c>
      <c r="D27" s="22"/>
      <c r="E27" s="25"/>
      <c r="F27" s="23"/>
    </row>
    <row r="28" spans="1:6" s="24" customFormat="1" ht="15.75" customHeight="1">
      <c r="A28" s="19" t="s">
        <v>36</v>
      </c>
      <c r="B28" s="20"/>
      <c r="C28" s="21">
        <f t="shared" si="2"/>
        <v>0</v>
      </c>
      <c r="D28" s="17" t="s">
        <v>37</v>
      </c>
      <c r="E28" s="10">
        <f>SUM(E29:E30)</f>
        <v>0</v>
      </c>
      <c r="F28" s="18">
        <f>IF(E$47&gt;0,(E28/E$47)*100,0)</f>
        <v>0</v>
      </c>
    </row>
    <row r="29" spans="1:6" s="24" customFormat="1" ht="15.75" customHeight="1">
      <c r="A29" s="19" t="s">
        <v>38</v>
      </c>
      <c r="B29" s="20"/>
      <c r="C29" s="21">
        <f t="shared" si="2"/>
        <v>0</v>
      </c>
      <c r="D29" s="22" t="s">
        <v>39</v>
      </c>
      <c r="E29" s="20"/>
      <c r="F29" s="23">
        <f>IF(E$47&gt;0,(E29/E$47)*100,0)</f>
        <v>0</v>
      </c>
    </row>
    <row r="30" spans="1:6" s="24" customFormat="1" ht="15.75" customHeight="1">
      <c r="A30" s="19" t="s">
        <v>40</v>
      </c>
      <c r="B30" s="20"/>
      <c r="C30" s="21">
        <f t="shared" si="2"/>
        <v>0</v>
      </c>
      <c r="D30" s="22" t="s">
        <v>41</v>
      </c>
      <c r="E30" s="20"/>
      <c r="F30" s="23">
        <f>IF(E$47&gt;0,(E30/E$47)*100,0)</f>
        <v>0</v>
      </c>
    </row>
    <row r="31" spans="1:6" s="24" customFormat="1" ht="15.75" customHeight="1">
      <c r="A31" s="15" t="s">
        <v>42</v>
      </c>
      <c r="B31" s="10">
        <f>SUM(B32:B34)</f>
        <v>0</v>
      </c>
      <c r="C31" s="16">
        <f t="shared" si="2"/>
        <v>0</v>
      </c>
      <c r="D31" s="22"/>
      <c r="E31" s="25"/>
      <c r="F31" s="23"/>
    </row>
    <row r="32" spans="1:6" s="24" customFormat="1" ht="15.75" customHeight="1">
      <c r="A32" s="19" t="s">
        <v>43</v>
      </c>
      <c r="B32" s="20"/>
      <c r="C32" s="21">
        <f t="shared" si="2"/>
        <v>0</v>
      </c>
      <c r="D32" s="17" t="s">
        <v>118</v>
      </c>
      <c r="E32" s="10">
        <f>SUM(E33:E34)</f>
        <v>-197481873</v>
      </c>
      <c r="F32" s="18">
        <f>IF(E$47&gt;0,(E32/E$47)*100,0)</f>
        <v>-0.39</v>
      </c>
    </row>
    <row r="33" spans="1:6" s="24" customFormat="1" ht="15.75" customHeight="1">
      <c r="A33" s="19" t="s">
        <v>44</v>
      </c>
      <c r="B33" s="20"/>
      <c r="C33" s="21">
        <f t="shared" si="2"/>
        <v>0</v>
      </c>
      <c r="D33" s="22" t="s">
        <v>45</v>
      </c>
      <c r="E33" s="20">
        <v>172144691</v>
      </c>
      <c r="F33" s="23">
        <f>IF(E$47&gt;0,(E33/E$47)*100,0)</f>
        <v>0.34</v>
      </c>
    </row>
    <row r="34" spans="1:6" s="24" customFormat="1" ht="15.75" customHeight="1">
      <c r="A34" s="19" t="s">
        <v>46</v>
      </c>
      <c r="B34" s="20"/>
      <c r="C34" s="21">
        <f t="shared" si="2"/>
        <v>0</v>
      </c>
      <c r="D34" s="22" t="s">
        <v>119</v>
      </c>
      <c r="E34" s="20">
        <v>-369626564</v>
      </c>
      <c r="F34" s="23">
        <f>IF(E$47&gt;0,(E34/E$47)*100,0)</f>
        <v>-0.73</v>
      </c>
    </row>
    <row r="35" spans="1:6" s="24" customFormat="1" ht="15.75" customHeight="1">
      <c r="A35" s="15" t="s">
        <v>47</v>
      </c>
      <c r="B35" s="10">
        <f>SUM(B36)</f>
        <v>0</v>
      </c>
      <c r="C35" s="16">
        <f t="shared" si="2"/>
        <v>0</v>
      </c>
      <c r="D35" s="22"/>
      <c r="E35" s="25"/>
      <c r="F35" s="23"/>
    </row>
    <row r="36" spans="1:6" s="24" customFormat="1" ht="15.75" customHeight="1">
      <c r="A36" s="19" t="s">
        <v>48</v>
      </c>
      <c r="B36" s="20"/>
      <c r="C36" s="21">
        <f t="shared" si="2"/>
        <v>0</v>
      </c>
      <c r="D36" s="17" t="s">
        <v>120</v>
      </c>
      <c r="E36" s="10">
        <f>SUM(E37:E39)</f>
        <v>0</v>
      </c>
      <c r="F36" s="18">
        <f>IF(E$47&gt;0,(E36/E$47)*100,0)</f>
        <v>0</v>
      </c>
    </row>
    <row r="37" spans="1:6" s="24" customFormat="1" ht="15.75" customHeight="1">
      <c r="A37" s="15" t="s">
        <v>49</v>
      </c>
      <c r="B37" s="10">
        <f>SUM(B38)</f>
        <v>0</v>
      </c>
      <c r="C37" s="16">
        <f t="shared" si="2"/>
        <v>0</v>
      </c>
      <c r="D37" s="22" t="s">
        <v>121</v>
      </c>
      <c r="E37" s="20"/>
      <c r="F37" s="23">
        <f>IF(E$47&gt;0,(E37/E$47)*100,0)</f>
        <v>0</v>
      </c>
    </row>
    <row r="38" spans="1:6" s="24" customFormat="1" ht="15.75" customHeight="1">
      <c r="A38" s="19" t="s">
        <v>50</v>
      </c>
      <c r="B38" s="20"/>
      <c r="C38" s="21">
        <f t="shared" si="2"/>
        <v>0</v>
      </c>
      <c r="D38" s="22" t="s">
        <v>122</v>
      </c>
      <c r="E38" s="20"/>
      <c r="F38" s="23">
        <f>IF(E$47&gt;0,(E38/E$47)*100,0)</f>
        <v>0</v>
      </c>
    </row>
    <row r="39" spans="1:6" s="24" customFormat="1" ht="15.75" customHeight="1">
      <c r="A39" s="15" t="s">
        <v>51</v>
      </c>
      <c r="B39" s="10">
        <f>SUM(B40:B43)</f>
        <v>416191372</v>
      </c>
      <c r="C39" s="16">
        <f t="shared" si="2"/>
        <v>0.82</v>
      </c>
      <c r="D39" s="22" t="s">
        <v>123</v>
      </c>
      <c r="E39" s="20"/>
      <c r="F39" s="23">
        <f>IF(E$47&gt;0,(E39/E$47)*100,0)</f>
        <v>0</v>
      </c>
    </row>
    <row r="40" spans="1:6" s="24" customFormat="1" ht="15.75" customHeight="1">
      <c r="A40" s="19" t="s">
        <v>52</v>
      </c>
      <c r="B40" s="20"/>
      <c r="C40" s="21">
        <f t="shared" si="2"/>
        <v>0</v>
      </c>
      <c r="D40" s="22"/>
      <c r="E40" s="25"/>
      <c r="F40" s="23"/>
    </row>
    <row r="41" spans="1:6" s="24" customFormat="1" ht="15.75" customHeight="1">
      <c r="A41" s="19" t="s">
        <v>53</v>
      </c>
      <c r="B41" s="20">
        <v>416191372</v>
      </c>
      <c r="C41" s="21">
        <f t="shared" si="2"/>
        <v>0.82</v>
      </c>
      <c r="D41" s="22"/>
      <c r="E41" s="25"/>
      <c r="F41" s="26"/>
    </row>
    <row r="42" spans="1:6" s="24" customFormat="1" ht="15.75" customHeight="1">
      <c r="A42" s="19" t="s">
        <v>54</v>
      </c>
      <c r="B42" s="20"/>
      <c r="C42" s="21">
        <f t="shared" si="2"/>
        <v>0</v>
      </c>
      <c r="D42" s="22"/>
      <c r="E42" s="25"/>
      <c r="F42" s="26"/>
    </row>
    <row r="43" spans="1:6" s="24" customFormat="1" ht="15.75" customHeight="1">
      <c r="A43" s="19" t="s">
        <v>55</v>
      </c>
      <c r="B43" s="20"/>
      <c r="C43" s="21">
        <f t="shared" si="2"/>
        <v>0</v>
      </c>
      <c r="D43" s="22"/>
      <c r="E43" s="25"/>
      <c r="F43" s="26"/>
    </row>
    <row r="44" spans="1:6" s="24" customFormat="1" ht="15.75" customHeight="1">
      <c r="A44" s="19"/>
      <c r="B44" s="25"/>
      <c r="C44" s="21"/>
      <c r="D44" s="22"/>
      <c r="E44" s="25"/>
      <c r="F44" s="26"/>
    </row>
    <row r="45" spans="1:6" s="24" customFormat="1" ht="15.75" customHeight="1">
      <c r="A45" s="19"/>
      <c r="B45" s="25"/>
      <c r="C45" s="21"/>
      <c r="D45" s="22"/>
      <c r="E45" s="25"/>
      <c r="F45" s="26"/>
    </row>
    <row r="46" spans="1:6" s="24" customFormat="1" ht="15.75" customHeight="1">
      <c r="A46" s="19"/>
      <c r="B46" s="10"/>
      <c r="C46" s="16"/>
      <c r="D46" s="22"/>
      <c r="E46" s="25"/>
      <c r="F46" s="26"/>
    </row>
    <row r="47" spans="1:6" s="24" customFormat="1" ht="15.75" customHeight="1" thickBot="1">
      <c r="A47" s="29" t="s">
        <v>56</v>
      </c>
      <c r="B47" s="30">
        <f>B6</f>
        <v>50771400078</v>
      </c>
      <c r="C47" s="30">
        <f>IF(B$6&gt;0,(B47/B$6)*100,0)</f>
        <v>100</v>
      </c>
      <c r="D47" s="31" t="s">
        <v>56</v>
      </c>
      <c r="E47" s="32">
        <f>E6+E24</f>
        <v>50771400078</v>
      </c>
      <c r="F47" s="33">
        <f>IF(E$47&gt;0,(E47/E$47)*100,0)</f>
        <v>100</v>
      </c>
    </row>
    <row r="48" spans="1:4" s="24" customFormat="1" ht="17.25" customHeight="1">
      <c r="A48" s="114"/>
      <c r="B48" s="115"/>
      <c r="C48" s="116"/>
      <c r="D48" s="117"/>
    </row>
    <row r="49" s="24" customFormat="1" ht="14.25"/>
    <row r="50" s="24" customFormat="1" ht="14.25"/>
    <row r="51" s="24" customFormat="1" ht="14.25"/>
    <row r="52" s="24" customFormat="1" ht="14.25"/>
    <row r="53" s="24" customFormat="1" ht="14.25">
      <c r="D53" s="38"/>
    </row>
    <row r="54" s="24" customFormat="1" ht="14.25">
      <c r="D54" s="38"/>
    </row>
    <row r="55" s="24" customFormat="1" ht="14.25">
      <c r="D55" s="39"/>
    </row>
    <row r="56" s="24" customFormat="1" ht="14.25">
      <c r="D56" s="39"/>
    </row>
    <row r="57" s="24" customFormat="1" ht="14.25">
      <c r="D57" s="38"/>
    </row>
    <row r="58" s="24" customFormat="1" ht="14.25">
      <c r="D58" s="39"/>
    </row>
    <row r="59" s="24" customFormat="1" ht="14.25">
      <c r="D59" s="39"/>
    </row>
    <row r="60" s="24" customFormat="1" ht="14.25">
      <c r="D60" s="39"/>
    </row>
    <row r="61" s="24" customFormat="1" ht="14.25">
      <c r="D61" s="38"/>
    </row>
    <row r="62" ht="16.5">
      <c r="D62" s="39"/>
    </row>
    <row r="63" ht="16.5">
      <c r="D63" s="39"/>
    </row>
    <row r="64" ht="16.5">
      <c r="D64" s="39"/>
    </row>
    <row r="65" ht="16.5">
      <c r="D65" s="38"/>
    </row>
    <row r="66" ht="16.5">
      <c r="D66" s="39"/>
    </row>
    <row r="67" ht="16.5">
      <c r="D67" s="39"/>
    </row>
    <row r="68" ht="16.5">
      <c r="D68" s="40"/>
    </row>
    <row r="69" ht="16.5">
      <c r="D69" s="40"/>
    </row>
    <row r="70" ht="16.5">
      <c r="D70" s="40"/>
    </row>
    <row r="71" ht="16.5">
      <c r="D71" s="40"/>
    </row>
    <row r="72" ht="16.5">
      <c r="D72" s="40"/>
    </row>
    <row r="73" ht="16.5">
      <c r="D73" s="40"/>
    </row>
    <row r="74" ht="16.5">
      <c r="D74" s="40"/>
    </row>
    <row r="75" ht="16.5">
      <c r="D75" s="40"/>
    </row>
    <row r="76" ht="16.5">
      <c r="D76" s="40"/>
    </row>
  </sheetData>
  <mergeCells count="5">
    <mergeCell ref="A1:F1"/>
    <mergeCell ref="A2:F2"/>
    <mergeCell ref="A48:B48"/>
    <mergeCell ref="C48:D48"/>
    <mergeCell ref="A3:E3"/>
  </mergeCells>
  <printOptions horizontalCentered="1"/>
  <pageMargins left="0.6299212598425197" right="0.6299212598425197" top="0.7086614173228347" bottom="0.5905511811023623" header="0.5118110236220472" footer="0.5118110236220472"/>
  <pageSetup horizontalDpi="300" verticalDpi="3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F76"/>
  <sheetViews>
    <sheetView workbookViewId="0" topLeftCell="A1">
      <pane xSplit="1" ySplit="5" topLeftCell="B42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A53" sqref="A53"/>
    </sheetView>
  </sheetViews>
  <sheetFormatPr defaultColWidth="9.00390625" defaultRowHeight="16.5"/>
  <cols>
    <col min="1" max="1" width="20.625" style="1" customWidth="1"/>
    <col min="2" max="2" width="18.125" style="1" customWidth="1"/>
    <col min="3" max="3" width="7.875" style="1" customWidth="1"/>
    <col min="4" max="4" width="20.625" style="1" customWidth="1"/>
    <col min="5" max="5" width="17.375" style="1" customWidth="1"/>
    <col min="6" max="6" width="8.50390625" style="1" customWidth="1"/>
    <col min="7" max="16384" width="9.00390625" style="1" customWidth="1"/>
  </cols>
  <sheetData>
    <row r="1" spans="1:6" ht="27.75" customHeight="1">
      <c r="A1" s="111" t="s">
        <v>133</v>
      </c>
      <c r="B1" s="112"/>
      <c r="C1" s="112"/>
      <c r="D1" s="112"/>
      <c r="E1" s="112"/>
      <c r="F1" s="112"/>
    </row>
    <row r="2" spans="1:6" ht="27" customHeight="1">
      <c r="A2" s="113" t="s">
        <v>126</v>
      </c>
      <c r="B2" s="113"/>
      <c r="C2" s="113"/>
      <c r="D2" s="113"/>
      <c r="E2" s="113"/>
      <c r="F2" s="113"/>
    </row>
    <row r="3" spans="1:5" ht="10.5" customHeight="1">
      <c r="A3" s="109"/>
      <c r="B3" s="109"/>
      <c r="C3" s="109"/>
      <c r="D3" s="109"/>
      <c r="E3" s="109"/>
    </row>
    <row r="4" spans="1:6" ht="18" customHeight="1" thickBot="1">
      <c r="A4" s="2"/>
      <c r="B4" s="2" t="s">
        <v>111</v>
      </c>
      <c r="C4" s="2"/>
      <c r="D4" s="2"/>
      <c r="F4" s="3" t="s">
        <v>0</v>
      </c>
    </row>
    <row r="5" spans="1:6" s="8" customFormat="1" ht="33.75" customHeight="1">
      <c r="A5" s="4" t="s">
        <v>1</v>
      </c>
      <c r="B5" s="5" t="s">
        <v>2</v>
      </c>
      <c r="C5" s="6" t="s">
        <v>3</v>
      </c>
      <c r="D5" s="5" t="s">
        <v>1</v>
      </c>
      <c r="E5" s="5" t="s">
        <v>2</v>
      </c>
      <c r="F5" s="7" t="s">
        <v>3</v>
      </c>
    </row>
    <row r="6" spans="1:6" s="14" customFormat="1" ht="15.75" customHeight="1">
      <c r="A6" s="9" t="s">
        <v>4</v>
      </c>
      <c r="B6" s="10">
        <f>SUM(B7,B14,B21,B31,B35,B37,B39)</f>
        <v>157591294157</v>
      </c>
      <c r="C6" s="11">
        <f aca="true" t="shared" si="0" ref="C6:C14">IF(B$6&gt;0,(B6/B$6)*100,0)</f>
        <v>100</v>
      </c>
      <c r="D6" s="12" t="s">
        <v>5</v>
      </c>
      <c r="E6" s="10">
        <f>SUM(E7,E13,E17,E20)</f>
        <v>135928805169</v>
      </c>
      <c r="F6" s="13">
        <f aca="true" t="shared" si="1" ref="F6:F11">IF(E$47&gt;0,(E6/E$47)*100,0)</f>
        <v>86.25</v>
      </c>
    </row>
    <row r="7" spans="1:6" s="14" customFormat="1" ht="15.75" customHeight="1">
      <c r="A7" s="15" t="s">
        <v>6</v>
      </c>
      <c r="B7" s="10">
        <f>SUM(B8:B13)</f>
        <v>36135526440</v>
      </c>
      <c r="C7" s="16">
        <f t="shared" si="0"/>
        <v>22.93</v>
      </c>
      <c r="D7" s="17" t="s">
        <v>7</v>
      </c>
      <c r="E7" s="10">
        <f>SUM(E8:E11)</f>
        <v>53721192273</v>
      </c>
      <c r="F7" s="18">
        <f t="shared" si="1"/>
        <v>34.09</v>
      </c>
    </row>
    <row r="8" spans="1:6" s="24" customFormat="1" ht="15.75" customHeight="1">
      <c r="A8" s="19" t="s">
        <v>8</v>
      </c>
      <c r="B8" s="20">
        <v>9199465870</v>
      </c>
      <c r="C8" s="21">
        <f t="shared" si="0"/>
        <v>5.84</v>
      </c>
      <c r="D8" s="22" t="s">
        <v>9</v>
      </c>
      <c r="E8" s="20">
        <v>29461356762</v>
      </c>
      <c r="F8" s="23">
        <f t="shared" si="1"/>
        <v>18.69</v>
      </c>
    </row>
    <row r="9" spans="1:6" s="24" customFormat="1" ht="15.75" customHeight="1">
      <c r="A9" s="19" t="s">
        <v>112</v>
      </c>
      <c r="B9" s="20"/>
      <c r="C9" s="21">
        <f t="shared" si="0"/>
        <v>0</v>
      </c>
      <c r="D9" s="22" t="s">
        <v>10</v>
      </c>
      <c r="E9" s="20">
        <v>24216963250</v>
      </c>
      <c r="F9" s="23">
        <f t="shared" si="1"/>
        <v>15.37</v>
      </c>
    </row>
    <row r="10" spans="1:6" s="24" customFormat="1" ht="15.75" customHeight="1">
      <c r="A10" s="19" t="s">
        <v>11</v>
      </c>
      <c r="B10" s="20">
        <v>4734290646</v>
      </c>
      <c r="C10" s="21">
        <f t="shared" si="0"/>
        <v>3</v>
      </c>
      <c r="D10" s="22" t="s">
        <v>12</v>
      </c>
      <c r="E10" s="20">
        <v>42872261</v>
      </c>
      <c r="F10" s="23">
        <f t="shared" si="1"/>
        <v>0.03</v>
      </c>
    </row>
    <row r="11" spans="1:6" s="24" customFormat="1" ht="15.75" customHeight="1">
      <c r="A11" s="19" t="s">
        <v>13</v>
      </c>
      <c r="B11" s="20">
        <v>21750771869</v>
      </c>
      <c r="C11" s="21">
        <f t="shared" si="0"/>
        <v>13.8</v>
      </c>
      <c r="D11" s="19" t="s">
        <v>113</v>
      </c>
      <c r="E11" s="20"/>
      <c r="F11" s="23">
        <f t="shared" si="1"/>
        <v>0</v>
      </c>
    </row>
    <row r="12" spans="1:6" s="24" customFormat="1" ht="15.75" customHeight="1">
      <c r="A12" s="19" t="s">
        <v>14</v>
      </c>
      <c r="B12" s="20">
        <v>388338450</v>
      </c>
      <c r="C12" s="21">
        <f t="shared" si="0"/>
        <v>0.25</v>
      </c>
      <c r="D12" s="17"/>
      <c r="E12" s="10"/>
      <c r="F12" s="18"/>
    </row>
    <row r="13" spans="1:6" s="24" customFormat="1" ht="15.75" customHeight="1">
      <c r="A13" s="19" t="s">
        <v>15</v>
      </c>
      <c r="B13" s="20">
        <v>62659605</v>
      </c>
      <c r="C13" s="21">
        <f t="shared" si="0"/>
        <v>0.04</v>
      </c>
      <c r="D13" s="17" t="s">
        <v>16</v>
      </c>
      <c r="E13" s="10">
        <f>SUM(E14:E15)</f>
        <v>22700000000</v>
      </c>
      <c r="F13" s="18">
        <f>IF(E$47&gt;0,(E13/E$47)*100,0)</f>
        <v>14.4</v>
      </c>
    </row>
    <row r="14" spans="1:6" s="24" customFormat="1" ht="15.75" customHeight="1">
      <c r="A14" s="15" t="s">
        <v>114</v>
      </c>
      <c r="B14" s="10">
        <f>SUM(B16:B20)</f>
        <v>121413172123</v>
      </c>
      <c r="C14" s="16">
        <f t="shared" si="0"/>
        <v>77.04</v>
      </c>
      <c r="D14" s="22" t="s">
        <v>17</v>
      </c>
      <c r="E14" s="20">
        <v>22700000000</v>
      </c>
      <c r="F14" s="23">
        <f>IF(E$47&gt;0,(E14/E$47)*100,0)</f>
        <v>14.4</v>
      </c>
    </row>
    <row r="15" spans="1:6" s="24" customFormat="1" ht="15.75" customHeight="1">
      <c r="A15" s="15" t="s">
        <v>18</v>
      </c>
      <c r="C15" s="16"/>
      <c r="D15" s="19" t="s">
        <v>115</v>
      </c>
      <c r="E15" s="20"/>
      <c r="F15" s="23">
        <f>IF(E$47&gt;0,(E15/E$47)*100,0)</f>
        <v>0</v>
      </c>
    </row>
    <row r="16" spans="1:6" s="24" customFormat="1" ht="15.75" customHeight="1">
      <c r="A16" s="19" t="s">
        <v>19</v>
      </c>
      <c r="B16" s="20"/>
      <c r="C16" s="21">
        <f aca="true" t="shared" si="2" ref="C16:C43">IF(B$6&gt;0,(B16/B$6)*100,0)</f>
        <v>0</v>
      </c>
      <c r="D16" s="22"/>
      <c r="E16" s="25"/>
      <c r="F16" s="23"/>
    </row>
    <row r="17" spans="1:6" s="24" customFormat="1" ht="15.75" customHeight="1">
      <c r="A17" s="19" t="s">
        <v>20</v>
      </c>
      <c r="B17" s="20"/>
      <c r="C17" s="21">
        <f t="shared" si="2"/>
        <v>0</v>
      </c>
      <c r="D17" s="17" t="s">
        <v>21</v>
      </c>
      <c r="E17" s="10">
        <f>SUM(E18)</f>
        <v>59507612896</v>
      </c>
      <c r="F17" s="18">
        <f>IF(E$47&gt;0,(E17/E$47)*100,0)</f>
        <v>37.76</v>
      </c>
    </row>
    <row r="18" spans="1:6" s="24" customFormat="1" ht="15.75" customHeight="1">
      <c r="A18" s="19" t="s">
        <v>22</v>
      </c>
      <c r="B18" s="20">
        <v>2385220617</v>
      </c>
      <c r="C18" s="21">
        <f t="shared" si="2"/>
        <v>1.51</v>
      </c>
      <c r="D18" s="22" t="s">
        <v>23</v>
      </c>
      <c r="E18" s="20">
        <v>59507612896</v>
      </c>
      <c r="F18" s="23">
        <f>IF(E$47&gt;0,(E18/E$47)*100,0)</f>
        <v>37.76</v>
      </c>
    </row>
    <row r="19" spans="1:6" s="24" customFormat="1" ht="15.75" customHeight="1">
      <c r="A19" s="19" t="s">
        <v>24</v>
      </c>
      <c r="B19" s="20">
        <v>119027951506</v>
      </c>
      <c r="C19" s="21">
        <f t="shared" si="2"/>
        <v>75.53</v>
      </c>
      <c r="D19" s="22"/>
      <c r="E19" s="25"/>
      <c r="F19" s="26"/>
    </row>
    <row r="20" spans="1:6" s="24" customFormat="1" ht="15.75" customHeight="1">
      <c r="A20" s="19" t="s">
        <v>25</v>
      </c>
      <c r="B20" s="20"/>
      <c r="C20" s="21">
        <f t="shared" si="2"/>
        <v>0</v>
      </c>
      <c r="D20" s="15" t="s">
        <v>116</v>
      </c>
      <c r="E20" s="10">
        <f>SUM(E21)</f>
        <v>0</v>
      </c>
      <c r="F20" s="18">
        <f>IF(E$47&gt;0,(E20/E$47)*100,0)</f>
        <v>0</v>
      </c>
    </row>
    <row r="21" spans="1:6" s="24" customFormat="1" ht="15.75" customHeight="1">
      <c r="A21" s="15" t="s">
        <v>26</v>
      </c>
      <c r="B21" s="10">
        <f>SUM(B22:B30)</f>
        <v>527889</v>
      </c>
      <c r="C21" s="16">
        <f t="shared" si="2"/>
        <v>0</v>
      </c>
      <c r="D21" s="19" t="s">
        <v>117</v>
      </c>
      <c r="E21" s="20"/>
      <c r="F21" s="23">
        <f>IF(E$47&gt;0,(E21/E$47)*100,0)</f>
        <v>0</v>
      </c>
    </row>
    <row r="22" spans="1:6" s="24" customFormat="1" ht="15.75" customHeight="1">
      <c r="A22" s="19" t="s">
        <v>27</v>
      </c>
      <c r="B22" s="20"/>
      <c r="C22" s="21">
        <f t="shared" si="2"/>
        <v>0</v>
      </c>
      <c r="D22" s="17"/>
      <c r="E22" s="25"/>
      <c r="F22" s="23"/>
    </row>
    <row r="23" spans="1:6" s="24" customFormat="1" ht="15.75" customHeight="1">
      <c r="A23" s="19" t="s">
        <v>28</v>
      </c>
      <c r="B23" s="20"/>
      <c r="C23" s="21">
        <f t="shared" si="2"/>
        <v>0</v>
      </c>
      <c r="D23" s="22"/>
      <c r="E23" s="25"/>
      <c r="F23" s="23"/>
    </row>
    <row r="24" spans="1:6" s="24" customFormat="1" ht="15.75" customHeight="1">
      <c r="A24" s="19" t="s">
        <v>29</v>
      </c>
      <c r="B24" s="20"/>
      <c r="C24" s="21">
        <f t="shared" si="2"/>
        <v>0</v>
      </c>
      <c r="D24" s="17" t="s">
        <v>30</v>
      </c>
      <c r="E24" s="10">
        <f>E25+E28+E32+E36</f>
        <v>21662488988</v>
      </c>
      <c r="F24" s="18">
        <f>IF(E$47&gt;0,(E24/E$47)*100,0)</f>
        <v>13.75</v>
      </c>
    </row>
    <row r="25" spans="1:6" s="24" customFormat="1" ht="15.75" customHeight="1">
      <c r="A25" s="19" t="s">
        <v>31</v>
      </c>
      <c r="B25" s="20">
        <v>434998</v>
      </c>
      <c r="C25" s="21">
        <f t="shared" si="2"/>
        <v>0</v>
      </c>
      <c r="D25" s="17" t="s">
        <v>32</v>
      </c>
      <c r="E25" s="27">
        <f>SUM(E26)</f>
        <v>43360133848</v>
      </c>
      <c r="F25" s="28">
        <f>IF(E$47&gt;0,(E25/E$47)*100,0)</f>
        <v>27.51</v>
      </c>
    </row>
    <row r="26" spans="1:6" s="24" customFormat="1" ht="15.75" customHeight="1">
      <c r="A26" s="19" t="s">
        <v>33</v>
      </c>
      <c r="B26" s="20">
        <v>72102</v>
      </c>
      <c r="C26" s="21">
        <f t="shared" si="2"/>
        <v>0</v>
      </c>
      <c r="D26" s="22" t="s">
        <v>34</v>
      </c>
      <c r="E26" s="20">
        <v>43360133848</v>
      </c>
      <c r="F26" s="23">
        <f>IF(E$47&gt;0,(E26/E$47)*100,0)</f>
        <v>27.51</v>
      </c>
    </row>
    <row r="27" spans="1:6" s="24" customFormat="1" ht="15.75" customHeight="1">
      <c r="A27" s="19" t="s">
        <v>35</v>
      </c>
      <c r="B27" s="20">
        <v>20789</v>
      </c>
      <c r="C27" s="21">
        <f t="shared" si="2"/>
        <v>0</v>
      </c>
      <c r="D27" s="22"/>
      <c r="E27" s="25"/>
      <c r="F27" s="23"/>
    </row>
    <row r="28" spans="1:6" s="24" customFormat="1" ht="15.75" customHeight="1">
      <c r="A28" s="19" t="s">
        <v>36</v>
      </c>
      <c r="B28" s="20"/>
      <c r="C28" s="21">
        <f t="shared" si="2"/>
        <v>0</v>
      </c>
      <c r="D28" s="17" t="s">
        <v>37</v>
      </c>
      <c r="E28" s="10">
        <f>SUM(E29:E30)</f>
        <v>0</v>
      </c>
      <c r="F28" s="18">
        <f>IF(E$47&gt;0,(E28/E$47)*100,0)</f>
        <v>0</v>
      </c>
    </row>
    <row r="29" spans="1:6" s="24" customFormat="1" ht="15.75" customHeight="1">
      <c r="A29" s="19" t="s">
        <v>38</v>
      </c>
      <c r="B29" s="20"/>
      <c r="C29" s="21">
        <f t="shared" si="2"/>
        <v>0</v>
      </c>
      <c r="D29" s="22" t="s">
        <v>39</v>
      </c>
      <c r="E29" s="20"/>
      <c r="F29" s="23">
        <f>IF(E$47&gt;0,(E29/E$47)*100,0)</f>
        <v>0</v>
      </c>
    </row>
    <row r="30" spans="1:6" s="24" customFormat="1" ht="15.75" customHeight="1">
      <c r="A30" s="19" t="s">
        <v>40</v>
      </c>
      <c r="B30" s="20"/>
      <c r="C30" s="21">
        <f t="shared" si="2"/>
        <v>0</v>
      </c>
      <c r="D30" s="22" t="s">
        <v>41</v>
      </c>
      <c r="E30" s="20"/>
      <c r="F30" s="23">
        <f>IF(E$47&gt;0,(E30/E$47)*100,0)</f>
        <v>0</v>
      </c>
    </row>
    <row r="31" spans="1:6" s="24" customFormat="1" ht="15.75" customHeight="1">
      <c r="A31" s="15" t="s">
        <v>42</v>
      </c>
      <c r="B31" s="10">
        <f>SUM(B32:B34)</f>
        <v>0</v>
      </c>
      <c r="C31" s="16">
        <f t="shared" si="2"/>
        <v>0</v>
      </c>
      <c r="D31" s="22"/>
      <c r="E31" s="25"/>
      <c r="F31" s="23"/>
    </row>
    <row r="32" spans="1:6" s="24" customFormat="1" ht="15.75" customHeight="1">
      <c r="A32" s="19" t="s">
        <v>43</v>
      </c>
      <c r="B32" s="20"/>
      <c r="C32" s="21">
        <f t="shared" si="2"/>
        <v>0</v>
      </c>
      <c r="D32" s="17" t="s">
        <v>118</v>
      </c>
      <c r="E32" s="10">
        <f>SUM(E33:E34)</f>
        <v>-21697644860</v>
      </c>
      <c r="F32" s="18">
        <f>IF(E$47&gt;0,(E32/E$47)*100,0)</f>
        <v>-13.77</v>
      </c>
    </row>
    <row r="33" spans="1:6" s="24" customFormat="1" ht="15.75" customHeight="1">
      <c r="A33" s="19" t="s">
        <v>44</v>
      </c>
      <c r="B33" s="20"/>
      <c r="C33" s="21">
        <f t="shared" si="2"/>
        <v>0</v>
      </c>
      <c r="D33" s="22" t="s">
        <v>45</v>
      </c>
      <c r="E33" s="20"/>
      <c r="F33" s="23">
        <f>IF(E$47&gt;0,(E33/E$47)*100,0)</f>
        <v>0</v>
      </c>
    </row>
    <row r="34" spans="1:6" s="24" customFormat="1" ht="15.75" customHeight="1">
      <c r="A34" s="19" t="s">
        <v>46</v>
      </c>
      <c r="B34" s="20"/>
      <c r="C34" s="21">
        <f t="shared" si="2"/>
        <v>0</v>
      </c>
      <c r="D34" s="22" t="s">
        <v>119</v>
      </c>
      <c r="E34" s="20">
        <v>-21697644860</v>
      </c>
      <c r="F34" s="23">
        <f>IF(E$47&gt;0,(E34/E$47)*100,0)</f>
        <v>-13.77</v>
      </c>
    </row>
    <row r="35" spans="1:6" s="24" customFormat="1" ht="15.75" customHeight="1">
      <c r="A35" s="15" t="s">
        <v>47</v>
      </c>
      <c r="B35" s="10">
        <f>SUM(B36)</f>
        <v>0</v>
      </c>
      <c r="C35" s="16">
        <f t="shared" si="2"/>
        <v>0</v>
      </c>
      <c r="D35" s="22"/>
      <c r="E35" s="25"/>
      <c r="F35" s="23"/>
    </row>
    <row r="36" spans="1:6" s="24" customFormat="1" ht="15.75" customHeight="1">
      <c r="A36" s="19" t="s">
        <v>48</v>
      </c>
      <c r="B36" s="20"/>
      <c r="C36" s="21">
        <f t="shared" si="2"/>
        <v>0</v>
      </c>
      <c r="D36" s="17" t="s">
        <v>120</v>
      </c>
      <c r="E36" s="10">
        <f>SUM(E37:E39)</f>
        <v>0</v>
      </c>
      <c r="F36" s="18">
        <f>IF(E$47&gt;0,(E36/E$47)*100,0)</f>
        <v>0</v>
      </c>
    </row>
    <row r="37" spans="1:6" s="24" customFormat="1" ht="15.75" customHeight="1">
      <c r="A37" s="15" t="s">
        <v>49</v>
      </c>
      <c r="B37" s="10">
        <f>SUM(B38)</f>
        <v>0</v>
      </c>
      <c r="C37" s="16">
        <f t="shared" si="2"/>
        <v>0</v>
      </c>
      <c r="D37" s="22" t="s">
        <v>121</v>
      </c>
      <c r="E37" s="20"/>
      <c r="F37" s="23">
        <f>IF(E$47&gt;0,(E37/E$47)*100,0)</f>
        <v>0</v>
      </c>
    </row>
    <row r="38" spans="1:6" s="24" customFormat="1" ht="15.75" customHeight="1">
      <c r="A38" s="19" t="s">
        <v>50</v>
      </c>
      <c r="B38" s="20"/>
      <c r="C38" s="21">
        <f t="shared" si="2"/>
        <v>0</v>
      </c>
      <c r="D38" s="22" t="s">
        <v>122</v>
      </c>
      <c r="E38" s="20"/>
      <c r="F38" s="23">
        <f>IF(E$47&gt;0,(E38/E$47)*100,0)</f>
        <v>0</v>
      </c>
    </row>
    <row r="39" spans="1:6" s="24" customFormat="1" ht="15.75" customHeight="1">
      <c r="A39" s="15" t="s">
        <v>51</v>
      </c>
      <c r="B39" s="10">
        <f>SUM(B40:B43)</f>
        <v>42067705</v>
      </c>
      <c r="C39" s="16">
        <f t="shared" si="2"/>
        <v>0.03</v>
      </c>
      <c r="D39" s="22" t="s">
        <v>123</v>
      </c>
      <c r="E39" s="20"/>
      <c r="F39" s="23">
        <f>IF(E$47&gt;0,(E39/E$47)*100,0)</f>
        <v>0</v>
      </c>
    </row>
    <row r="40" spans="1:6" s="24" customFormat="1" ht="15.75" customHeight="1">
      <c r="A40" s="19" t="s">
        <v>52</v>
      </c>
      <c r="B40" s="20"/>
      <c r="C40" s="21">
        <f t="shared" si="2"/>
        <v>0</v>
      </c>
      <c r="D40" s="22"/>
      <c r="E40" s="25"/>
      <c r="F40" s="23"/>
    </row>
    <row r="41" spans="1:6" s="24" customFormat="1" ht="15.75" customHeight="1">
      <c r="A41" s="19" t="s">
        <v>53</v>
      </c>
      <c r="B41" s="20">
        <v>42067705</v>
      </c>
      <c r="C41" s="21">
        <f t="shared" si="2"/>
        <v>0.03</v>
      </c>
      <c r="D41" s="22"/>
      <c r="E41" s="25"/>
      <c r="F41" s="26"/>
    </row>
    <row r="42" spans="1:6" s="24" customFormat="1" ht="15.75" customHeight="1">
      <c r="A42" s="19" t="s">
        <v>54</v>
      </c>
      <c r="B42" s="20"/>
      <c r="C42" s="21">
        <f t="shared" si="2"/>
        <v>0</v>
      </c>
      <c r="D42" s="22"/>
      <c r="E42" s="25"/>
      <c r="F42" s="26"/>
    </row>
    <row r="43" spans="1:6" s="24" customFormat="1" ht="15.75" customHeight="1">
      <c r="A43" s="19" t="s">
        <v>55</v>
      </c>
      <c r="B43" s="20"/>
      <c r="C43" s="21">
        <f t="shared" si="2"/>
        <v>0</v>
      </c>
      <c r="D43" s="22"/>
      <c r="E43" s="25"/>
      <c r="F43" s="26"/>
    </row>
    <row r="44" spans="1:6" s="24" customFormat="1" ht="15.75" customHeight="1">
      <c r="A44" s="19"/>
      <c r="B44" s="25"/>
      <c r="C44" s="21"/>
      <c r="D44" s="22"/>
      <c r="E44" s="25"/>
      <c r="F44" s="26"/>
    </row>
    <row r="45" spans="1:6" s="24" customFormat="1" ht="15.75" customHeight="1">
      <c r="A45" s="19"/>
      <c r="B45" s="25"/>
      <c r="C45" s="21"/>
      <c r="D45" s="22"/>
      <c r="E45" s="25"/>
      <c r="F45" s="26"/>
    </row>
    <row r="46" spans="1:6" s="24" customFormat="1" ht="15.75" customHeight="1">
      <c r="A46" s="19"/>
      <c r="B46" s="10"/>
      <c r="C46" s="16"/>
      <c r="D46" s="22"/>
      <c r="E46" s="25"/>
      <c r="F46" s="26"/>
    </row>
    <row r="47" spans="1:6" s="24" customFormat="1" ht="15.75" customHeight="1" thickBot="1">
      <c r="A47" s="29" t="s">
        <v>56</v>
      </c>
      <c r="B47" s="30">
        <f>B6</f>
        <v>157591294157</v>
      </c>
      <c r="C47" s="30">
        <f>IF(B$6&gt;0,(B47/B$6)*100,0)</f>
        <v>100</v>
      </c>
      <c r="D47" s="31" t="s">
        <v>56</v>
      </c>
      <c r="E47" s="32">
        <f>E6+E24</f>
        <v>157591294157</v>
      </c>
      <c r="F47" s="33">
        <f>IF(E$47&gt;0,(E47/E$47)*100,0)</f>
        <v>100</v>
      </c>
    </row>
    <row r="48" spans="1:4" s="24" customFormat="1" ht="17.25" customHeight="1">
      <c r="A48" s="34" t="s">
        <v>134</v>
      </c>
      <c r="B48" s="35"/>
      <c r="C48" s="36"/>
      <c r="D48" s="37"/>
    </row>
    <row r="49" s="24" customFormat="1" ht="14.25"/>
    <row r="50" s="24" customFormat="1" ht="14.25"/>
    <row r="51" s="24" customFormat="1" ht="14.25"/>
    <row r="52" s="24" customFormat="1" ht="14.25"/>
    <row r="53" s="24" customFormat="1" ht="14.25">
      <c r="D53" s="38"/>
    </row>
    <row r="54" s="24" customFormat="1" ht="14.25">
      <c r="D54" s="38"/>
    </row>
    <row r="55" s="24" customFormat="1" ht="14.25">
      <c r="D55" s="39"/>
    </row>
    <row r="56" s="24" customFormat="1" ht="14.25">
      <c r="D56" s="39"/>
    </row>
    <row r="57" s="24" customFormat="1" ht="14.25">
      <c r="D57" s="38"/>
    </row>
    <row r="58" s="24" customFormat="1" ht="14.25">
      <c r="D58" s="39"/>
    </row>
    <row r="59" s="24" customFormat="1" ht="14.25">
      <c r="D59" s="39"/>
    </row>
    <row r="60" s="24" customFormat="1" ht="14.25">
      <c r="D60" s="39"/>
    </row>
    <row r="61" s="24" customFormat="1" ht="14.25">
      <c r="D61" s="38"/>
    </row>
    <row r="62" ht="16.5">
      <c r="D62" s="39"/>
    </row>
    <row r="63" ht="16.5">
      <c r="D63" s="39"/>
    </row>
    <row r="64" ht="16.5">
      <c r="D64" s="39"/>
    </row>
    <row r="65" ht="16.5">
      <c r="D65" s="38"/>
    </row>
    <row r="66" ht="16.5">
      <c r="D66" s="39"/>
    </row>
    <row r="67" ht="16.5">
      <c r="D67" s="39"/>
    </row>
    <row r="68" ht="16.5">
      <c r="D68" s="40"/>
    </row>
    <row r="69" ht="16.5">
      <c r="D69" s="40"/>
    </row>
    <row r="70" ht="16.5">
      <c r="D70" s="40"/>
    </row>
    <row r="71" ht="16.5">
      <c r="D71" s="40"/>
    </row>
    <row r="72" ht="16.5">
      <c r="D72" s="40"/>
    </row>
    <row r="73" ht="16.5">
      <c r="D73" s="40"/>
    </row>
    <row r="74" ht="16.5">
      <c r="D74" s="40"/>
    </row>
    <row r="75" ht="16.5">
      <c r="D75" s="40"/>
    </row>
    <row r="76" ht="16.5">
      <c r="D76" s="40"/>
    </row>
  </sheetData>
  <mergeCells count="3">
    <mergeCell ref="A1:F1"/>
    <mergeCell ref="A2:F2"/>
    <mergeCell ref="A3:E3"/>
  </mergeCells>
  <printOptions horizontalCentered="1"/>
  <pageMargins left="0.6299212598425197" right="0.6299212598425197" top="0.7086614173228347" bottom="0.5905511811023623" header="0.5118110236220472" footer="0.5118110236220472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F76"/>
  <sheetViews>
    <sheetView view="pageBreakPreview" zoomScale="60" workbookViewId="0" topLeftCell="A1">
      <pane xSplit="1" ySplit="5" topLeftCell="B39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A53" sqref="A53"/>
    </sheetView>
  </sheetViews>
  <sheetFormatPr defaultColWidth="9.00390625" defaultRowHeight="16.5"/>
  <cols>
    <col min="1" max="1" width="20.625" style="1" customWidth="1"/>
    <col min="2" max="2" width="18.125" style="1" customWidth="1"/>
    <col min="3" max="3" width="7.875" style="1" customWidth="1"/>
    <col min="4" max="4" width="20.625" style="1" customWidth="1"/>
    <col min="5" max="5" width="17.375" style="1" customWidth="1"/>
    <col min="6" max="6" width="8.50390625" style="1" customWidth="1"/>
    <col min="7" max="16384" width="9.00390625" style="1" customWidth="1"/>
  </cols>
  <sheetData>
    <row r="1" spans="1:6" ht="27.75" customHeight="1">
      <c r="A1" s="111" t="s">
        <v>135</v>
      </c>
      <c r="B1" s="112"/>
      <c r="C1" s="112"/>
      <c r="D1" s="112"/>
      <c r="E1" s="112"/>
      <c r="F1" s="112"/>
    </row>
    <row r="2" spans="1:6" ht="27" customHeight="1">
      <c r="A2" s="113" t="s">
        <v>126</v>
      </c>
      <c r="B2" s="113"/>
      <c r="C2" s="113"/>
      <c r="D2" s="113"/>
      <c r="E2" s="113"/>
      <c r="F2" s="113"/>
    </row>
    <row r="3" spans="1:5" ht="10.5" customHeight="1">
      <c r="A3" s="109"/>
      <c r="B3" s="109"/>
      <c r="C3" s="109"/>
      <c r="D3" s="109"/>
      <c r="E3" s="109"/>
    </row>
    <row r="4" spans="1:6" ht="18" customHeight="1" thickBot="1">
      <c r="A4" s="2"/>
      <c r="B4" s="2" t="s">
        <v>111</v>
      </c>
      <c r="C4" s="2"/>
      <c r="D4" s="2"/>
      <c r="F4" s="3" t="s">
        <v>0</v>
      </c>
    </row>
    <row r="5" spans="1:6" s="8" customFormat="1" ht="33.75" customHeight="1">
      <c r="A5" s="4" t="s">
        <v>1</v>
      </c>
      <c r="B5" s="5" t="s">
        <v>2</v>
      </c>
      <c r="C5" s="6" t="s">
        <v>3</v>
      </c>
      <c r="D5" s="5" t="s">
        <v>1</v>
      </c>
      <c r="E5" s="5" t="s">
        <v>2</v>
      </c>
      <c r="F5" s="7" t="s">
        <v>3</v>
      </c>
    </row>
    <row r="6" spans="1:6" s="14" customFormat="1" ht="15.75" customHeight="1">
      <c r="A6" s="9" t="s">
        <v>4</v>
      </c>
      <c r="B6" s="10">
        <f>SUM(B7,B14,B21,B31,B35,B37,B39)</f>
        <v>31833045831.87</v>
      </c>
      <c r="C6" s="11">
        <f aca="true" t="shared" si="0" ref="C6:C14">IF(B$6&gt;0,(B6/B$6)*100,0)</f>
        <v>100</v>
      </c>
      <c r="D6" s="12" t="s">
        <v>5</v>
      </c>
      <c r="E6" s="10">
        <f>SUM(E7,E13,E17,E20)</f>
        <v>3155032</v>
      </c>
      <c r="F6" s="13">
        <f aca="true" t="shared" si="1" ref="F6:F11">IF(E$47&gt;0,(E6/E$47)*100,0)</f>
        <v>0.01</v>
      </c>
    </row>
    <row r="7" spans="1:6" s="14" customFormat="1" ht="15.75" customHeight="1">
      <c r="A7" s="15" t="s">
        <v>6</v>
      </c>
      <c r="B7" s="10">
        <f>SUM(B8:B13)</f>
        <v>13602123166.87</v>
      </c>
      <c r="C7" s="16">
        <f t="shared" si="0"/>
        <v>42.73</v>
      </c>
      <c r="D7" s="17" t="s">
        <v>7</v>
      </c>
      <c r="E7" s="10">
        <f>SUM(E8:E11)</f>
        <v>9418</v>
      </c>
      <c r="F7" s="18">
        <f t="shared" si="1"/>
        <v>0</v>
      </c>
    </row>
    <row r="8" spans="1:6" s="24" customFormat="1" ht="15.75" customHeight="1">
      <c r="A8" s="19" t="s">
        <v>8</v>
      </c>
      <c r="B8" s="20">
        <v>10923390276.87</v>
      </c>
      <c r="C8" s="21">
        <f t="shared" si="0"/>
        <v>34.31</v>
      </c>
      <c r="D8" s="22" t="s">
        <v>9</v>
      </c>
      <c r="E8" s="20"/>
      <c r="F8" s="23">
        <f t="shared" si="1"/>
        <v>0</v>
      </c>
    </row>
    <row r="9" spans="1:6" s="24" customFormat="1" ht="15.75" customHeight="1">
      <c r="A9" s="19" t="s">
        <v>112</v>
      </c>
      <c r="B9" s="20"/>
      <c r="C9" s="21">
        <f t="shared" si="0"/>
        <v>0</v>
      </c>
      <c r="D9" s="22" t="s">
        <v>10</v>
      </c>
      <c r="E9" s="20">
        <v>9418</v>
      </c>
      <c r="F9" s="23">
        <f t="shared" si="1"/>
        <v>0</v>
      </c>
    </row>
    <row r="10" spans="1:6" s="24" customFormat="1" ht="15.75" customHeight="1">
      <c r="A10" s="19" t="s">
        <v>11</v>
      </c>
      <c r="B10" s="20">
        <v>186646843</v>
      </c>
      <c r="C10" s="21">
        <f t="shared" si="0"/>
        <v>0.59</v>
      </c>
      <c r="D10" s="22" t="s">
        <v>12</v>
      </c>
      <c r="E10" s="20"/>
      <c r="F10" s="23">
        <f t="shared" si="1"/>
        <v>0</v>
      </c>
    </row>
    <row r="11" spans="1:6" s="24" customFormat="1" ht="15.75" customHeight="1">
      <c r="A11" s="19" t="s">
        <v>13</v>
      </c>
      <c r="B11" s="20"/>
      <c r="C11" s="21">
        <f t="shared" si="0"/>
        <v>0</v>
      </c>
      <c r="D11" s="19" t="s">
        <v>113</v>
      </c>
      <c r="E11" s="20"/>
      <c r="F11" s="23">
        <f t="shared" si="1"/>
        <v>0</v>
      </c>
    </row>
    <row r="12" spans="1:6" s="24" customFormat="1" ht="15.75" customHeight="1">
      <c r="A12" s="19" t="s">
        <v>14</v>
      </c>
      <c r="B12" s="20"/>
      <c r="C12" s="21">
        <f t="shared" si="0"/>
        <v>0</v>
      </c>
      <c r="D12" s="17"/>
      <c r="E12" s="10"/>
      <c r="F12" s="18"/>
    </row>
    <row r="13" spans="1:6" s="24" customFormat="1" ht="15.75" customHeight="1">
      <c r="A13" s="19" t="s">
        <v>15</v>
      </c>
      <c r="B13" s="20">
        <v>2492086047</v>
      </c>
      <c r="C13" s="21">
        <f t="shared" si="0"/>
        <v>7.83</v>
      </c>
      <c r="D13" s="17" t="s">
        <v>16</v>
      </c>
      <c r="E13" s="10">
        <f>SUM(E14:E15)</f>
        <v>0</v>
      </c>
      <c r="F13" s="18">
        <f>IF(E$47&gt;0,(E13/E$47)*100,0)</f>
        <v>0</v>
      </c>
    </row>
    <row r="14" spans="1:6" s="24" customFormat="1" ht="15.75" customHeight="1">
      <c r="A14" s="15" t="s">
        <v>114</v>
      </c>
      <c r="B14" s="10">
        <f>SUM(B16:B20)</f>
        <v>18227759195</v>
      </c>
      <c r="C14" s="16">
        <f t="shared" si="0"/>
        <v>57.26</v>
      </c>
      <c r="D14" s="22" t="s">
        <v>17</v>
      </c>
      <c r="E14" s="20"/>
      <c r="F14" s="23">
        <f>IF(E$47&gt;0,(E14/E$47)*100,0)</f>
        <v>0</v>
      </c>
    </row>
    <row r="15" spans="1:6" s="24" customFormat="1" ht="15.75" customHeight="1">
      <c r="A15" s="15" t="s">
        <v>18</v>
      </c>
      <c r="C15" s="16"/>
      <c r="D15" s="19" t="s">
        <v>115</v>
      </c>
      <c r="E15" s="20"/>
      <c r="F15" s="23">
        <f>IF(E$47&gt;0,(E15/E$47)*100,0)</f>
        <v>0</v>
      </c>
    </row>
    <row r="16" spans="1:6" s="24" customFormat="1" ht="15.75" customHeight="1">
      <c r="A16" s="19" t="s">
        <v>19</v>
      </c>
      <c r="B16" s="20"/>
      <c r="C16" s="21">
        <f aca="true" t="shared" si="2" ref="C16:C43">IF(B$6&gt;0,(B16/B$6)*100,0)</f>
        <v>0</v>
      </c>
      <c r="D16" s="22"/>
      <c r="E16" s="25"/>
      <c r="F16" s="23"/>
    </row>
    <row r="17" spans="1:6" s="24" customFormat="1" ht="15.75" customHeight="1">
      <c r="A17" s="19" t="s">
        <v>20</v>
      </c>
      <c r="B17" s="20"/>
      <c r="C17" s="21">
        <f t="shared" si="2"/>
        <v>0</v>
      </c>
      <c r="D17" s="17" t="s">
        <v>21</v>
      </c>
      <c r="E17" s="10">
        <f>SUM(E18)</f>
        <v>3145614</v>
      </c>
      <c r="F17" s="18">
        <f>IF(E$47&gt;0,(E17/E$47)*100,0)</f>
        <v>0.01</v>
      </c>
    </row>
    <row r="18" spans="1:6" s="24" customFormat="1" ht="15.75" customHeight="1">
      <c r="A18" s="19" t="s">
        <v>22</v>
      </c>
      <c r="B18" s="20">
        <v>18224613581</v>
      </c>
      <c r="C18" s="21">
        <f t="shared" si="2"/>
        <v>57.25</v>
      </c>
      <c r="D18" s="22" t="s">
        <v>23</v>
      </c>
      <c r="E18" s="20">
        <v>3145614</v>
      </c>
      <c r="F18" s="23">
        <f>IF(E$47&gt;0,(E18/E$47)*100,0)</f>
        <v>0.01</v>
      </c>
    </row>
    <row r="19" spans="1:6" s="24" customFormat="1" ht="15.75" customHeight="1">
      <c r="A19" s="19" t="s">
        <v>24</v>
      </c>
      <c r="B19" s="20"/>
      <c r="C19" s="21">
        <f t="shared" si="2"/>
        <v>0</v>
      </c>
      <c r="D19" s="22"/>
      <c r="E19" s="25"/>
      <c r="F19" s="26"/>
    </row>
    <row r="20" spans="1:6" s="24" customFormat="1" ht="15.75" customHeight="1">
      <c r="A20" s="19" t="s">
        <v>25</v>
      </c>
      <c r="B20" s="20">
        <v>3145614</v>
      </c>
      <c r="C20" s="21">
        <f t="shared" si="2"/>
        <v>0.01</v>
      </c>
      <c r="D20" s="15" t="s">
        <v>116</v>
      </c>
      <c r="E20" s="10">
        <f>SUM(E21)</f>
        <v>0</v>
      </c>
      <c r="F20" s="18">
        <f>IF(E$47&gt;0,(E20/E$47)*100,0)</f>
        <v>0</v>
      </c>
    </row>
    <row r="21" spans="1:6" s="24" customFormat="1" ht="15.75" customHeight="1">
      <c r="A21" s="15" t="s">
        <v>26</v>
      </c>
      <c r="B21" s="10">
        <f>SUM(B22:B30)</f>
        <v>2840220</v>
      </c>
      <c r="C21" s="16">
        <f t="shared" si="2"/>
        <v>0.01</v>
      </c>
      <c r="D21" s="19" t="s">
        <v>117</v>
      </c>
      <c r="E21" s="20"/>
      <c r="F21" s="23">
        <f>IF(E$47&gt;0,(E21/E$47)*100,0)</f>
        <v>0</v>
      </c>
    </row>
    <row r="22" spans="1:6" s="24" customFormat="1" ht="15.75" customHeight="1">
      <c r="A22" s="19" t="s">
        <v>27</v>
      </c>
      <c r="B22" s="20"/>
      <c r="C22" s="21">
        <f t="shared" si="2"/>
        <v>0</v>
      </c>
      <c r="D22" s="17"/>
      <c r="E22" s="25"/>
      <c r="F22" s="23"/>
    </row>
    <row r="23" spans="1:6" s="24" customFormat="1" ht="15.75" customHeight="1">
      <c r="A23" s="19" t="s">
        <v>28</v>
      </c>
      <c r="B23" s="20"/>
      <c r="C23" s="21">
        <f t="shared" si="2"/>
        <v>0</v>
      </c>
      <c r="D23" s="22"/>
      <c r="E23" s="25"/>
      <c r="F23" s="23"/>
    </row>
    <row r="24" spans="1:6" s="24" customFormat="1" ht="15.75" customHeight="1">
      <c r="A24" s="19" t="s">
        <v>29</v>
      </c>
      <c r="B24" s="20"/>
      <c r="C24" s="21">
        <f t="shared" si="2"/>
        <v>0</v>
      </c>
      <c r="D24" s="17" t="s">
        <v>30</v>
      </c>
      <c r="E24" s="10">
        <f>E25+E28+E32+E36</f>
        <v>31829890799.87</v>
      </c>
      <c r="F24" s="18">
        <f>IF(E$47&gt;0,(E24/E$47)*100,0)</f>
        <v>99.99</v>
      </c>
    </row>
    <row r="25" spans="1:6" s="24" customFormat="1" ht="15.75" customHeight="1">
      <c r="A25" s="19" t="s">
        <v>31</v>
      </c>
      <c r="B25" s="20">
        <v>2480757</v>
      </c>
      <c r="C25" s="21">
        <f t="shared" si="2"/>
        <v>0.01</v>
      </c>
      <c r="D25" s="17" t="s">
        <v>32</v>
      </c>
      <c r="E25" s="27">
        <f>SUM(E26)</f>
        <v>28828946648.02</v>
      </c>
      <c r="F25" s="28">
        <f>IF(E$47&gt;0,(E25/E$47)*100,0)</f>
        <v>90.56</v>
      </c>
    </row>
    <row r="26" spans="1:6" s="24" customFormat="1" ht="15.75" customHeight="1">
      <c r="A26" s="19" t="s">
        <v>33</v>
      </c>
      <c r="B26" s="20">
        <v>150936</v>
      </c>
      <c r="C26" s="21">
        <f t="shared" si="2"/>
        <v>0</v>
      </c>
      <c r="D26" s="22" t="s">
        <v>34</v>
      </c>
      <c r="E26" s="20">
        <v>28828946648.02</v>
      </c>
      <c r="F26" s="23">
        <f>IF(E$47&gt;0,(E26/E$47)*100,0)</f>
        <v>90.56</v>
      </c>
    </row>
    <row r="27" spans="1:6" s="24" customFormat="1" ht="15.75" customHeight="1">
      <c r="A27" s="19" t="s">
        <v>35</v>
      </c>
      <c r="B27" s="20">
        <v>208527</v>
      </c>
      <c r="C27" s="21">
        <f t="shared" si="2"/>
        <v>0</v>
      </c>
      <c r="D27" s="22"/>
      <c r="E27" s="25"/>
      <c r="F27" s="23"/>
    </row>
    <row r="28" spans="1:6" s="24" customFormat="1" ht="15.75" customHeight="1">
      <c r="A28" s="19" t="s">
        <v>36</v>
      </c>
      <c r="B28" s="20"/>
      <c r="C28" s="21">
        <f t="shared" si="2"/>
        <v>0</v>
      </c>
      <c r="D28" s="17" t="s">
        <v>37</v>
      </c>
      <c r="E28" s="10">
        <f>SUM(E29:E30)</f>
        <v>1193952939.02</v>
      </c>
      <c r="F28" s="18">
        <f>IF(E$47&gt;0,(E28/E$47)*100,0)</f>
        <v>3.75</v>
      </c>
    </row>
    <row r="29" spans="1:6" s="24" customFormat="1" ht="15.75" customHeight="1">
      <c r="A29" s="19" t="s">
        <v>38</v>
      </c>
      <c r="B29" s="20"/>
      <c r="C29" s="21">
        <f t="shared" si="2"/>
        <v>0</v>
      </c>
      <c r="D29" s="22" t="s">
        <v>39</v>
      </c>
      <c r="E29" s="20"/>
      <c r="F29" s="23">
        <f>IF(E$47&gt;0,(E29/E$47)*100,0)</f>
        <v>0</v>
      </c>
    </row>
    <row r="30" spans="1:6" s="24" customFormat="1" ht="15.75" customHeight="1">
      <c r="A30" s="19" t="s">
        <v>40</v>
      </c>
      <c r="B30" s="20"/>
      <c r="C30" s="21">
        <f t="shared" si="2"/>
        <v>0</v>
      </c>
      <c r="D30" s="22" t="s">
        <v>41</v>
      </c>
      <c r="E30" s="20">
        <v>1193952939.02</v>
      </c>
      <c r="F30" s="23">
        <f>IF(E$47&gt;0,(E30/E$47)*100,0)</f>
        <v>3.75</v>
      </c>
    </row>
    <row r="31" spans="1:6" s="24" customFormat="1" ht="15.75" customHeight="1">
      <c r="A31" s="15" t="s">
        <v>42</v>
      </c>
      <c r="B31" s="10">
        <f>SUM(B32:B34)</f>
        <v>0</v>
      </c>
      <c r="C31" s="16">
        <f t="shared" si="2"/>
        <v>0</v>
      </c>
      <c r="D31" s="22"/>
      <c r="E31" s="25"/>
      <c r="F31" s="23"/>
    </row>
    <row r="32" spans="1:6" s="24" customFormat="1" ht="15.75" customHeight="1">
      <c r="A32" s="19" t="s">
        <v>43</v>
      </c>
      <c r="B32" s="20"/>
      <c r="C32" s="21">
        <f t="shared" si="2"/>
        <v>0</v>
      </c>
      <c r="D32" s="17" t="s">
        <v>118</v>
      </c>
      <c r="E32" s="10">
        <f>SUM(E33:E34)</f>
        <v>1806991212.83</v>
      </c>
      <c r="F32" s="18">
        <f>IF(E$47&gt;0,(E32/E$47)*100,0)</f>
        <v>5.68</v>
      </c>
    </row>
    <row r="33" spans="1:6" s="24" customFormat="1" ht="15.75" customHeight="1">
      <c r="A33" s="19" t="s">
        <v>44</v>
      </c>
      <c r="B33" s="20"/>
      <c r="C33" s="21">
        <f t="shared" si="2"/>
        <v>0</v>
      </c>
      <c r="D33" s="22" t="s">
        <v>45</v>
      </c>
      <c r="E33" s="20">
        <v>1806991212.83</v>
      </c>
      <c r="F33" s="23">
        <f>IF(E$47&gt;0,(E33/E$47)*100,0)</f>
        <v>5.68</v>
      </c>
    </row>
    <row r="34" spans="1:6" s="24" customFormat="1" ht="15.75" customHeight="1">
      <c r="A34" s="19" t="s">
        <v>46</v>
      </c>
      <c r="B34" s="20"/>
      <c r="C34" s="21">
        <f t="shared" si="2"/>
        <v>0</v>
      </c>
      <c r="D34" s="22" t="s">
        <v>119</v>
      </c>
      <c r="E34" s="20"/>
      <c r="F34" s="23">
        <f>IF(E$47&gt;0,(E34/E$47)*100,0)</f>
        <v>0</v>
      </c>
    </row>
    <row r="35" spans="1:6" s="24" customFormat="1" ht="15.75" customHeight="1">
      <c r="A35" s="15" t="s">
        <v>47</v>
      </c>
      <c r="B35" s="10">
        <f>SUM(B36)</f>
        <v>323250</v>
      </c>
      <c r="C35" s="16">
        <f t="shared" si="2"/>
        <v>0</v>
      </c>
      <c r="D35" s="22"/>
      <c r="E35" s="25"/>
      <c r="F35" s="23"/>
    </row>
    <row r="36" spans="1:6" s="24" customFormat="1" ht="15.75" customHeight="1">
      <c r="A36" s="19" t="s">
        <v>48</v>
      </c>
      <c r="B36" s="20">
        <v>323250</v>
      </c>
      <c r="C36" s="21">
        <f t="shared" si="2"/>
        <v>0</v>
      </c>
      <c r="D36" s="17" t="s">
        <v>120</v>
      </c>
      <c r="E36" s="10">
        <f>SUM(E37:E39)</f>
        <v>0</v>
      </c>
      <c r="F36" s="18">
        <f>IF(E$47&gt;0,(E36/E$47)*100,0)</f>
        <v>0</v>
      </c>
    </row>
    <row r="37" spans="1:6" s="24" customFormat="1" ht="15.75" customHeight="1">
      <c r="A37" s="15" t="s">
        <v>49</v>
      </c>
      <c r="B37" s="10">
        <f>SUM(B38)</f>
        <v>0</v>
      </c>
      <c r="C37" s="16">
        <f t="shared" si="2"/>
        <v>0</v>
      </c>
      <c r="D37" s="22" t="s">
        <v>121</v>
      </c>
      <c r="E37" s="20"/>
      <c r="F37" s="23">
        <f>IF(E$47&gt;0,(E37/E$47)*100,0)</f>
        <v>0</v>
      </c>
    </row>
    <row r="38" spans="1:6" s="24" customFormat="1" ht="15.75" customHeight="1">
      <c r="A38" s="19" t="s">
        <v>50</v>
      </c>
      <c r="B38" s="20"/>
      <c r="C38" s="21">
        <f t="shared" si="2"/>
        <v>0</v>
      </c>
      <c r="D38" s="22" t="s">
        <v>122</v>
      </c>
      <c r="E38" s="20"/>
      <c r="F38" s="23">
        <f>IF(E$47&gt;0,(E38/E$47)*100,0)</f>
        <v>0</v>
      </c>
    </row>
    <row r="39" spans="1:6" s="24" customFormat="1" ht="15.75" customHeight="1">
      <c r="A39" s="15" t="s">
        <v>51</v>
      </c>
      <c r="B39" s="10">
        <f>SUM(B40:B43)</f>
        <v>0</v>
      </c>
      <c r="C39" s="16">
        <f t="shared" si="2"/>
        <v>0</v>
      </c>
      <c r="D39" s="22" t="s">
        <v>123</v>
      </c>
      <c r="E39" s="20"/>
      <c r="F39" s="23">
        <f>IF(E$47&gt;0,(E39/E$47)*100,0)</f>
        <v>0</v>
      </c>
    </row>
    <row r="40" spans="1:6" s="24" customFormat="1" ht="15.75" customHeight="1">
      <c r="A40" s="19" t="s">
        <v>52</v>
      </c>
      <c r="B40" s="20"/>
      <c r="C40" s="21">
        <f t="shared" si="2"/>
        <v>0</v>
      </c>
      <c r="D40" s="22"/>
      <c r="E40" s="25"/>
      <c r="F40" s="23"/>
    </row>
    <row r="41" spans="1:6" s="24" customFormat="1" ht="15.75" customHeight="1">
      <c r="A41" s="19" t="s">
        <v>53</v>
      </c>
      <c r="B41" s="20"/>
      <c r="C41" s="21">
        <f t="shared" si="2"/>
        <v>0</v>
      </c>
      <c r="D41" s="22"/>
      <c r="E41" s="25"/>
      <c r="F41" s="26"/>
    </row>
    <row r="42" spans="1:6" s="24" customFormat="1" ht="15.75" customHeight="1">
      <c r="A42" s="19" t="s">
        <v>54</v>
      </c>
      <c r="B42" s="20"/>
      <c r="C42" s="21">
        <f t="shared" si="2"/>
        <v>0</v>
      </c>
      <c r="D42" s="22"/>
      <c r="E42" s="25"/>
      <c r="F42" s="26"/>
    </row>
    <row r="43" spans="1:6" s="24" customFormat="1" ht="15.75" customHeight="1">
      <c r="A43" s="19" t="s">
        <v>55</v>
      </c>
      <c r="B43" s="20"/>
      <c r="C43" s="21">
        <f t="shared" si="2"/>
        <v>0</v>
      </c>
      <c r="D43" s="22"/>
      <c r="E43" s="25"/>
      <c r="F43" s="26"/>
    </row>
    <row r="44" spans="1:6" s="24" customFormat="1" ht="15.75" customHeight="1">
      <c r="A44" s="19"/>
      <c r="B44" s="25"/>
      <c r="C44" s="21"/>
      <c r="D44" s="22"/>
      <c r="E44" s="25"/>
      <c r="F44" s="26"/>
    </row>
    <row r="45" spans="1:6" s="24" customFormat="1" ht="15.75" customHeight="1">
      <c r="A45" s="19"/>
      <c r="B45" s="25"/>
      <c r="C45" s="21"/>
      <c r="D45" s="22"/>
      <c r="E45" s="25"/>
      <c r="F45" s="26"/>
    </row>
    <row r="46" spans="1:6" s="24" customFormat="1" ht="15.75" customHeight="1">
      <c r="A46" s="19"/>
      <c r="B46" s="10"/>
      <c r="C46" s="16"/>
      <c r="D46" s="22"/>
      <c r="E46" s="25"/>
      <c r="F46" s="26"/>
    </row>
    <row r="47" spans="1:6" s="24" customFormat="1" ht="15.75" customHeight="1" thickBot="1">
      <c r="A47" s="29" t="s">
        <v>56</v>
      </c>
      <c r="B47" s="30">
        <f>B6</f>
        <v>31833045831.87</v>
      </c>
      <c r="C47" s="30">
        <f>IF(B$6&gt;0,(B47/B$6)*100,0)</f>
        <v>100</v>
      </c>
      <c r="D47" s="31" t="s">
        <v>56</v>
      </c>
      <c r="E47" s="32">
        <f>E6+E24</f>
        <v>31833045831.87</v>
      </c>
      <c r="F47" s="33">
        <f>IF(E$47&gt;0,(E47/E$47)*100,0)</f>
        <v>100</v>
      </c>
    </row>
    <row r="48" spans="1:4" s="24" customFormat="1" ht="17.25" customHeight="1">
      <c r="A48" s="114"/>
      <c r="B48" s="115"/>
      <c r="C48" s="116"/>
      <c r="D48" s="117"/>
    </row>
    <row r="49" s="24" customFormat="1" ht="14.25"/>
    <row r="50" s="24" customFormat="1" ht="14.25"/>
    <row r="51" s="24" customFormat="1" ht="14.25"/>
    <row r="52" s="24" customFormat="1" ht="14.25"/>
    <row r="53" s="24" customFormat="1" ht="14.25">
      <c r="D53" s="38"/>
    </row>
    <row r="54" s="24" customFormat="1" ht="14.25">
      <c r="D54" s="38"/>
    </row>
    <row r="55" s="24" customFormat="1" ht="14.25">
      <c r="D55" s="39"/>
    </row>
    <row r="56" s="24" customFormat="1" ht="14.25">
      <c r="D56" s="39"/>
    </row>
    <row r="57" s="24" customFormat="1" ht="14.25">
      <c r="D57" s="38"/>
    </row>
    <row r="58" s="24" customFormat="1" ht="14.25">
      <c r="D58" s="39"/>
    </row>
    <row r="59" s="24" customFormat="1" ht="14.25">
      <c r="D59" s="39"/>
    </row>
    <row r="60" s="24" customFormat="1" ht="14.25">
      <c r="D60" s="39"/>
    </row>
    <row r="61" s="24" customFormat="1" ht="14.25">
      <c r="D61" s="38"/>
    </row>
    <row r="62" ht="16.5">
      <c r="D62" s="39"/>
    </row>
    <row r="63" ht="16.5">
      <c r="D63" s="39"/>
    </row>
    <row r="64" ht="16.5">
      <c r="D64" s="39"/>
    </row>
    <row r="65" ht="16.5">
      <c r="D65" s="38"/>
    </row>
    <row r="66" ht="16.5">
      <c r="D66" s="39"/>
    </row>
    <row r="67" ht="16.5">
      <c r="D67" s="39"/>
    </row>
    <row r="68" ht="16.5">
      <c r="D68" s="40"/>
    </row>
    <row r="69" ht="16.5">
      <c r="D69" s="40"/>
    </row>
    <row r="70" ht="16.5">
      <c r="D70" s="40"/>
    </row>
    <row r="71" ht="16.5">
      <c r="D71" s="40"/>
    </row>
    <row r="72" ht="16.5">
      <c r="D72" s="40"/>
    </row>
    <row r="73" ht="16.5">
      <c r="D73" s="40"/>
    </row>
    <row r="74" ht="16.5">
      <c r="D74" s="40"/>
    </row>
    <row r="75" ht="16.5">
      <c r="D75" s="40"/>
    </row>
    <row r="76" ht="16.5">
      <c r="D76" s="40"/>
    </row>
  </sheetData>
  <mergeCells count="5">
    <mergeCell ref="A1:F1"/>
    <mergeCell ref="A2:F2"/>
    <mergeCell ref="A48:B48"/>
    <mergeCell ref="C48:D48"/>
    <mergeCell ref="A3:E3"/>
  </mergeCells>
  <printOptions horizontalCentered="1"/>
  <pageMargins left="0.6299212598425197" right="0.6299212598425197" top="0.7086614173228347" bottom="0.5905511811023623" header="0.5118110236220472" footer="0.5118110236220472"/>
  <pageSetup horizontalDpi="300" verticalDpi="3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F76"/>
  <sheetViews>
    <sheetView workbookViewId="0" topLeftCell="A1">
      <pane xSplit="1" ySplit="5" topLeftCell="B42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A53" sqref="A53"/>
    </sheetView>
  </sheetViews>
  <sheetFormatPr defaultColWidth="9.00390625" defaultRowHeight="16.5"/>
  <cols>
    <col min="1" max="1" width="20.625" style="1" customWidth="1"/>
    <col min="2" max="2" width="18.125" style="1" customWidth="1"/>
    <col min="3" max="3" width="7.875" style="1" customWidth="1"/>
    <col min="4" max="4" width="20.625" style="1" customWidth="1"/>
    <col min="5" max="5" width="17.375" style="1" customWidth="1"/>
    <col min="6" max="6" width="8.50390625" style="1" customWidth="1"/>
    <col min="7" max="16384" width="9.00390625" style="1" customWidth="1"/>
  </cols>
  <sheetData>
    <row r="1" spans="1:6" ht="27.75" customHeight="1">
      <c r="A1" s="111" t="s">
        <v>136</v>
      </c>
      <c r="B1" s="112"/>
      <c r="C1" s="112"/>
      <c r="D1" s="112"/>
      <c r="E1" s="112"/>
      <c r="F1" s="112"/>
    </row>
    <row r="2" spans="1:6" ht="27" customHeight="1">
      <c r="A2" s="113" t="s">
        <v>126</v>
      </c>
      <c r="B2" s="113"/>
      <c r="C2" s="113"/>
      <c r="D2" s="113"/>
      <c r="E2" s="113"/>
      <c r="F2" s="113"/>
    </row>
    <row r="3" spans="1:5" ht="10.5" customHeight="1">
      <c r="A3" s="109"/>
      <c r="B3" s="109"/>
      <c r="C3" s="109"/>
      <c r="D3" s="109"/>
      <c r="E3" s="109"/>
    </row>
    <row r="4" spans="1:6" ht="18" customHeight="1" thickBot="1">
      <c r="A4" s="2"/>
      <c r="B4" s="2" t="s">
        <v>111</v>
      </c>
      <c r="C4" s="2"/>
      <c r="D4" s="2"/>
      <c r="F4" s="3" t="s">
        <v>0</v>
      </c>
    </row>
    <row r="5" spans="1:6" s="8" customFormat="1" ht="33.75" customHeight="1">
      <c r="A5" s="4" t="s">
        <v>1</v>
      </c>
      <c r="B5" s="5" t="s">
        <v>2</v>
      </c>
      <c r="C5" s="6" t="s">
        <v>3</v>
      </c>
      <c r="D5" s="5" t="s">
        <v>1</v>
      </c>
      <c r="E5" s="5" t="s">
        <v>2</v>
      </c>
      <c r="F5" s="7" t="s">
        <v>3</v>
      </c>
    </row>
    <row r="6" spans="1:6" s="14" customFormat="1" ht="15.75" customHeight="1">
      <c r="A6" s="9" t="s">
        <v>4</v>
      </c>
      <c r="B6" s="10">
        <f>SUM(B7,B14,B21,B31,B35,B37,B39)</f>
        <v>31258772678.48</v>
      </c>
      <c r="C6" s="11">
        <f aca="true" t="shared" si="0" ref="C6:C14">IF(B$6&gt;0,(B6/B$6)*100,0)</f>
        <v>100</v>
      </c>
      <c r="D6" s="12" t="s">
        <v>5</v>
      </c>
      <c r="E6" s="10">
        <f>SUM(E7,E13,E17,E20)</f>
        <v>4917019905</v>
      </c>
      <c r="F6" s="13">
        <f aca="true" t="shared" si="1" ref="F6:F11">IF(E$47&gt;0,(E6/E$47)*100,0)</f>
        <v>15.73</v>
      </c>
    </row>
    <row r="7" spans="1:6" s="14" customFormat="1" ht="15.75" customHeight="1">
      <c r="A7" s="15" t="s">
        <v>6</v>
      </c>
      <c r="B7" s="10">
        <f>SUM(B8:B13)</f>
        <v>14172979234.48</v>
      </c>
      <c r="C7" s="16">
        <f t="shared" si="0"/>
        <v>45.34</v>
      </c>
      <c r="D7" s="17" t="s">
        <v>7</v>
      </c>
      <c r="E7" s="10">
        <f>SUM(E8:E11)</f>
        <v>2153696864</v>
      </c>
      <c r="F7" s="18">
        <f t="shared" si="1"/>
        <v>6.89</v>
      </c>
    </row>
    <row r="8" spans="1:6" s="24" customFormat="1" ht="15.75" customHeight="1">
      <c r="A8" s="19" t="s">
        <v>8</v>
      </c>
      <c r="B8" s="20">
        <v>10930585038.48</v>
      </c>
      <c r="C8" s="21">
        <f t="shared" si="0"/>
        <v>34.97</v>
      </c>
      <c r="D8" s="22" t="s">
        <v>9</v>
      </c>
      <c r="E8" s="20"/>
      <c r="F8" s="23">
        <f t="shared" si="1"/>
        <v>0</v>
      </c>
    </row>
    <row r="9" spans="1:6" s="24" customFormat="1" ht="15.75" customHeight="1">
      <c r="A9" s="19" t="s">
        <v>112</v>
      </c>
      <c r="B9" s="20"/>
      <c r="C9" s="21">
        <f t="shared" si="0"/>
        <v>0</v>
      </c>
      <c r="D9" s="22" t="s">
        <v>10</v>
      </c>
      <c r="E9" s="20">
        <v>2118342176</v>
      </c>
      <c r="F9" s="23">
        <f t="shared" si="1"/>
        <v>6.78</v>
      </c>
    </row>
    <row r="10" spans="1:6" s="24" customFormat="1" ht="15.75" customHeight="1">
      <c r="A10" s="19" t="s">
        <v>11</v>
      </c>
      <c r="B10" s="20">
        <v>2543050496</v>
      </c>
      <c r="C10" s="21">
        <f t="shared" si="0"/>
        <v>8.14</v>
      </c>
      <c r="D10" s="22" t="s">
        <v>12</v>
      </c>
      <c r="E10" s="20">
        <v>35354688</v>
      </c>
      <c r="F10" s="23">
        <f t="shared" si="1"/>
        <v>0.11</v>
      </c>
    </row>
    <row r="11" spans="1:6" s="24" customFormat="1" ht="15.75" customHeight="1">
      <c r="A11" s="19" t="s">
        <v>13</v>
      </c>
      <c r="B11" s="20">
        <v>351294651</v>
      </c>
      <c r="C11" s="21">
        <f t="shared" si="0"/>
        <v>1.12</v>
      </c>
      <c r="D11" s="19" t="s">
        <v>113</v>
      </c>
      <c r="E11" s="20"/>
      <c r="F11" s="23">
        <f t="shared" si="1"/>
        <v>0</v>
      </c>
    </row>
    <row r="12" spans="1:6" s="24" customFormat="1" ht="15.75" customHeight="1">
      <c r="A12" s="19" t="s">
        <v>14</v>
      </c>
      <c r="B12" s="20">
        <v>338815836</v>
      </c>
      <c r="C12" s="21">
        <f t="shared" si="0"/>
        <v>1.08</v>
      </c>
      <c r="D12" s="17"/>
      <c r="E12" s="10"/>
      <c r="F12" s="18"/>
    </row>
    <row r="13" spans="1:6" s="24" customFormat="1" ht="15.75" customHeight="1">
      <c r="A13" s="19" t="s">
        <v>15</v>
      </c>
      <c r="B13" s="20">
        <v>9233213</v>
      </c>
      <c r="C13" s="21">
        <f t="shared" si="0"/>
        <v>0.03</v>
      </c>
      <c r="D13" s="17" t="s">
        <v>16</v>
      </c>
      <c r="E13" s="10">
        <f>SUM(E14:E15)</f>
        <v>0</v>
      </c>
      <c r="F13" s="18">
        <f>IF(E$47&gt;0,(E13/E$47)*100,0)</f>
        <v>0</v>
      </c>
    </row>
    <row r="14" spans="1:6" s="24" customFormat="1" ht="15.75" customHeight="1">
      <c r="A14" s="15" t="s">
        <v>114</v>
      </c>
      <c r="B14" s="10">
        <f>SUM(B16:B20)</f>
        <v>596073687</v>
      </c>
      <c r="C14" s="16">
        <f t="shared" si="0"/>
        <v>1.91</v>
      </c>
      <c r="D14" s="22" t="s">
        <v>17</v>
      </c>
      <c r="E14" s="20"/>
      <c r="F14" s="23">
        <f>IF(E$47&gt;0,(E14/E$47)*100,0)</f>
        <v>0</v>
      </c>
    </row>
    <row r="15" spans="1:6" s="24" customFormat="1" ht="15.75" customHeight="1">
      <c r="A15" s="15" t="s">
        <v>18</v>
      </c>
      <c r="C15" s="16"/>
      <c r="D15" s="19" t="s">
        <v>115</v>
      </c>
      <c r="E15" s="20"/>
      <c r="F15" s="23">
        <f>IF(E$47&gt;0,(E15/E$47)*100,0)</f>
        <v>0</v>
      </c>
    </row>
    <row r="16" spans="1:6" s="24" customFormat="1" ht="15.75" customHeight="1">
      <c r="A16" s="19" t="s">
        <v>19</v>
      </c>
      <c r="B16" s="20"/>
      <c r="C16" s="21">
        <f aca="true" t="shared" si="2" ref="C16:C43">IF(B$6&gt;0,(B16/B$6)*100,0)</f>
        <v>0</v>
      </c>
      <c r="D16" s="22"/>
      <c r="E16" s="25"/>
      <c r="F16" s="23"/>
    </row>
    <row r="17" spans="1:6" s="24" customFormat="1" ht="15.75" customHeight="1">
      <c r="A17" s="19" t="s">
        <v>20</v>
      </c>
      <c r="B17" s="20"/>
      <c r="C17" s="21">
        <f t="shared" si="2"/>
        <v>0</v>
      </c>
      <c r="D17" s="17" t="s">
        <v>21</v>
      </c>
      <c r="E17" s="10">
        <f>SUM(E18)</f>
        <v>2763323041</v>
      </c>
      <c r="F17" s="18">
        <f>IF(E$47&gt;0,(E17/E$47)*100,0)</f>
        <v>8.84</v>
      </c>
    </row>
    <row r="18" spans="1:6" s="24" customFormat="1" ht="15.75" customHeight="1">
      <c r="A18" s="19" t="s">
        <v>22</v>
      </c>
      <c r="B18" s="20"/>
      <c r="C18" s="21">
        <f t="shared" si="2"/>
        <v>0</v>
      </c>
      <c r="D18" s="22" t="s">
        <v>23</v>
      </c>
      <c r="E18" s="20">
        <v>2763323041</v>
      </c>
      <c r="F18" s="23">
        <f>IF(E$47&gt;0,(E18/E$47)*100,0)</f>
        <v>8.84</v>
      </c>
    </row>
    <row r="19" spans="1:6" s="24" customFormat="1" ht="15.75" customHeight="1">
      <c r="A19" s="19" t="s">
        <v>24</v>
      </c>
      <c r="B19" s="20"/>
      <c r="C19" s="21">
        <f t="shared" si="2"/>
        <v>0</v>
      </c>
      <c r="D19" s="22"/>
      <c r="E19" s="25"/>
      <c r="F19" s="26"/>
    </row>
    <row r="20" spans="1:6" s="24" customFormat="1" ht="15.75" customHeight="1">
      <c r="A20" s="19" t="s">
        <v>25</v>
      </c>
      <c r="B20" s="20">
        <v>596073687</v>
      </c>
      <c r="C20" s="21">
        <f t="shared" si="2"/>
        <v>1.91</v>
      </c>
      <c r="D20" s="15" t="s">
        <v>116</v>
      </c>
      <c r="E20" s="10">
        <f>SUM(E21)</f>
        <v>0</v>
      </c>
      <c r="F20" s="18">
        <f>IF(E$47&gt;0,(E20/E$47)*100,0)</f>
        <v>0</v>
      </c>
    </row>
    <row r="21" spans="1:6" s="24" customFormat="1" ht="15.75" customHeight="1">
      <c r="A21" s="15" t="s">
        <v>26</v>
      </c>
      <c r="B21" s="10">
        <f>SUM(B22:B30)</f>
        <v>15670258880</v>
      </c>
      <c r="C21" s="16">
        <f t="shared" si="2"/>
        <v>50.13</v>
      </c>
      <c r="D21" s="19" t="s">
        <v>117</v>
      </c>
      <c r="E21" s="20"/>
      <c r="F21" s="23">
        <f>IF(E$47&gt;0,(E21/E$47)*100,0)</f>
        <v>0</v>
      </c>
    </row>
    <row r="22" spans="1:6" s="24" customFormat="1" ht="15.75" customHeight="1">
      <c r="A22" s="19" t="s">
        <v>27</v>
      </c>
      <c r="B22" s="20"/>
      <c r="C22" s="21">
        <f t="shared" si="2"/>
        <v>0</v>
      </c>
      <c r="D22" s="17"/>
      <c r="E22" s="25"/>
      <c r="F22" s="23"/>
    </row>
    <row r="23" spans="1:6" s="24" customFormat="1" ht="15.75" customHeight="1">
      <c r="A23" s="19" t="s">
        <v>28</v>
      </c>
      <c r="B23" s="20">
        <v>1932137</v>
      </c>
      <c r="C23" s="21">
        <f t="shared" si="2"/>
        <v>0.01</v>
      </c>
      <c r="D23" s="22"/>
      <c r="E23" s="25"/>
      <c r="F23" s="23"/>
    </row>
    <row r="24" spans="1:6" s="24" customFormat="1" ht="15.75" customHeight="1">
      <c r="A24" s="19" t="s">
        <v>29</v>
      </c>
      <c r="B24" s="20">
        <v>10229139381</v>
      </c>
      <c r="C24" s="21">
        <f t="shared" si="2"/>
        <v>32.72</v>
      </c>
      <c r="D24" s="17" t="s">
        <v>30</v>
      </c>
      <c r="E24" s="10">
        <f>E25+E28+E32+E36</f>
        <v>26341752773.48</v>
      </c>
      <c r="F24" s="18">
        <f>IF(E$47&gt;0,(E24/E$47)*100,0)</f>
        <v>84.27</v>
      </c>
    </row>
    <row r="25" spans="1:6" s="24" customFormat="1" ht="15.75" customHeight="1">
      <c r="A25" s="19" t="s">
        <v>31</v>
      </c>
      <c r="B25" s="20">
        <v>1836665973</v>
      </c>
      <c r="C25" s="21">
        <f t="shared" si="2"/>
        <v>5.88</v>
      </c>
      <c r="D25" s="17" t="s">
        <v>32</v>
      </c>
      <c r="E25" s="27">
        <f>SUM(E26)</f>
        <v>21452765084.91</v>
      </c>
      <c r="F25" s="28">
        <f>IF(E$47&gt;0,(E25/E$47)*100,0)</f>
        <v>68.63</v>
      </c>
    </row>
    <row r="26" spans="1:6" s="24" customFormat="1" ht="15.75" customHeight="1">
      <c r="A26" s="19" t="s">
        <v>33</v>
      </c>
      <c r="B26" s="20">
        <v>16056329</v>
      </c>
      <c r="C26" s="21">
        <f t="shared" si="2"/>
        <v>0.05</v>
      </c>
      <c r="D26" s="22" t="s">
        <v>34</v>
      </c>
      <c r="E26" s="20">
        <v>21452765084.91</v>
      </c>
      <c r="F26" s="23">
        <f>IF(E$47&gt;0,(E26/E$47)*100,0)</f>
        <v>68.63</v>
      </c>
    </row>
    <row r="27" spans="1:6" s="24" customFormat="1" ht="15.75" customHeight="1">
      <c r="A27" s="19" t="s">
        <v>35</v>
      </c>
      <c r="B27" s="20">
        <v>146373004</v>
      </c>
      <c r="C27" s="21">
        <f t="shared" si="2"/>
        <v>0.47</v>
      </c>
      <c r="D27" s="22"/>
      <c r="E27" s="25"/>
      <c r="F27" s="23"/>
    </row>
    <row r="28" spans="1:6" s="24" customFormat="1" ht="15.75" customHeight="1">
      <c r="A28" s="19" t="s">
        <v>36</v>
      </c>
      <c r="B28" s="20"/>
      <c r="C28" s="21">
        <f t="shared" si="2"/>
        <v>0</v>
      </c>
      <c r="D28" s="17" t="s">
        <v>37</v>
      </c>
      <c r="E28" s="10">
        <f>SUM(E29:E30)</f>
        <v>1454165689.03</v>
      </c>
      <c r="F28" s="18">
        <f>IF(E$47&gt;0,(E28/E$47)*100,0)</f>
        <v>4.65</v>
      </c>
    </row>
    <row r="29" spans="1:6" s="24" customFormat="1" ht="15.75" customHeight="1">
      <c r="A29" s="19" t="s">
        <v>38</v>
      </c>
      <c r="B29" s="20"/>
      <c r="C29" s="21">
        <f t="shared" si="2"/>
        <v>0</v>
      </c>
      <c r="D29" s="22" t="s">
        <v>39</v>
      </c>
      <c r="E29" s="20">
        <v>1454165689.03</v>
      </c>
      <c r="F29" s="23">
        <f>IF(E$47&gt;0,(E29/E$47)*100,0)</f>
        <v>4.65</v>
      </c>
    </row>
    <row r="30" spans="1:6" s="24" customFormat="1" ht="15.75" customHeight="1">
      <c r="A30" s="19" t="s">
        <v>40</v>
      </c>
      <c r="B30" s="20">
        <v>3440092056</v>
      </c>
      <c r="C30" s="21">
        <f t="shared" si="2"/>
        <v>11.01</v>
      </c>
      <c r="D30" s="22" t="s">
        <v>41</v>
      </c>
      <c r="E30" s="20"/>
      <c r="F30" s="23">
        <f>IF(E$47&gt;0,(E30/E$47)*100,0)</f>
        <v>0</v>
      </c>
    </row>
    <row r="31" spans="1:6" s="24" customFormat="1" ht="15.75" customHeight="1">
      <c r="A31" s="15" t="s">
        <v>42</v>
      </c>
      <c r="B31" s="10">
        <f>SUM(B32:B34)</f>
        <v>0</v>
      </c>
      <c r="C31" s="16">
        <f t="shared" si="2"/>
        <v>0</v>
      </c>
      <c r="D31" s="22"/>
      <c r="E31" s="25"/>
      <c r="F31" s="23"/>
    </row>
    <row r="32" spans="1:6" s="24" customFormat="1" ht="15.75" customHeight="1">
      <c r="A32" s="19" t="s">
        <v>43</v>
      </c>
      <c r="B32" s="20"/>
      <c r="C32" s="21">
        <f t="shared" si="2"/>
        <v>0</v>
      </c>
      <c r="D32" s="17" t="s">
        <v>118</v>
      </c>
      <c r="E32" s="10">
        <f>SUM(E33:E34)</f>
        <v>3434821999.54</v>
      </c>
      <c r="F32" s="18">
        <f>IF(E$47&gt;0,(E32/E$47)*100,0)</f>
        <v>10.99</v>
      </c>
    </row>
    <row r="33" spans="1:6" s="24" customFormat="1" ht="15.75" customHeight="1">
      <c r="A33" s="19" t="s">
        <v>44</v>
      </c>
      <c r="B33" s="20"/>
      <c r="C33" s="21">
        <f t="shared" si="2"/>
        <v>0</v>
      </c>
      <c r="D33" s="22" t="s">
        <v>45</v>
      </c>
      <c r="E33" s="20">
        <v>3434821999.54</v>
      </c>
      <c r="F33" s="23">
        <f>IF(E$47&gt;0,(E33/E$47)*100,0)</f>
        <v>10.99</v>
      </c>
    </row>
    <row r="34" spans="1:6" s="24" customFormat="1" ht="15.75" customHeight="1">
      <c r="A34" s="19" t="s">
        <v>46</v>
      </c>
      <c r="B34" s="20"/>
      <c r="C34" s="21">
        <f t="shared" si="2"/>
        <v>0</v>
      </c>
      <c r="D34" s="22" t="s">
        <v>119</v>
      </c>
      <c r="E34" s="20"/>
      <c r="F34" s="23">
        <f>IF(E$47&gt;0,(E34/E$47)*100,0)</f>
        <v>0</v>
      </c>
    </row>
    <row r="35" spans="1:6" s="24" customFormat="1" ht="15.75" customHeight="1">
      <c r="A35" s="15" t="s">
        <v>47</v>
      </c>
      <c r="B35" s="10">
        <f>SUM(B36)</f>
        <v>35815733</v>
      </c>
      <c r="C35" s="16">
        <f t="shared" si="2"/>
        <v>0.11</v>
      </c>
      <c r="D35" s="22"/>
      <c r="E35" s="25"/>
      <c r="F35" s="23"/>
    </row>
    <row r="36" spans="1:6" s="24" customFormat="1" ht="15.75" customHeight="1">
      <c r="A36" s="19" t="s">
        <v>48</v>
      </c>
      <c r="B36" s="20">
        <v>35815733</v>
      </c>
      <c r="C36" s="21">
        <f t="shared" si="2"/>
        <v>0.11</v>
      </c>
      <c r="D36" s="17" t="s">
        <v>120</v>
      </c>
      <c r="E36" s="10">
        <f>SUM(E37:E39)</f>
        <v>0</v>
      </c>
      <c r="F36" s="18">
        <f>IF(E$47&gt;0,(E36/E$47)*100,0)</f>
        <v>0</v>
      </c>
    </row>
    <row r="37" spans="1:6" s="24" customFormat="1" ht="15.75" customHeight="1">
      <c r="A37" s="15" t="s">
        <v>49</v>
      </c>
      <c r="B37" s="10">
        <f>SUM(B38)</f>
        <v>0</v>
      </c>
      <c r="C37" s="16">
        <f t="shared" si="2"/>
        <v>0</v>
      </c>
      <c r="D37" s="22" t="s">
        <v>121</v>
      </c>
      <c r="E37" s="20"/>
      <c r="F37" s="23">
        <f>IF(E$47&gt;0,(E37/E$47)*100,0)</f>
        <v>0</v>
      </c>
    </row>
    <row r="38" spans="1:6" s="24" customFormat="1" ht="15.75" customHeight="1">
      <c r="A38" s="19" t="s">
        <v>50</v>
      </c>
      <c r="B38" s="20"/>
      <c r="C38" s="21">
        <f t="shared" si="2"/>
        <v>0</v>
      </c>
      <c r="D38" s="22" t="s">
        <v>122</v>
      </c>
      <c r="E38" s="20"/>
      <c r="F38" s="23">
        <f>IF(E$47&gt;0,(E38/E$47)*100,0)</f>
        <v>0</v>
      </c>
    </row>
    <row r="39" spans="1:6" s="24" customFormat="1" ht="15.75" customHeight="1">
      <c r="A39" s="15" t="s">
        <v>51</v>
      </c>
      <c r="B39" s="10">
        <f>SUM(B40:B43)</f>
        <v>783645144</v>
      </c>
      <c r="C39" s="16">
        <f t="shared" si="2"/>
        <v>2.51</v>
      </c>
      <c r="D39" s="22" t="s">
        <v>123</v>
      </c>
      <c r="E39" s="20"/>
      <c r="F39" s="23">
        <f>IF(E$47&gt;0,(E39/E$47)*100,0)</f>
        <v>0</v>
      </c>
    </row>
    <row r="40" spans="1:6" s="24" customFormat="1" ht="15.75" customHeight="1">
      <c r="A40" s="19" t="s">
        <v>52</v>
      </c>
      <c r="B40" s="20"/>
      <c r="C40" s="21">
        <f t="shared" si="2"/>
        <v>0</v>
      </c>
      <c r="D40" s="22"/>
      <c r="E40" s="25"/>
      <c r="F40" s="23"/>
    </row>
    <row r="41" spans="1:6" s="24" customFormat="1" ht="15.75" customHeight="1">
      <c r="A41" s="19" t="s">
        <v>53</v>
      </c>
      <c r="B41" s="20">
        <v>783645144</v>
      </c>
      <c r="C41" s="21">
        <f t="shared" si="2"/>
        <v>2.51</v>
      </c>
      <c r="D41" s="22"/>
      <c r="E41" s="25"/>
      <c r="F41" s="26"/>
    </row>
    <row r="42" spans="1:6" s="24" customFormat="1" ht="15.75" customHeight="1">
      <c r="A42" s="19" t="s">
        <v>54</v>
      </c>
      <c r="B42" s="20"/>
      <c r="C42" s="21">
        <f t="shared" si="2"/>
        <v>0</v>
      </c>
      <c r="D42" s="22"/>
      <c r="E42" s="25"/>
      <c r="F42" s="26"/>
    </row>
    <row r="43" spans="1:6" s="24" customFormat="1" ht="15.75" customHeight="1">
      <c r="A43" s="19" t="s">
        <v>55</v>
      </c>
      <c r="B43" s="20"/>
      <c r="C43" s="21">
        <f t="shared" si="2"/>
        <v>0</v>
      </c>
      <c r="D43" s="22"/>
      <c r="E43" s="25"/>
      <c r="F43" s="26"/>
    </row>
    <row r="44" spans="1:6" s="24" customFormat="1" ht="15.75" customHeight="1">
      <c r="A44" s="19"/>
      <c r="B44" s="25"/>
      <c r="C44" s="21"/>
      <c r="D44" s="22"/>
      <c r="E44" s="25"/>
      <c r="F44" s="26"/>
    </row>
    <row r="45" spans="1:6" s="24" customFormat="1" ht="15.75" customHeight="1">
      <c r="A45" s="19"/>
      <c r="B45" s="25"/>
      <c r="C45" s="21"/>
      <c r="D45" s="22"/>
      <c r="E45" s="25"/>
      <c r="F45" s="26"/>
    </row>
    <row r="46" spans="1:6" s="24" customFormat="1" ht="15.75" customHeight="1">
      <c r="A46" s="19"/>
      <c r="B46" s="10"/>
      <c r="C46" s="16"/>
      <c r="D46" s="22"/>
      <c r="E46" s="25"/>
      <c r="F46" s="26"/>
    </row>
    <row r="47" spans="1:6" s="24" customFormat="1" ht="15.75" customHeight="1" thickBot="1">
      <c r="A47" s="29" t="s">
        <v>56</v>
      </c>
      <c r="B47" s="30">
        <f>B6</f>
        <v>31258772678.48</v>
      </c>
      <c r="C47" s="30">
        <f>IF(B$6&gt;0,(B47/B$6)*100,0)</f>
        <v>100</v>
      </c>
      <c r="D47" s="31" t="s">
        <v>56</v>
      </c>
      <c r="E47" s="32">
        <f>E6+E24</f>
        <v>31258772678.48</v>
      </c>
      <c r="F47" s="33">
        <f>IF(E$47&gt;0,(E47/E$47)*100,0)</f>
        <v>100</v>
      </c>
    </row>
    <row r="48" spans="1:4" s="24" customFormat="1" ht="17.25" customHeight="1">
      <c r="A48" s="34" t="s">
        <v>137</v>
      </c>
      <c r="B48" s="35"/>
      <c r="C48" s="36"/>
      <c r="D48" s="37"/>
    </row>
    <row r="49" s="24" customFormat="1" ht="14.25"/>
    <row r="50" s="24" customFormat="1" ht="14.25"/>
    <row r="51" s="24" customFormat="1" ht="14.25"/>
    <row r="52" s="24" customFormat="1" ht="14.25"/>
    <row r="53" s="24" customFormat="1" ht="14.25">
      <c r="D53" s="38"/>
    </row>
    <row r="54" s="24" customFormat="1" ht="14.25">
      <c r="D54" s="38"/>
    </row>
    <row r="55" s="24" customFormat="1" ht="14.25">
      <c r="D55" s="39"/>
    </row>
    <row r="56" s="24" customFormat="1" ht="14.25">
      <c r="D56" s="39"/>
    </row>
    <row r="57" s="24" customFormat="1" ht="14.25">
      <c r="D57" s="38"/>
    </row>
    <row r="58" s="24" customFormat="1" ht="14.25">
      <c r="D58" s="39"/>
    </row>
    <row r="59" s="24" customFormat="1" ht="14.25">
      <c r="D59" s="39"/>
    </row>
    <row r="60" s="24" customFormat="1" ht="14.25">
      <c r="D60" s="39"/>
    </row>
    <row r="61" s="24" customFormat="1" ht="14.25">
      <c r="D61" s="38"/>
    </row>
    <row r="62" ht="16.5">
      <c r="D62" s="39"/>
    </row>
    <row r="63" ht="16.5">
      <c r="D63" s="39"/>
    </row>
    <row r="64" ht="16.5">
      <c r="D64" s="39"/>
    </row>
    <row r="65" ht="16.5">
      <c r="D65" s="38"/>
    </row>
    <row r="66" ht="16.5">
      <c r="D66" s="39"/>
    </row>
    <row r="67" ht="16.5">
      <c r="D67" s="39"/>
    </row>
    <row r="68" ht="16.5">
      <c r="D68" s="40"/>
    </row>
    <row r="69" ht="16.5">
      <c r="D69" s="40"/>
    </row>
    <row r="70" ht="16.5">
      <c r="D70" s="40"/>
    </row>
    <row r="71" ht="16.5">
      <c r="D71" s="40"/>
    </row>
    <row r="72" ht="16.5">
      <c r="D72" s="40"/>
    </row>
    <row r="73" ht="16.5">
      <c r="D73" s="40"/>
    </row>
    <row r="74" ht="16.5">
      <c r="D74" s="40"/>
    </row>
    <row r="75" ht="16.5">
      <c r="D75" s="40"/>
    </row>
    <row r="76" ht="16.5">
      <c r="D76" s="40"/>
    </row>
  </sheetData>
  <mergeCells count="3">
    <mergeCell ref="A1:F1"/>
    <mergeCell ref="A2:F2"/>
    <mergeCell ref="A3:E3"/>
  </mergeCells>
  <printOptions horizontalCentered="1"/>
  <pageMargins left="0.6299212598425197" right="0.6299212598425197" top="0.7086614173228347" bottom="0.5905511811023623" header="0.5118110236220472" footer="0.5118110236220472"/>
  <pageSetup horizontalDpi="300" verticalDpi="3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F76"/>
  <sheetViews>
    <sheetView workbookViewId="0" topLeftCell="A1">
      <pane xSplit="1" ySplit="5" topLeftCell="B42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A53" sqref="A53"/>
    </sheetView>
  </sheetViews>
  <sheetFormatPr defaultColWidth="9.00390625" defaultRowHeight="16.5"/>
  <cols>
    <col min="1" max="1" width="20.625" style="1" customWidth="1"/>
    <col min="2" max="2" width="18.125" style="1" customWidth="1"/>
    <col min="3" max="3" width="7.875" style="1" customWidth="1"/>
    <col min="4" max="4" width="20.625" style="1" customWidth="1"/>
    <col min="5" max="5" width="17.375" style="1" customWidth="1"/>
    <col min="6" max="6" width="8.50390625" style="1" customWidth="1"/>
    <col min="7" max="16384" width="9.00390625" style="1" customWidth="1"/>
  </cols>
  <sheetData>
    <row r="1" spans="1:6" ht="27.75" customHeight="1">
      <c r="A1" s="111" t="s">
        <v>138</v>
      </c>
      <c r="B1" s="112"/>
      <c r="C1" s="112"/>
      <c r="D1" s="112"/>
      <c r="E1" s="112"/>
      <c r="F1" s="112"/>
    </row>
    <row r="2" spans="1:6" ht="27" customHeight="1">
      <c r="A2" s="113" t="s">
        <v>126</v>
      </c>
      <c r="B2" s="113"/>
      <c r="C2" s="113"/>
      <c r="D2" s="113"/>
      <c r="E2" s="113"/>
      <c r="F2" s="113"/>
    </row>
    <row r="3" spans="1:5" ht="10.5" customHeight="1">
      <c r="A3" s="109"/>
      <c r="B3" s="109"/>
      <c r="C3" s="109"/>
      <c r="D3" s="109"/>
      <c r="E3" s="109"/>
    </row>
    <row r="4" spans="1:6" ht="18" customHeight="1" thickBot="1">
      <c r="A4" s="2"/>
      <c r="B4" s="2" t="s">
        <v>111</v>
      </c>
      <c r="C4" s="2"/>
      <c r="D4" s="2"/>
      <c r="F4" s="3" t="s">
        <v>0</v>
      </c>
    </row>
    <row r="5" spans="1:6" s="8" customFormat="1" ht="33.75" customHeight="1">
      <c r="A5" s="4" t="s">
        <v>1</v>
      </c>
      <c r="B5" s="5" t="s">
        <v>2</v>
      </c>
      <c r="C5" s="6" t="s">
        <v>3</v>
      </c>
      <c r="D5" s="5" t="s">
        <v>1</v>
      </c>
      <c r="E5" s="5" t="s">
        <v>2</v>
      </c>
      <c r="F5" s="7" t="s">
        <v>3</v>
      </c>
    </row>
    <row r="6" spans="1:6" s="14" customFormat="1" ht="15.75" customHeight="1">
      <c r="A6" s="9" t="s">
        <v>4</v>
      </c>
      <c r="B6" s="10">
        <f>SUM(B7,B14,B21,B31,B35,B37,B39)</f>
        <v>8114538955.54</v>
      </c>
      <c r="C6" s="11">
        <f aca="true" t="shared" si="0" ref="C6:C14">IF(B$6&gt;0,(B6/B$6)*100,0)</f>
        <v>100</v>
      </c>
      <c r="D6" s="12" t="s">
        <v>5</v>
      </c>
      <c r="E6" s="10">
        <f>SUM(E7,E13,E17,E20)</f>
        <v>1319192325</v>
      </c>
      <c r="F6" s="13">
        <f aca="true" t="shared" si="1" ref="F6:F11">IF(E$47&gt;0,(E6/E$47)*100,0)</f>
        <v>16.26</v>
      </c>
    </row>
    <row r="7" spans="1:6" s="14" customFormat="1" ht="15.75" customHeight="1">
      <c r="A7" s="15" t="s">
        <v>6</v>
      </c>
      <c r="B7" s="10">
        <f>SUM(B8:B13)</f>
        <v>3989637754.54</v>
      </c>
      <c r="C7" s="16">
        <f t="shared" si="0"/>
        <v>49.17</v>
      </c>
      <c r="D7" s="17" t="s">
        <v>7</v>
      </c>
      <c r="E7" s="10">
        <f>SUM(E8:E11)</f>
        <v>904098258</v>
      </c>
      <c r="F7" s="18">
        <f t="shared" si="1"/>
        <v>11.14</v>
      </c>
    </row>
    <row r="8" spans="1:6" s="24" customFormat="1" ht="15.75" customHeight="1">
      <c r="A8" s="19" t="s">
        <v>8</v>
      </c>
      <c r="B8" s="20">
        <v>3602087189</v>
      </c>
      <c r="C8" s="21">
        <f t="shared" si="0"/>
        <v>44.39</v>
      </c>
      <c r="D8" s="22" t="s">
        <v>9</v>
      </c>
      <c r="E8" s="20"/>
      <c r="F8" s="23">
        <f t="shared" si="1"/>
        <v>0</v>
      </c>
    </row>
    <row r="9" spans="1:6" s="24" customFormat="1" ht="15.75" customHeight="1">
      <c r="A9" s="19" t="s">
        <v>112</v>
      </c>
      <c r="B9" s="20"/>
      <c r="C9" s="21">
        <f t="shared" si="0"/>
        <v>0</v>
      </c>
      <c r="D9" s="22" t="s">
        <v>10</v>
      </c>
      <c r="E9" s="20">
        <v>897748580</v>
      </c>
      <c r="F9" s="23">
        <f t="shared" si="1"/>
        <v>11.06</v>
      </c>
    </row>
    <row r="10" spans="1:6" s="24" customFormat="1" ht="15.75" customHeight="1">
      <c r="A10" s="19" t="s">
        <v>11</v>
      </c>
      <c r="B10" s="20">
        <v>65285040</v>
      </c>
      <c r="C10" s="21">
        <f t="shared" si="0"/>
        <v>0.8</v>
      </c>
      <c r="D10" s="22" t="s">
        <v>12</v>
      </c>
      <c r="E10" s="20">
        <v>6349678</v>
      </c>
      <c r="F10" s="23">
        <f t="shared" si="1"/>
        <v>0.08</v>
      </c>
    </row>
    <row r="11" spans="1:6" s="24" customFormat="1" ht="15.75" customHeight="1">
      <c r="A11" s="19" t="s">
        <v>13</v>
      </c>
      <c r="B11" s="20">
        <v>122348065.54</v>
      </c>
      <c r="C11" s="21">
        <f t="shared" si="0"/>
        <v>1.51</v>
      </c>
      <c r="D11" s="19" t="s">
        <v>113</v>
      </c>
      <c r="E11" s="20"/>
      <c r="F11" s="23">
        <f t="shared" si="1"/>
        <v>0</v>
      </c>
    </row>
    <row r="12" spans="1:6" s="24" customFormat="1" ht="15.75" customHeight="1">
      <c r="A12" s="19" t="s">
        <v>14</v>
      </c>
      <c r="B12" s="20">
        <v>199916354</v>
      </c>
      <c r="C12" s="21">
        <f t="shared" si="0"/>
        <v>2.46</v>
      </c>
      <c r="D12" s="17"/>
      <c r="E12" s="10"/>
      <c r="F12" s="18"/>
    </row>
    <row r="13" spans="1:6" s="24" customFormat="1" ht="15.75" customHeight="1">
      <c r="A13" s="19" t="s">
        <v>15</v>
      </c>
      <c r="B13" s="20">
        <v>1106</v>
      </c>
      <c r="C13" s="21">
        <f t="shared" si="0"/>
        <v>0</v>
      </c>
      <c r="D13" s="17" t="s">
        <v>16</v>
      </c>
      <c r="E13" s="10">
        <f>SUM(E14:E15)</f>
        <v>0</v>
      </c>
      <c r="F13" s="18">
        <f>IF(E$47&gt;0,(E13/E$47)*100,0)</f>
        <v>0</v>
      </c>
    </row>
    <row r="14" spans="1:6" s="24" customFormat="1" ht="15.75" customHeight="1">
      <c r="A14" s="15" t="s">
        <v>114</v>
      </c>
      <c r="B14" s="10">
        <f>SUM(B16:B20)</f>
        <v>137017688</v>
      </c>
      <c r="C14" s="16">
        <f t="shared" si="0"/>
        <v>1.69</v>
      </c>
      <c r="D14" s="22" t="s">
        <v>17</v>
      </c>
      <c r="E14" s="20"/>
      <c r="F14" s="23">
        <f>IF(E$47&gt;0,(E14/E$47)*100,0)</f>
        <v>0</v>
      </c>
    </row>
    <row r="15" spans="1:6" s="24" customFormat="1" ht="15.75" customHeight="1">
      <c r="A15" s="15" t="s">
        <v>18</v>
      </c>
      <c r="C15" s="16"/>
      <c r="D15" s="19" t="s">
        <v>115</v>
      </c>
      <c r="E15" s="20"/>
      <c r="F15" s="23">
        <f>IF(E$47&gt;0,(E15/E$47)*100,0)</f>
        <v>0</v>
      </c>
    </row>
    <row r="16" spans="1:6" s="24" customFormat="1" ht="15.75" customHeight="1">
      <c r="A16" s="19" t="s">
        <v>19</v>
      </c>
      <c r="B16" s="20"/>
      <c r="C16" s="21">
        <f aca="true" t="shared" si="2" ref="C16:C43">IF(B$6&gt;0,(B16/B$6)*100,0)</f>
        <v>0</v>
      </c>
      <c r="D16" s="22"/>
      <c r="E16" s="25"/>
      <c r="F16" s="23"/>
    </row>
    <row r="17" spans="1:6" s="24" customFormat="1" ht="15.75" customHeight="1">
      <c r="A17" s="19" t="s">
        <v>20</v>
      </c>
      <c r="B17" s="20"/>
      <c r="C17" s="21">
        <f t="shared" si="2"/>
        <v>0</v>
      </c>
      <c r="D17" s="17" t="s">
        <v>21</v>
      </c>
      <c r="E17" s="10">
        <f>SUM(E18)</f>
        <v>415094067</v>
      </c>
      <c r="F17" s="18">
        <f>IF(E$47&gt;0,(E17/E$47)*100,0)</f>
        <v>5.12</v>
      </c>
    </row>
    <row r="18" spans="1:6" s="24" customFormat="1" ht="15.75" customHeight="1">
      <c r="A18" s="19" t="s">
        <v>22</v>
      </c>
      <c r="B18" s="20"/>
      <c r="C18" s="21">
        <f t="shared" si="2"/>
        <v>0</v>
      </c>
      <c r="D18" s="22" t="s">
        <v>23</v>
      </c>
      <c r="E18" s="20">
        <v>415094067</v>
      </c>
      <c r="F18" s="23">
        <f>IF(E$47&gt;0,(E18/E$47)*100,0)</f>
        <v>5.12</v>
      </c>
    </row>
    <row r="19" spans="1:6" s="24" customFormat="1" ht="15.75" customHeight="1">
      <c r="A19" s="19" t="s">
        <v>24</v>
      </c>
      <c r="B19" s="20"/>
      <c r="C19" s="21">
        <f t="shared" si="2"/>
        <v>0</v>
      </c>
      <c r="D19" s="22"/>
      <c r="E19" s="25"/>
      <c r="F19" s="26"/>
    </row>
    <row r="20" spans="1:6" s="24" customFormat="1" ht="15.75" customHeight="1">
      <c r="A20" s="19" t="s">
        <v>25</v>
      </c>
      <c r="B20" s="20">
        <v>137017688</v>
      </c>
      <c r="C20" s="21">
        <f t="shared" si="2"/>
        <v>1.69</v>
      </c>
      <c r="D20" s="15" t="s">
        <v>116</v>
      </c>
      <c r="E20" s="10">
        <f>SUM(E21)</f>
        <v>0</v>
      </c>
      <c r="F20" s="18">
        <f>IF(E$47&gt;0,(E20/E$47)*100,0)</f>
        <v>0</v>
      </c>
    </row>
    <row r="21" spans="1:6" s="24" customFormat="1" ht="15.75" customHeight="1">
      <c r="A21" s="15" t="s">
        <v>26</v>
      </c>
      <c r="B21" s="10">
        <f>SUM(B22:B30)</f>
        <v>3809704887</v>
      </c>
      <c r="C21" s="16">
        <f t="shared" si="2"/>
        <v>46.95</v>
      </c>
      <c r="D21" s="19" t="s">
        <v>117</v>
      </c>
      <c r="E21" s="20"/>
      <c r="F21" s="23">
        <f>IF(E$47&gt;0,(E21/E$47)*100,0)</f>
        <v>0</v>
      </c>
    </row>
    <row r="22" spans="1:6" s="24" customFormat="1" ht="15.75" customHeight="1">
      <c r="A22" s="19" t="s">
        <v>27</v>
      </c>
      <c r="B22" s="20"/>
      <c r="C22" s="21">
        <f t="shared" si="2"/>
        <v>0</v>
      </c>
      <c r="D22" s="17"/>
      <c r="E22" s="25"/>
      <c r="F22" s="23"/>
    </row>
    <row r="23" spans="1:6" s="24" customFormat="1" ht="15.75" customHeight="1">
      <c r="A23" s="19" t="s">
        <v>28</v>
      </c>
      <c r="B23" s="20"/>
      <c r="C23" s="21">
        <f t="shared" si="2"/>
        <v>0</v>
      </c>
      <c r="D23" s="22"/>
      <c r="E23" s="25"/>
      <c r="F23" s="23"/>
    </row>
    <row r="24" spans="1:6" s="24" customFormat="1" ht="15.75" customHeight="1">
      <c r="A24" s="19" t="s">
        <v>29</v>
      </c>
      <c r="B24" s="20">
        <v>2489481565</v>
      </c>
      <c r="C24" s="21">
        <f t="shared" si="2"/>
        <v>30.68</v>
      </c>
      <c r="D24" s="17" t="s">
        <v>30</v>
      </c>
      <c r="E24" s="10">
        <f>E25+E28+E32+E36</f>
        <v>6795346630.54</v>
      </c>
      <c r="F24" s="18">
        <f>IF(E$47&gt;0,(E24/E$47)*100,0)</f>
        <v>83.74</v>
      </c>
    </row>
    <row r="25" spans="1:6" s="24" customFormat="1" ht="15.75" customHeight="1">
      <c r="A25" s="19" t="s">
        <v>31</v>
      </c>
      <c r="B25" s="20">
        <v>965379797</v>
      </c>
      <c r="C25" s="21">
        <f t="shared" si="2"/>
        <v>11.9</v>
      </c>
      <c r="D25" s="17" t="s">
        <v>32</v>
      </c>
      <c r="E25" s="27">
        <f>SUM(E26)</f>
        <v>5162229938</v>
      </c>
      <c r="F25" s="28">
        <f>IF(E$47&gt;0,(E25/E$47)*100,0)</f>
        <v>63.62</v>
      </c>
    </row>
    <row r="26" spans="1:6" s="24" customFormat="1" ht="15.75" customHeight="1">
      <c r="A26" s="19" t="s">
        <v>33</v>
      </c>
      <c r="B26" s="20">
        <v>11773900</v>
      </c>
      <c r="C26" s="21">
        <f t="shared" si="2"/>
        <v>0.15</v>
      </c>
      <c r="D26" s="22" t="s">
        <v>34</v>
      </c>
      <c r="E26" s="20">
        <v>5162229938</v>
      </c>
      <c r="F26" s="23">
        <f>IF(E$47&gt;0,(E26/E$47)*100,0)</f>
        <v>63.62</v>
      </c>
    </row>
    <row r="27" spans="1:6" s="24" customFormat="1" ht="15.75" customHeight="1">
      <c r="A27" s="19" t="s">
        <v>35</v>
      </c>
      <c r="B27" s="20">
        <v>52242200</v>
      </c>
      <c r="C27" s="21">
        <f t="shared" si="2"/>
        <v>0.64</v>
      </c>
      <c r="D27" s="22"/>
      <c r="E27" s="25"/>
      <c r="F27" s="23"/>
    </row>
    <row r="28" spans="1:6" s="24" customFormat="1" ht="15.75" customHeight="1">
      <c r="A28" s="19" t="s">
        <v>36</v>
      </c>
      <c r="B28" s="20"/>
      <c r="C28" s="21">
        <f t="shared" si="2"/>
        <v>0</v>
      </c>
      <c r="D28" s="17" t="s">
        <v>37</v>
      </c>
      <c r="E28" s="10">
        <f>SUM(E29:E30)</f>
        <v>965868834</v>
      </c>
      <c r="F28" s="18">
        <f>IF(E$47&gt;0,(E28/E$47)*100,0)</f>
        <v>11.9</v>
      </c>
    </row>
    <row r="29" spans="1:6" s="24" customFormat="1" ht="15.75" customHeight="1">
      <c r="A29" s="19" t="s">
        <v>38</v>
      </c>
      <c r="B29" s="20"/>
      <c r="C29" s="21">
        <f t="shared" si="2"/>
        <v>0</v>
      </c>
      <c r="D29" s="22" t="s">
        <v>39</v>
      </c>
      <c r="E29" s="20">
        <v>269390834</v>
      </c>
      <c r="F29" s="23">
        <f>IF(E$47&gt;0,(E29/E$47)*100,0)</f>
        <v>3.32</v>
      </c>
    </row>
    <row r="30" spans="1:6" s="24" customFormat="1" ht="15.75" customHeight="1">
      <c r="A30" s="19" t="s">
        <v>40</v>
      </c>
      <c r="B30" s="20">
        <v>290827425</v>
      </c>
      <c r="C30" s="21">
        <f t="shared" si="2"/>
        <v>3.58</v>
      </c>
      <c r="D30" s="22" t="s">
        <v>41</v>
      </c>
      <c r="E30" s="20">
        <v>696478000</v>
      </c>
      <c r="F30" s="23">
        <f>IF(E$47&gt;0,(E30/E$47)*100,0)</f>
        <v>8.58</v>
      </c>
    </row>
    <row r="31" spans="1:6" s="24" customFormat="1" ht="15.75" customHeight="1">
      <c r="A31" s="15" t="s">
        <v>42</v>
      </c>
      <c r="B31" s="10">
        <f>SUM(B32:B34)</f>
        <v>0</v>
      </c>
      <c r="C31" s="16">
        <f t="shared" si="2"/>
        <v>0</v>
      </c>
      <c r="D31" s="22"/>
      <c r="E31" s="25"/>
      <c r="F31" s="23"/>
    </row>
    <row r="32" spans="1:6" s="24" customFormat="1" ht="15.75" customHeight="1">
      <c r="A32" s="19" t="s">
        <v>43</v>
      </c>
      <c r="B32" s="20"/>
      <c r="C32" s="21">
        <f t="shared" si="2"/>
        <v>0</v>
      </c>
      <c r="D32" s="17" t="s">
        <v>118</v>
      </c>
      <c r="E32" s="10">
        <f>SUM(E33:E34)</f>
        <v>667247858.54</v>
      </c>
      <c r="F32" s="18">
        <f>IF(E$47&gt;0,(E32/E$47)*100,0)</f>
        <v>8.22</v>
      </c>
    </row>
    <row r="33" spans="1:6" s="24" customFormat="1" ht="15.75" customHeight="1">
      <c r="A33" s="19" t="s">
        <v>44</v>
      </c>
      <c r="B33" s="20"/>
      <c r="C33" s="21">
        <f t="shared" si="2"/>
        <v>0</v>
      </c>
      <c r="D33" s="22" t="s">
        <v>45</v>
      </c>
      <c r="E33" s="20">
        <v>667247858.54</v>
      </c>
      <c r="F33" s="23">
        <f>IF(E$47&gt;0,(E33/E$47)*100,0)</f>
        <v>8.22</v>
      </c>
    </row>
    <row r="34" spans="1:6" s="24" customFormat="1" ht="15.75" customHeight="1">
      <c r="A34" s="19" t="s">
        <v>46</v>
      </c>
      <c r="B34" s="20"/>
      <c r="C34" s="21">
        <f t="shared" si="2"/>
        <v>0</v>
      </c>
      <c r="D34" s="22" t="s">
        <v>119</v>
      </c>
      <c r="E34" s="20"/>
      <c r="F34" s="23">
        <f>IF(E$47&gt;0,(E34/E$47)*100,0)</f>
        <v>0</v>
      </c>
    </row>
    <row r="35" spans="1:6" s="24" customFormat="1" ht="15.75" customHeight="1">
      <c r="A35" s="15" t="s">
        <v>47</v>
      </c>
      <c r="B35" s="10">
        <f>SUM(B36)</f>
        <v>59384806</v>
      </c>
      <c r="C35" s="16">
        <f t="shared" si="2"/>
        <v>0.73</v>
      </c>
      <c r="D35" s="22"/>
      <c r="E35" s="25"/>
      <c r="F35" s="23"/>
    </row>
    <row r="36" spans="1:6" s="24" customFormat="1" ht="15.75" customHeight="1">
      <c r="A36" s="19" t="s">
        <v>48</v>
      </c>
      <c r="B36" s="20">
        <v>59384806</v>
      </c>
      <c r="C36" s="21">
        <f t="shared" si="2"/>
        <v>0.73</v>
      </c>
      <c r="D36" s="17" t="s">
        <v>120</v>
      </c>
      <c r="E36" s="10">
        <f>SUM(E37:E39)</f>
        <v>0</v>
      </c>
      <c r="F36" s="18">
        <f>IF(E$47&gt;0,(E36/E$47)*100,0)</f>
        <v>0</v>
      </c>
    </row>
    <row r="37" spans="1:6" s="24" customFormat="1" ht="15.75" customHeight="1">
      <c r="A37" s="15" t="s">
        <v>49</v>
      </c>
      <c r="B37" s="10">
        <f>SUM(B38)</f>
        <v>0</v>
      </c>
      <c r="C37" s="16">
        <f t="shared" si="2"/>
        <v>0</v>
      </c>
      <c r="D37" s="22" t="s">
        <v>121</v>
      </c>
      <c r="E37" s="20"/>
      <c r="F37" s="23">
        <f>IF(E$47&gt;0,(E37/E$47)*100,0)</f>
        <v>0</v>
      </c>
    </row>
    <row r="38" spans="1:6" s="24" customFormat="1" ht="15.75" customHeight="1">
      <c r="A38" s="19" t="s">
        <v>50</v>
      </c>
      <c r="B38" s="20"/>
      <c r="C38" s="21">
        <f t="shared" si="2"/>
        <v>0</v>
      </c>
      <c r="D38" s="22" t="s">
        <v>122</v>
      </c>
      <c r="E38" s="20"/>
      <c r="F38" s="23">
        <f>IF(E$47&gt;0,(E38/E$47)*100,0)</f>
        <v>0</v>
      </c>
    </row>
    <row r="39" spans="1:6" s="24" customFormat="1" ht="15.75" customHeight="1">
      <c r="A39" s="15" t="s">
        <v>51</v>
      </c>
      <c r="B39" s="10">
        <f>SUM(B40:B43)</f>
        <v>118793820</v>
      </c>
      <c r="C39" s="16">
        <f t="shared" si="2"/>
        <v>1.46</v>
      </c>
      <c r="D39" s="22" t="s">
        <v>123</v>
      </c>
      <c r="E39" s="20"/>
      <c r="F39" s="23">
        <f>IF(E$47&gt;0,(E39/E$47)*100,0)</f>
        <v>0</v>
      </c>
    </row>
    <row r="40" spans="1:6" s="24" customFormat="1" ht="15.75" customHeight="1">
      <c r="A40" s="19" t="s">
        <v>52</v>
      </c>
      <c r="B40" s="20"/>
      <c r="C40" s="21">
        <f t="shared" si="2"/>
        <v>0</v>
      </c>
      <c r="D40" s="22"/>
      <c r="E40" s="25"/>
      <c r="F40" s="23"/>
    </row>
    <row r="41" spans="1:6" s="24" customFormat="1" ht="15.75" customHeight="1">
      <c r="A41" s="19" t="s">
        <v>53</v>
      </c>
      <c r="B41" s="20">
        <v>118793820</v>
      </c>
      <c r="C41" s="21">
        <f t="shared" si="2"/>
        <v>1.46</v>
      </c>
      <c r="D41" s="22"/>
      <c r="E41" s="25"/>
      <c r="F41" s="26"/>
    </row>
    <row r="42" spans="1:6" s="24" customFormat="1" ht="15.75" customHeight="1">
      <c r="A42" s="19" t="s">
        <v>54</v>
      </c>
      <c r="B42" s="20"/>
      <c r="C42" s="21">
        <f t="shared" si="2"/>
        <v>0</v>
      </c>
      <c r="D42" s="22"/>
      <c r="E42" s="25"/>
      <c r="F42" s="26"/>
    </row>
    <row r="43" spans="1:6" s="24" customFormat="1" ht="15.75" customHeight="1">
      <c r="A43" s="19" t="s">
        <v>55</v>
      </c>
      <c r="B43" s="20"/>
      <c r="C43" s="21">
        <f t="shared" si="2"/>
        <v>0</v>
      </c>
      <c r="D43" s="22"/>
      <c r="E43" s="25"/>
      <c r="F43" s="26"/>
    </row>
    <row r="44" spans="1:6" s="24" customFormat="1" ht="15.75" customHeight="1">
      <c r="A44" s="19"/>
      <c r="B44" s="25"/>
      <c r="C44" s="21"/>
      <c r="D44" s="22"/>
      <c r="E44" s="25"/>
      <c r="F44" s="26"/>
    </row>
    <row r="45" spans="1:6" s="24" customFormat="1" ht="15.75" customHeight="1">
      <c r="A45" s="19"/>
      <c r="B45" s="25"/>
      <c r="C45" s="21"/>
      <c r="D45" s="22"/>
      <c r="E45" s="25"/>
      <c r="F45" s="26"/>
    </row>
    <row r="46" spans="1:6" s="24" customFormat="1" ht="15.75" customHeight="1">
      <c r="A46" s="19"/>
      <c r="B46" s="10"/>
      <c r="C46" s="16"/>
      <c r="D46" s="22"/>
      <c r="E46" s="25"/>
      <c r="F46" s="26"/>
    </row>
    <row r="47" spans="1:6" s="24" customFormat="1" ht="15.75" customHeight="1" thickBot="1">
      <c r="A47" s="29" t="s">
        <v>56</v>
      </c>
      <c r="B47" s="30">
        <f>B6</f>
        <v>8114538955.54</v>
      </c>
      <c r="C47" s="30">
        <f>IF(B$6&gt;0,(B47/B$6)*100,0)</f>
        <v>100</v>
      </c>
      <c r="D47" s="31" t="s">
        <v>56</v>
      </c>
      <c r="E47" s="32">
        <f>E6+E24</f>
        <v>8114538955.54</v>
      </c>
      <c r="F47" s="33">
        <f>IF(E$47&gt;0,(E47/E$47)*100,0)</f>
        <v>100</v>
      </c>
    </row>
    <row r="48" spans="1:4" s="24" customFormat="1" ht="17.25" customHeight="1">
      <c r="A48" s="34" t="s">
        <v>139</v>
      </c>
      <c r="B48" s="35"/>
      <c r="C48" s="36"/>
      <c r="D48" s="37"/>
    </row>
    <row r="49" s="24" customFormat="1" ht="14.25"/>
    <row r="50" s="24" customFormat="1" ht="14.25"/>
    <row r="51" s="24" customFormat="1" ht="14.25"/>
    <row r="52" s="24" customFormat="1" ht="14.25"/>
    <row r="53" s="24" customFormat="1" ht="14.25">
      <c r="D53" s="38"/>
    </row>
    <row r="54" s="24" customFormat="1" ht="14.25">
      <c r="D54" s="38"/>
    </row>
    <row r="55" s="24" customFormat="1" ht="14.25">
      <c r="D55" s="39"/>
    </row>
    <row r="56" s="24" customFormat="1" ht="14.25">
      <c r="D56" s="39"/>
    </row>
    <row r="57" s="24" customFormat="1" ht="14.25">
      <c r="D57" s="38"/>
    </row>
    <row r="58" s="24" customFormat="1" ht="14.25">
      <c r="D58" s="39"/>
    </row>
    <row r="59" s="24" customFormat="1" ht="14.25">
      <c r="D59" s="39"/>
    </row>
    <row r="60" s="24" customFormat="1" ht="14.25">
      <c r="D60" s="39"/>
    </row>
    <row r="61" s="24" customFormat="1" ht="14.25">
      <c r="D61" s="38"/>
    </row>
    <row r="62" ht="16.5">
      <c r="D62" s="39"/>
    </row>
    <row r="63" ht="16.5">
      <c r="D63" s="39"/>
    </row>
    <row r="64" ht="16.5">
      <c r="D64" s="39"/>
    </row>
    <row r="65" ht="16.5">
      <c r="D65" s="38"/>
    </row>
    <row r="66" ht="16.5">
      <c r="D66" s="39"/>
    </row>
    <row r="67" ht="16.5">
      <c r="D67" s="39"/>
    </row>
    <row r="68" ht="16.5">
      <c r="D68" s="40"/>
    </row>
    <row r="69" ht="16.5">
      <c r="D69" s="40"/>
    </row>
    <row r="70" ht="16.5">
      <c r="D70" s="40"/>
    </row>
    <row r="71" ht="16.5">
      <c r="D71" s="40"/>
    </row>
    <row r="72" ht="16.5">
      <c r="D72" s="40"/>
    </row>
    <row r="73" ht="16.5">
      <c r="D73" s="40"/>
    </row>
    <row r="74" ht="16.5">
      <c r="D74" s="40"/>
    </row>
    <row r="75" ht="16.5">
      <c r="D75" s="40"/>
    </row>
    <row r="76" ht="16.5">
      <c r="D76" s="40"/>
    </row>
  </sheetData>
  <mergeCells count="3">
    <mergeCell ref="A1:F1"/>
    <mergeCell ref="A2:F2"/>
    <mergeCell ref="A3:E3"/>
  </mergeCells>
  <printOptions horizontalCentered="1"/>
  <pageMargins left="0.6299212598425197" right="0.6299212598425197" top="0.7086614173228347" bottom="0.5905511811023623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作業平衡表</dc:title>
  <dc:subject>作業平衡表</dc:subject>
  <dc:creator>行政院主計處</dc:creator>
  <cp:keywords/>
  <dc:description> </dc:description>
  <cp:lastModifiedBy>Administrator</cp:lastModifiedBy>
  <dcterms:created xsi:type="dcterms:W3CDTF">2007-10-16T10:38:42Z</dcterms:created>
  <dcterms:modified xsi:type="dcterms:W3CDTF">2008-11-13T11:00:11Z</dcterms:modified>
  <cp:category>I14</cp:category>
  <cp:version/>
  <cp:contentType/>
  <cp:contentStatus/>
</cp:coreProperties>
</file>