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5520" firstSheet="20" activeTab="24"/>
  </bookViews>
  <sheets>
    <sheet name="TOTAL科目別96年" sheetId="1" r:id="rId1"/>
    <sheet name="國發" sheetId="2" r:id="rId2"/>
    <sheet name="營建" sheetId="3" r:id="rId3"/>
    <sheet name="生產作業" sheetId="4" r:id="rId4"/>
    <sheet name="官兵購宅" sheetId="5" r:id="rId5"/>
    <sheet name="眷改" sheetId="6" r:id="rId6"/>
    <sheet name="地方建設" sheetId="7" r:id="rId7"/>
    <sheet name="臺大醫院" sheetId="8" r:id="rId8"/>
    <sheet name="成大醫院" sheetId="9" r:id="rId9"/>
    <sheet name="社教機構" sheetId="10" r:id="rId10"/>
    <sheet name="中等學校" sheetId="11" r:id="rId11"/>
    <sheet name="監所作業" sheetId="12" r:id="rId12"/>
    <sheet name="經濟作業" sheetId="13" r:id="rId13"/>
    <sheet name="水資源" sheetId="14" r:id="rId14"/>
    <sheet name="交通作業" sheetId="15" r:id="rId15"/>
    <sheet name="安置" sheetId="16" r:id="rId16"/>
    <sheet name="榮民醫療" sheetId="17" r:id="rId17"/>
    <sheet name="科學園區" sheetId="18" r:id="rId18"/>
    <sheet name="農業作業" sheetId="19" r:id="rId19"/>
    <sheet name="醫療藥品" sheetId="20" r:id="rId20"/>
    <sheet name="管制藥品" sheetId="21" r:id="rId21"/>
    <sheet name="公務購宅" sheetId="22" r:id="rId22"/>
    <sheet name="故宮" sheetId="23" r:id="rId23"/>
    <sheet name="原住民" sheetId="24" r:id="rId24"/>
    <sheet name="校務基金實際數" sheetId="25" r:id="rId25"/>
    <sheet name="Sheet1" sheetId="26" r:id="rId26"/>
    <sheet name="Sheet2" sheetId="27" r:id="rId27"/>
    <sheet name="Sheet3" sheetId="28" r:id="rId28"/>
  </sheets>
  <externalReferences>
    <externalReference r:id="rId31"/>
    <externalReference r:id="rId32"/>
    <externalReference r:id="rId33"/>
    <externalReference r:id="rId34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4">'校務基金實際數'!$A$1:$BN$46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<sst xmlns="http://schemas.openxmlformats.org/spreadsheetml/2006/main" count="1220" uniqueCount="246">
  <si>
    <t>單位：新臺幣元</t>
  </si>
  <si>
    <t>科　　　　目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</si>
  <si>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</si>
  <si>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</si>
  <si>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</si>
  <si>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</si>
  <si>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</si>
  <si>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</si>
  <si>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</si>
  <si>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</si>
  <si>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</si>
  <si>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</si>
  <si>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</si>
  <si>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</si>
  <si>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</si>
  <si>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</si>
  <si>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</si>
  <si>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</si>
  <si>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</si>
  <si>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</si>
  <si>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</si>
  <si>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</si>
  <si>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</si>
  <si>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</si>
  <si>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</si>
  <si>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</si>
  <si>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</si>
  <si>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</si>
  <si>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</si>
  <si>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</si>
  <si>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</si>
  <si>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</si>
  <si>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分配預算數</t>
  </si>
  <si>
    <t>院校務基金</t>
  </si>
  <si>
    <t>結算彙總表</t>
  </si>
  <si>
    <t>臺大</t>
  </si>
  <si>
    <t>政大</t>
  </si>
  <si>
    <t>清大</t>
  </si>
  <si>
    <t>中興大</t>
  </si>
  <si>
    <t>成大</t>
  </si>
  <si>
    <t>交大</t>
  </si>
  <si>
    <t>中央大</t>
  </si>
  <si>
    <t>中山大</t>
  </si>
  <si>
    <t>中正大</t>
  </si>
  <si>
    <t>海洋大</t>
  </si>
  <si>
    <t>陽明大</t>
  </si>
  <si>
    <t>東華大</t>
  </si>
  <si>
    <t>暨南大</t>
  </si>
  <si>
    <t>臺北大</t>
  </si>
  <si>
    <t>嘉義大</t>
  </si>
  <si>
    <t>高雄大</t>
  </si>
  <si>
    <t>臺東大</t>
  </si>
  <si>
    <t>宜蘭大</t>
  </si>
  <si>
    <t>聯合大</t>
  </si>
  <si>
    <t>臺南大</t>
  </si>
  <si>
    <t>臺灣師大</t>
  </si>
  <si>
    <t>彰師大</t>
  </si>
  <si>
    <t>高師大</t>
  </si>
  <si>
    <t>臺北教大</t>
  </si>
  <si>
    <t>新竹教大</t>
  </si>
  <si>
    <t>臺中教大</t>
  </si>
  <si>
    <t>屏東教大</t>
  </si>
  <si>
    <t>花蓮教大</t>
  </si>
  <si>
    <t>臺北藝大</t>
  </si>
  <si>
    <t>臺灣藝大</t>
  </si>
  <si>
    <t>臺南藝大</t>
  </si>
  <si>
    <t>空大</t>
  </si>
  <si>
    <t>臺灣科大</t>
  </si>
  <si>
    <t>臺北科大</t>
  </si>
  <si>
    <t>雲林科大</t>
  </si>
  <si>
    <t>虎尾科大</t>
  </si>
  <si>
    <t>高雄一科大</t>
  </si>
  <si>
    <t>應用科大</t>
  </si>
  <si>
    <t>高雄海洋科大</t>
  </si>
  <si>
    <t>屏東科大</t>
  </si>
  <si>
    <t>澎湖科大</t>
  </si>
  <si>
    <t>北護學院</t>
  </si>
  <si>
    <t>體育學院</t>
  </si>
  <si>
    <t>臺灣體育</t>
  </si>
  <si>
    <t>北商技術</t>
  </si>
  <si>
    <t>臺中技術</t>
  </si>
  <si>
    <t>高雄餐旅</t>
  </si>
  <si>
    <t>屏商技術</t>
  </si>
  <si>
    <t>金門技術</t>
  </si>
  <si>
    <t>臺中護專</t>
  </si>
  <si>
    <t>臺南護專</t>
  </si>
  <si>
    <t>作業基金收支餘絀綜計表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</si>
  <si>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</si>
  <si>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</si>
  <si>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</si>
  <si>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</si>
  <si>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</si>
  <si>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</si>
  <si>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</si>
  <si>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</si>
  <si>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</si>
  <si>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</si>
  <si>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 xml:space="preserve"> 註：由於96年度中央政府總預算附屬單位預算尚未完成法定程序，故本表及其他各表所列分配預算暫列數係各基</t>
  </si>
  <si>
    <t>　　 金估計上半年擬動支之數額；實際數係各基金依預算法第54條規定覈實動支之數額。</t>
  </si>
  <si>
    <t>行政院國家發展基金</t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</si>
  <si>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</si>
  <si>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</si>
  <si>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</si>
  <si>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</si>
  <si>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</si>
  <si>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</si>
  <si>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</si>
  <si>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</si>
  <si>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</si>
  <si>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</si>
  <si>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</si>
  <si>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營建建設基金</t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</si>
  <si>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</si>
  <si>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</si>
  <si>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</si>
  <si>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</si>
  <si>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</si>
  <si>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</si>
  <si>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</si>
  <si>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</si>
  <si>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</si>
  <si>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</si>
  <si>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</si>
  <si>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國軍生產及服務作業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</si>
  <si>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</si>
  <si>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</si>
  <si>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</si>
  <si>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</si>
  <si>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</si>
  <si>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</si>
  <si>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</si>
  <si>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</si>
  <si>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</si>
  <si>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</si>
  <si>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</si>
  <si>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國軍官兵購置住宅貸款基金</t>
  </si>
  <si>
    <r>
      <t>國軍老舊眷村改建</t>
    </r>
    <r>
      <rPr>
        <b/>
        <sz val="20"/>
        <rFont val="細明體"/>
        <family val="3"/>
      </rPr>
      <t>基金</t>
    </r>
  </si>
  <si>
    <t>收支餘絀結算表</t>
  </si>
  <si>
    <r>
      <t>地方建設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</si>
  <si>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</si>
  <si>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</si>
  <si>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</si>
  <si>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</si>
  <si>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</si>
  <si>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</si>
  <si>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</si>
  <si>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</si>
  <si>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</si>
  <si>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</si>
  <si>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</si>
  <si>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國立臺灣大學附設醫院作業</t>
    </r>
    <r>
      <rPr>
        <b/>
        <sz val="20"/>
        <rFont val="細明體"/>
        <family val="3"/>
      </rPr>
      <t>基金</t>
    </r>
  </si>
  <si>
    <r>
      <t>國立成功大學附設醫院作業</t>
    </r>
    <r>
      <rPr>
        <b/>
        <sz val="20"/>
        <rFont val="細明體"/>
        <family val="3"/>
      </rPr>
      <t>基金</t>
    </r>
  </si>
  <si>
    <r>
      <t>國立社教機構作業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</si>
  <si>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</si>
  <si>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</si>
  <si>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</si>
  <si>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</si>
  <si>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</si>
  <si>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</si>
  <si>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</si>
  <si>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</si>
  <si>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</si>
  <si>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</si>
  <si>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</si>
  <si>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國立高級中等</t>
    </r>
    <r>
      <rPr>
        <b/>
        <sz val="20"/>
        <color indexed="12"/>
        <rFont val="細明體"/>
        <family val="3"/>
      </rPr>
      <t>學校校務基金</t>
    </r>
  </si>
  <si>
    <r>
      <t>法務部監所作業</t>
    </r>
    <r>
      <rPr>
        <b/>
        <sz val="20"/>
        <rFont val="細明體"/>
        <family val="3"/>
      </rPr>
      <t>基金</t>
    </r>
  </si>
  <si>
    <r>
      <t>經濟作業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</si>
  <si>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</si>
  <si>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</si>
  <si>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</si>
  <si>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</si>
  <si>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</si>
  <si>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</si>
  <si>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</si>
  <si>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</si>
  <si>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</si>
  <si>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</si>
  <si>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</si>
  <si>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水資源作業</t>
    </r>
    <r>
      <rPr>
        <b/>
        <sz val="20"/>
        <rFont val="細明體"/>
        <family val="3"/>
      </rPr>
      <t>基金</t>
    </r>
  </si>
  <si>
    <r>
      <t>交通作業</t>
    </r>
    <r>
      <rPr>
        <b/>
        <sz val="20"/>
        <rFont val="細明體"/>
        <family val="3"/>
      </rPr>
      <t>基金</t>
    </r>
  </si>
  <si>
    <t>國軍退除役官兵安置基金</t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</si>
  <si>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</si>
  <si>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</si>
  <si>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</si>
  <si>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</si>
  <si>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</si>
  <si>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</si>
  <si>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</si>
  <si>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</si>
  <si>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</si>
  <si>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</si>
  <si>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</si>
  <si>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榮民醫療作業</t>
    </r>
    <r>
      <rPr>
        <b/>
        <sz val="20"/>
        <rFont val="細明體"/>
        <family val="3"/>
      </rPr>
      <t>基金</t>
    </r>
  </si>
  <si>
    <t>科學工業園區管理局作業基金</t>
  </si>
  <si>
    <t>農業作業基金</t>
  </si>
  <si>
    <t>醫療藥品基金</t>
  </si>
  <si>
    <r>
      <t>管制藥品管理局製藥工廠作業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</si>
  <si>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</si>
  <si>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</si>
  <si>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</si>
  <si>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</si>
  <si>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</si>
  <si>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</si>
  <si>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</si>
  <si>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</si>
  <si>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</si>
  <si>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</si>
  <si>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</si>
  <si>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中央公務人員購置住宅貸款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</si>
  <si>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</si>
  <si>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</si>
  <si>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</si>
  <si>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</si>
  <si>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</si>
  <si>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</si>
  <si>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</si>
  <si>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</si>
  <si>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</si>
  <si>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</si>
  <si>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</si>
  <si>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故宮文物藝術發展</t>
    </r>
    <r>
      <rPr>
        <b/>
        <sz val="20"/>
        <rFont val="細明體"/>
        <family val="3"/>
      </rPr>
      <t>基金</t>
    </r>
  </si>
  <si>
    <t>收支餘絀結算表</t>
  </si>
  <si>
    <r>
      <t>　　　　　　　　　　　中華民國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96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</si>
  <si>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</si>
  <si>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</si>
  <si>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</si>
  <si>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</si>
  <si>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</si>
  <si>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</si>
  <si>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</si>
  <si>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</si>
  <si>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</si>
  <si>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原住民族綜合發展基金</t>
  </si>
  <si>
    <t>國立大學校</t>
  </si>
  <si>
    <t>收支餘絀</t>
  </si>
  <si>
    <t>單位：新臺幣元</t>
  </si>
  <si>
    <t>國立勤益技術學院</t>
  </si>
  <si>
    <t>國立大學校院校務基金</t>
  </si>
  <si>
    <t>實際數</t>
  </si>
  <si>
    <t>(國立勤益科技大學)實際數</t>
  </si>
  <si>
    <t>合計實際數</t>
  </si>
  <si>
    <r>
      <t>金</t>
    </r>
    <r>
      <rPr>
        <b/>
        <sz val="12"/>
        <rFont val="Times New Roman"/>
        <family val="1"/>
      </rPr>
      <t xml:space="preserve">          </t>
    </r>
    <r>
      <rPr>
        <b/>
        <sz val="12"/>
        <rFont val="新細明體"/>
        <family val="1"/>
      </rPr>
      <t>額</t>
    </r>
  </si>
  <si>
    <t>％</t>
  </si>
  <si>
    <t>勤益科大</t>
  </si>
  <si>
    <t>戲曲學院</t>
  </si>
  <si>
    <t>臺東專科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</si>
</sst>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_);_(* \(#,##0.00\);_(* &quot;…&quot;??_);_(@_)"/>
    <numFmt numFmtId="191" formatCode="_(* #,##0.00_);_(\-* #,##0.00_);_(* &quot;…&quot;_);_(@_)"/>
    <numFmt numFmtId="192" formatCode="_(\+* #,##0.00_);_(\-* #,##0.00_);_(* &quot;…&quot;_);_(@_)"/>
    <numFmt numFmtId="193" formatCode="General_)"/>
    <numFmt numFmtId="194" formatCode="_(* #,##0.00_);_(* #,##0.00_);_(* &quot;…&quot;_);_(@_)"/>
    <numFmt numFmtId="195" formatCode="m&quot;月&quot;d&quot;日&quot;"/>
    <numFmt numFmtId="196" formatCode="_(&quot; +&quot;* #,##0.00_);_(&quot;–&quot;* #,##0.00_);_(* &quot;…&quot;_);_(@_)"/>
    <numFmt numFmtId="197" formatCode="0."/>
    <numFmt numFmtId="198" formatCode="_(* #,##0.0_);_(* \(#,##0.0\);_(* &quot;-&quot;??_);_(@_)"/>
    <numFmt numFmtId="199" formatCode="_(* #,##0_);_(* \(#,##0\);_(* &quot;-&quot;??_);_(@_)"/>
    <numFmt numFmtId="200" formatCode="0_ ;[Red]\-0\ "/>
    <numFmt numFmtId="201" formatCode="#,##0_ ;[Red]\-#,##0\ "/>
    <numFmt numFmtId="202" formatCode="_(&quot; +&quot;* #,##0.00_);_(&quot; –&quot;* #,##0.00_);_(* &quot;…&quot;_);_(@_)"/>
    <numFmt numFmtId="203" formatCode="_(* #,##0.00_);_(&quot;－&quot;* #,##0.00_);_(* &quot;…&quot;_);_(@_)"/>
    <numFmt numFmtId="204" formatCode="_(&quot; +&quot;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#,##0.00_);[Red]\(#,##0.00\)"/>
    <numFmt numFmtId="208" formatCode="0.00_)"/>
    <numFmt numFmtId="209" formatCode="#,##0.00_ "/>
    <numFmt numFmtId="210" formatCode="0.0000"/>
    <numFmt numFmtId="211" formatCode="#,##0.0000"/>
    <numFmt numFmtId="212" formatCode="#,##0_ "/>
    <numFmt numFmtId="213" formatCode="0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DBNum1][$-404]e&quot;年&quot;m&quot;月&quot;d&quot;日&quot;"/>
    <numFmt numFmtId="218" formatCode="#,###_ "/>
    <numFmt numFmtId="219" formatCode="#,##0.00_ ;[Red]\-#,##0.00\ "/>
    <numFmt numFmtId="220" formatCode="0;[Red]0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細明體"/>
      <family val="3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4"/>
      <name val="新細明體"/>
      <family val="1"/>
    </font>
    <font>
      <sz val="14"/>
      <name val="華康楷書體W3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3" fontId="2" fillId="2" borderId="1" applyNumberFormat="0" applyFont="0" applyFill="0" applyBorder="0">
      <alignment horizontal="center" vertical="center"/>
      <protection/>
    </xf>
    <xf numFmtId="208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12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/>
    </xf>
    <xf numFmtId="0" fontId="12" fillId="0" borderId="0" xfId="19" applyFont="1" applyAlignment="1" applyProtection="1">
      <alignment horizontal="right" vertical="center"/>
      <protection/>
    </xf>
    <xf numFmtId="0" fontId="12" fillId="0" borderId="1" xfId="19" applyFont="1" applyBorder="1" applyAlignment="1" applyProtection="1">
      <alignment horizontal="center" vertical="center"/>
      <protection/>
    </xf>
    <xf numFmtId="0" fontId="12" fillId="0" borderId="2" xfId="19" applyFont="1" applyBorder="1" applyAlignment="1" applyProtection="1">
      <alignment horizontal="center" vertical="center"/>
      <protection/>
    </xf>
    <xf numFmtId="0" fontId="14" fillId="0" borderId="3" xfId="19" applyFont="1" applyBorder="1" applyAlignment="1" applyProtection="1">
      <alignment vertical="center"/>
      <protection/>
    </xf>
    <xf numFmtId="176" fontId="15" fillId="0" borderId="4" xfId="19" applyNumberFormat="1" applyFont="1" applyBorder="1" applyAlignment="1" applyProtection="1">
      <alignment vertical="center"/>
      <protection/>
    </xf>
    <xf numFmtId="177" fontId="15" fillId="0" borderId="4" xfId="19" applyNumberFormat="1" applyFont="1" applyBorder="1" applyAlignment="1" applyProtection="1">
      <alignment vertical="center"/>
      <protection/>
    </xf>
    <xf numFmtId="178" fontId="15" fillId="0" borderId="0" xfId="19" applyNumberFormat="1" applyFont="1" applyBorder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4" fillId="0" borderId="4" xfId="19" applyFont="1" applyBorder="1" applyAlignment="1" applyProtection="1">
      <alignment vertical="center"/>
      <protection/>
    </xf>
    <xf numFmtId="176" fontId="15" fillId="0" borderId="4" xfId="19" applyNumberFormat="1" applyFont="1" applyBorder="1" applyAlignment="1" applyProtection="1">
      <alignment vertical="center"/>
      <protection locked="0"/>
    </xf>
    <xf numFmtId="0" fontId="14" fillId="0" borderId="4" xfId="19" applyFont="1" applyBorder="1" applyAlignment="1" applyProtection="1">
      <alignment vertical="center" wrapText="1"/>
      <protection/>
    </xf>
    <xf numFmtId="0" fontId="15" fillId="0" borderId="4" xfId="19" applyFont="1" applyBorder="1" applyAlignment="1" applyProtection="1">
      <alignment vertical="center"/>
      <protection/>
    </xf>
    <xf numFmtId="0" fontId="14" fillId="0" borderId="5" xfId="19" applyFont="1" applyBorder="1" applyAlignment="1" applyProtection="1">
      <alignment vertical="center"/>
      <protection/>
    </xf>
    <xf numFmtId="176" fontId="15" fillId="0" borderId="6" xfId="19" applyNumberFormat="1" applyFont="1" applyBorder="1" applyAlignment="1" applyProtection="1">
      <alignment vertical="center"/>
      <protection/>
    </xf>
    <xf numFmtId="177" fontId="15" fillId="0" borderId="6" xfId="19" applyNumberFormat="1" applyFont="1" applyBorder="1" applyAlignment="1" applyProtection="1">
      <alignment vertical="center"/>
      <protection/>
    </xf>
    <xf numFmtId="178" fontId="15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19">
      <alignment/>
      <protection/>
    </xf>
    <xf numFmtId="176" fontId="17" fillId="0" borderId="4" xfId="19" applyNumberFormat="1" applyFont="1" applyFill="1" applyBorder="1" applyAlignment="1" applyProtection="1">
      <alignment vertical="center"/>
      <protection locked="0"/>
    </xf>
    <xf numFmtId="0" fontId="11" fillId="0" borderId="0" xfId="19" applyFont="1" applyAlignment="1" applyProtection="1">
      <alignment horizontal="right"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11" fillId="0" borderId="0" xfId="19" applyFont="1" applyBorder="1" applyAlignment="1" applyProtection="1">
      <alignment horizontal="right" vertical="center"/>
      <protection/>
    </xf>
    <xf numFmtId="0" fontId="11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Border="1" applyAlignment="1" applyProtection="1">
      <alignment vertical="center"/>
      <protection/>
    </xf>
    <xf numFmtId="0" fontId="11" fillId="0" borderId="0" xfId="19" applyFont="1" applyBorder="1" applyAlignment="1" applyProtection="1">
      <alignment horizontal="left" vertical="center"/>
      <protection/>
    </xf>
    <xf numFmtId="0" fontId="20" fillId="0" borderId="0" xfId="19" applyFont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12" fillId="0" borderId="0" xfId="19" applyFont="1" applyBorder="1" applyAlignment="1" applyProtection="1">
      <alignment horizontal="right"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Border="1" applyAlignment="1" applyProtection="1">
      <alignment horizontal="left" vertical="center"/>
      <protection/>
    </xf>
    <xf numFmtId="0" fontId="12" fillId="0" borderId="8" xfId="19" applyFont="1" applyBorder="1" applyAlignment="1" applyProtection="1">
      <alignment horizontal="center" vertical="center"/>
      <protection/>
    </xf>
    <xf numFmtId="0" fontId="12" fillId="0" borderId="9" xfId="19" applyFont="1" applyBorder="1" applyAlignment="1" applyProtection="1">
      <alignment horizontal="center" vertical="center"/>
      <protection/>
    </xf>
    <xf numFmtId="0" fontId="12" fillId="0" borderId="10" xfId="19" applyFont="1" applyBorder="1" applyAlignment="1" applyProtection="1">
      <alignment horizontal="center" vertical="center"/>
      <protection/>
    </xf>
    <xf numFmtId="0" fontId="22" fillId="0" borderId="9" xfId="19" applyFont="1" applyBorder="1" applyAlignment="1" applyProtection="1">
      <alignment horizontal="center" vertical="center"/>
      <protection/>
    </xf>
    <xf numFmtId="0" fontId="22" fillId="0" borderId="10" xfId="19" applyFont="1" applyBorder="1" applyAlignment="1" applyProtection="1">
      <alignment horizontal="center" vertical="center"/>
      <protection/>
    </xf>
    <xf numFmtId="0" fontId="22" fillId="0" borderId="8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22" fillId="0" borderId="11" xfId="19" applyFont="1" applyBorder="1" applyAlignment="1" applyProtection="1">
      <alignment horizontal="center" vertical="center"/>
      <protection/>
    </xf>
    <xf numFmtId="0" fontId="23" fillId="0" borderId="9" xfId="19" applyFont="1" applyBorder="1" applyAlignment="1" applyProtection="1">
      <alignment horizontal="center" vertical="center"/>
      <protection/>
    </xf>
    <xf numFmtId="0" fontId="23" fillId="0" borderId="11" xfId="19" applyFont="1" applyBorder="1" applyAlignment="1" applyProtection="1">
      <alignment horizontal="center" vertical="center"/>
      <protection/>
    </xf>
    <xf numFmtId="0" fontId="12" fillId="0" borderId="11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2" fillId="0" borderId="12" xfId="19" applyFont="1" applyBorder="1" applyAlignment="1">
      <alignment horizontal="center" vertical="top"/>
      <protection/>
    </xf>
    <xf numFmtId="0" fontId="12" fillId="0" borderId="13" xfId="19" applyFont="1" applyBorder="1" applyAlignment="1">
      <alignment horizontal="center" vertical="top"/>
      <protection/>
    </xf>
    <xf numFmtId="0" fontId="12" fillId="0" borderId="14" xfId="19" applyFont="1" applyBorder="1" applyAlignment="1">
      <alignment horizontal="center" vertical="top"/>
      <protection/>
    </xf>
    <xf numFmtId="0" fontId="14" fillId="0" borderId="13" xfId="19" applyFont="1" applyBorder="1" applyAlignment="1">
      <alignment horizontal="center" vertical="top"/>
      <protection/>
    </xf>
    <xf numFmtId="0" fontId="12" fillId="0" borderId="15" xfId="19" applyFont="1" applyBorder="1" applyAlignment="1">
      <alignment horizontal="center" vertical="top"/>
      <protection/>
    </xf>
    <xf numFmtId="0" fontId="12" fillId="0" borderId="12" xfId="19" applyFont="1" applyBorder="1" applyAlignment="1" applyProtection="1">
      <alignment horizontal="center" vertical="top"/>
      <protection/>
    </xf>
    <xf numFmtId="0" fontId="12" fillId="0" borderId="1" xfId="19" applyFont="1" applyBorder="1" applyAlignment="1" applyProtection="1">
      <alignment horizontal="center" vertical="top"/>
      <protection/>
    </xf>
    <xf numFmtId="0" fontId="12" fillId="0" borderId="2" xfId="19" applyFont="1" applyBorder="1" applyAlignment="1" applyProtection="1">
      <alignment horizontal="center" vertical="top"/>
      <protection/>
    </xf>
    <xf numFmtId="0" fontId="13" fillId="0" borderId="0" xfId="19" applyFont="1" applyAlignment="1" applyProtection="1">
      <alignment horizontal="center" vertical="top"/>
      <protection/>
    </xf>
    <xf numFmtId="176" fontId="15" fillId="0" borderId="0" xfId="19" applyNumberFormat="1" applyFont="1" applyBorder="1" applyAlignment="1" applyProtection="1">
      <alignment vertical="center"/>
      <protection/>
    </xf>
    <xf numFmtId="176" fontId="15" fillId="0" borderId="16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 locked="0"/>
    </xf>
    <xf numFmtId="176" fontId="17" fillId="0" borderId="16" xfId="19" applyNumberFormat="1" applyFont="1" applyBorder="1" applyAlignment="1" applyProtection="1">
      <alignment vertical="center"/>
      <protection locked="0"/>
    </xf>
    <xf numFmtId="176" fontId="17" fillId="0" borderId="16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176" fontId="15" fillId="0" borderId="0" xfId="19" applyNumberFormat="1" applyFont="1" applyBorder="1" applyAlignment="1" applyProtection="1">
      <alignment vertical="center"/>
      <protection locked="0"/>
    </xf>
    <xf numFmtId="0" fontId="23" fillId="0" borderId="4" xfId="19" applyFont="1" applyBorder="1" applyAlignment="1" applyProtection="1">
      <alignment vertical="center" wrapText="1"/>
      <protection/>
    </xf>
    <xf numFmtId="176" fontId="15" fillId="0" borderId="16" xfId="19" applyNumberFormat="1" applyFont="1" applyBorder="1" applyAlignment="1" applyProtection="1">
      <alignment vertical="center"/>
      <protection locked="0"/>
    </xf>
    <xf numFmtId="176" fontId="15" fillId="0" borderId="17" xfId="19" applyNumberFormat="1" applyFont="1" applyBorder="1" applyAlignment="1" applyProtection="1">
      <alignment vertical="center"/>
      <protection/>
    </xf>
    <xf numFmtId="176" fontId="15" fillId="0" borderId="5" xfId="19" applyNumberFormat="1" applyFont="1" applyBorder="1" applyAlignment="1" applyProtection="1">
      <alignment vertical="center"/>
      <protection/>
    </xf>
    <xf numFmtId="176" fontId="15" fillId="0" borderId="7" xfId="19" applyNumberFormat="1" applyFont="1" applyBorder="1" applyAlignment="1" applyProtection="1">
      <alignment vertical="center"/>
      <protection/>
    </xf>
    <xf numFmtId="178" fontId="24" fillId="0" borderId="7" xfId="19" applyNumberFormat="1" applyFont="1" applyBorder="1" applyAlignment="1" applyProtection="1">
      <alignment vertical="center"/>
      <protection/>
    </xf>
    <xf numFmtId="0" fontId="17" fillId="0" borderId="0" xfId="19" applyFont="1" applyBorder="1" applyAlignment="1" applyProtection="1">
      <alignment vertical="center"/>
      <protection/>
    </xf>
    <xf numFmtId="0" fontId="17" fillId="0" borderId="18" xfId="19" applyFont="1" applyBorder="1" applyAlignment="1" applyProtection="1">
      <alignment vertical="center"/>
      <protection/>
    </xf>
    <xf numFmtId="0" fontId="5" fillId="0" borderId="0" xfId="19" applyFont="1" applyBorder="1" applyAlignment="1" applyProtection="1">
      <alignment vertical="center"/>
      <protection/>
    </xf>
    <xf numFmtId="0" fontId="5" fillId="0" borderId="0" xfId="19" applyFont="1" applyAlignment="1" applyProtection="1">
      <alignment vertical="center"/>
      <protection/>
    </xf>
    <xf numFmtId="0" fontId="5" fillId="0" borderId="18" xfId="19" applyFont="1" applyBorder="1" applyAlignment="1" applyProtection="1">
      <alignment vertical="center"/>
      <protection/>
    </xf>
    <xf numFmtId="0" fontId="25" fillId="0" borderId="0" xfId="20" applyFont="1">
      <alignment/>
      <protection/>
    </xf>
    <xf numFmtId="0" fontId="25" fillId="0" borderId="0" xfId="20" applyFont="1" applyBorder="1">
      <alignment/>
      <protection/>
    </xf>
    <xf numFmtId="0" fontId="25" fillId="0" borderId="0" xfId="19" applyFont="1" applyAlignment="1" applyProtection="1">
      <alignment vertical="center"/>
      <protection/>
    </xf>
    <xf numFmtId="0" fontId="25" fillId="0" borderId="0" xfId="19" applyFont="1" applyAlignment="1" applyProtection="1">
      <alignment vertical="center"/>
      <protection locked="0"/>
    </xf>
    <xf numFmtId="180" fontId="25" fillId="0" borderId="0" xfId="20" applyNumberFormat="1" applyFont="1">
      <alignment/>
      <protection/>
    </xf>
    <xf numFmtId="196" fontId="25" fillId="0" borderId="0" xfId="20" applyNumberFormat="1" applyFont="1">
      <alignment/>
      <protection/>
    </xf>
    <xf numFmtId="0" fontId="25" fillId="0" borderId="0" xfId="20" applyFont="1" applyFill="1">
      <alignment/>
      <protection/>
    </xf>
    <xf numFmtId="0" fontId="25" fillId="0" borderId="19" xfId="20" applyFont="1" applyBorder="1">
      <alignment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2" fillId="0" borderId="20" xfId="19" applyFont="1" applyBorder="1" applyAlignment="1" applyProtection="1">
      <alignment horizontal="center" vertical="center"/>
      <protection/>
    </xf>
    <xf numFmtId="0" fontId="12" fillId="0" borderId="21" xfId="19" applyFont="1" applyBorder="1" applyAlignment="1" applyProtection="1">
      <alignment horizontal="center" vertical="center"/>
      <protection/>
    </xf>
    <xf numFmtId="0" fontId="12" fillId="0" borderId="22" xfId="19" applyFont="1" applyBorder="1" applyAlignment="1" applyProtection="1">
      <alignment horizontal="center" vertical="center"/>
      <protection/>
    </xf>
    <xf numFmtId="0" fontId="12" fillId="0" borderId="1" xfId="19" applyFont="1" applyBorder="1" applyAlignment="1" applyProtection="1">
      <alignment horizontal="center" vertical="center"/>
      <protection/>
    </xf>
    <xf numFmtId="0" fontId="12" fillId="0" borderId="23" xfId="19" applyFont="1" applyBorder="1" applyAlignment="1" applyProtection="1">
      <alignment horizontal="center" vertical="center"/>
      <protection/>
    </xf>
    <xf numFmtId="0" fontId="18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2" fillId="0" borderId="7" xfId="19" applyFont="1" applyBorder="1" applyAlignment="1" applyProtection="1">
      <alignment horizontal="right" vertical="center"/>
      <protection/>
    </xf>
    <xf numFmtId="0" fontId="12" fillId="0" borderId="8" xfId="19" applyFont="1" applyBorder="1" applyAlignment="1" applyProtection="1">
      <alignment horizontal="center" vertical="center"/>
      <protection/>
    </xf>
    <xf numFmtId="0" fontId="0" fillId="0" borderId="14" xfId="19" applyBorder="1" applyAlignment="1">
      <alignment horizontal="center" vertical="center"/>
      <protection/>
    </xf>
    <xf numFmtId="0" fontId="13" fillId="0" borderId="23" xfId="19" applyFont="1" applyBorder="1" applyAlignment="1" applyProtection="1">
      <alignment horizontal="center" vertical="center"/>
      <protection/>
    </xf>
    <xf numFmtId="0" fontId="12" fillId="0" borderId="9" xfId="19" applyFont="1" applyBorder="1" applyAlignment="1" applyProtection="1">
      <alignment horizontal="center" vertical="center"/>
      <protection/>
    </xf>
    <xf numFmtId="0" fontId="0" fillId="0" borderId="12" xfId="19" applyBorder="1" applyAlignment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6作業基金空白表(本處綜計用)--收支餘絀表_印書960810" xfId="19"/>
    <cellStyle name="一般_校務基金(彙總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</xdr:row>
      <xdr:rowOff>66675</xdr:rowOff>
    </xdr:from>
    <xdr:ext cx="133350" cy="295275"/>
    <xdr:sp>
      <xdr:nvSpPr>
        <xdr:cNvPr id="1" name="TextBox 1"/>
        <xdr:cNvSpPr txBox="1">
          <a:spLocks noChangeArrowheads="1"/>
        </xdr:cNvSpPr>
      </xdr:nvSpPr>
      <xdr:spPr>
        <a:xfrm>
          <a:off x="1762125" y="26289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1762125" y="2381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133350" cy="285750"/>
    <xdr:sp>
      <xdr:nvSpPr>
        <xdr:cNvPr id="3" name="TextBox 3"/>
        <xdr:cNvSpPr txBox="1">
          <a:spLocks noChangeArrowheads="1"/>
        </xdr:cNvSpPr>
      </xdr:nvSpPr>
      <xdr:spPr>
        <a:xfrm>
          <a:off x="1762125" y="3533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1762125" y="23622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19050</xdr:rowOff>
    </xdr:from>
    <xdr:ext cx="133350" cy="285750"/>
    <xdr:sp>
      <xdr:nvSpPr>
        <xdr:cNvPr id="5" name="TextBox 5"/>
        <xdr:cNvSpPr txBox="1">
          <a:spLocks noChangeArrowheads="1"/>
        </xdr:cNvSpPr>
      </xdr:nvSpPr>
      <xdr:spPr>
        <a:xfrm>
          <a:off x="1762125" y="2219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133350" cy="285750"/>
    <xdr:sp>
      <xdr:nvSpPr>
        <xdr:cNvPr id="6" name="TextBox 6"/>
        <xdr:cNvSpPr txBox="1">
          <a:spLocks noChangeArrowheads="1"/>
        </xdr:cNvSpPr>
      </xdr:nvSpPr>
      <xdr:spPr>
        <a:xfrm>
          <a:off x="1762125" y="3400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33350" cy="295275"/>
    <xdr:sp>
      <xdr:nvSpPr>
        <xdr:cNvPr id="7" name="TextBox 7"/>
        <xdr:cNvSpPr txBox="1">
          <a:spLocks noChangeArrowheads="1"/>
        </xdr:cNvSpPr>
      </xdr:nvSpPr>
      <xdr:spPr>
        <a:xfrm>
          <a:off x="1762125" y="3286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19050</xdr:rowOff>
    </xdr:from>
    <xdr:ext cx="133350" cy="285750"/>
    <xdr:sp>
      <xdr:nvSpPr>
        <xdr:cNvPr id="8" name="TextBox 8"/>
        <xdr:cNvSpPr txBox="1">
          <a:spLocks noChangeArrowheads="1"/>
        </xdr:cNvSpPr>
      </xdr:nvSpPr>
      <xdr:spPr>
        <a:xfrm>
          <a:off x="1762125" y="2762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133350" cy="295275"/>
    <xdr:sp>
      <xdr:nvSpPr>
        <xdr:cNvPr id="9" name="TextBox 9"/>
        <xdr:cNvSpPr txBox="1">
          <a:spLocks noChangeArrowheads="1"/>
        </xdr:cNvSpPr>
      </xdr:nvSpPr>
      <xdr:spPr>
        <a:xfrm>
          <a:off x="1762125" y="26289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33350" cy="295275"/>
    <xdr:sp>
      <xdr:nvSpPr>
        <xdr:cNvPr id="10" name="TextBox 10"/>
        <xdr:cNvSpPr txBox="1">
          <a:spLocks noChangeArrowheads="1"/>
        </xdr:cNvSpPr>
      </xdr:nvSpPr>
      <xdr:spPr>
        <a:xfrm>
          <a:off x="1762125" y="2381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133350" cy="285750"/>
    <xdr:sp>
      <xdr:nvSpPr>
        <xdr:cNvPr id="11" name="TextBox 11"/>
        <xdr:cNvSpPr txBox="1">
          <a:spLocks noChangeArrowheads="1"/>
        </xdr:cNvSpPr>
      </xdr:nvSpPr>
      <xdr:spPr>
        <a:xfrm>
          <a:off x="1762125" y="3533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133350" cy="295275"/>
    <xdr:sp>
      <xdr:nvSpPr>
        <xdr:cNvPr id="12" name="TextBox 12"/>
        <xdr:cNvSpPr txBox="1">
          <a:spLocks noChangeArrowheads="1"/>
        </xdr:cNvSpPr>
      </xdr:nvSpPr>
      <xdr:spPr>
        <a:xfrm>
          <a:off x="1762125" y="23622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19050</xdr:rowOff>
    </xdr:from>
    <xdr:ext cx="133350" cy="285750"/>
    <xdr:sp>
      <xdr:nvSpPr>
        <xdr:cNvPr id="13" name="TextBox 13"/>
        <xdr:cNvSpPr txBox="1">
          <a:spLocks noChangeArrowheads="1"/>
        </xdr:cNvSpPr>
      </xdr:nvSpPr>
      <xdr:spPr>
        <a:xfrm>
          <a:off x="1762125" y="2219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133350" cy="285750"/>
    <xdr:sp>
      <xdr:nvSpPr>
        <xdr:cNvPr id="14" name="TextBox 14"/>
        <xdr:cNvSpPr txBox="1">
          <a:spLocks noChangeArrowheads="1"/>
        </xdr:cNvSpPr>
      </xdr:nvSpPr>
      <xdr:spPr>
        <a:xfrm>
          <a:off x="1762125" y="3400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33350" cy="295275"/>
    <xdr:sp>
      <xdr:nvSpPr>
        <xdr:cNvPr id="15" name="TextBox 15"/>
        <xdr:cNvSpPr txBox="1">
          <a:spLocks noChangeArrowheads="1"/>
        </xdr:cNvSpPr>
      </xdr:nvSpPr>
      <xdr:spPr>
        <a:xfrm>
          <a:off x="1762125" y="3286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19050</xdr:rowOff>
    </xdr:from>
    <xdr:ext cx="133350" cy="285750"/>
    <xdr:sp>
      <xdr:nvSpPr>
        <xdr:cNvPr id="16" name="TextBox 16"/>
        <xdr:cNvSpPr txBox="1">
          <a:spLocks noChangeArrowheads="1"/>
        </xdr:cNvSpPr>
      </xdr:nvSpPr>
      <xdr:spPr>
        <a:xfrm>
          <a:off x="1762125" y="2762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133350" cy="295275"/>
    <xdr:sp>
      <xdr:nvSpPr>
        <xdr:cNvPr id="17" name="TextBox 17"/>
        <xdr:cNvSpPr txBox="1">
          <a:spLocks noChangeArrowheads="1"/>
        </xdr:cNvSpPr>
      </xdr:nvSpPr>
      <xdr:spPr>
        <a:xfrm>
          <a:off x="1762125" y="26289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33350" cy="295275"/>
    <xdr:sp>
      <xdr:nvSpPr>
        <xdr:cNvPr id="18" name="TextBox 18"/>
        <xdr:cNvSpPr txBox="1">
          <a:spLocks noChangeArrowheads="1"/>
        </xdr:cNvSpPr>
      </xdr:nvSpPr>
      <xdr:spPr>
        <a:xfrm>
          <a:off x="1762125" y="2381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133350" cy="285750"/>
    <xdr:sp>
      <xdr:nvSpPr>
        <xdr:cNvPr id="19" name="TextBox 19"/>
        <xdr:cNvSpPr txBox="1">
          <a:spLocks noChangeArrowheads="1"/>
        </xdr:cNvSpPr>
      </xdr:nvSpPr>
      <xdr:spPr>
        <a:xfrm>
          <a:off x="1762125" y="3533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133350" cy="295275"/>
    <xdr:sp>
      <xdr:nvSpPr>
        <xdr:cNvPr id="20" name="TextBox 20"/>
        <xdr:cNvSpPr txBox="1">
          <a:spLocks noChangeArrowheads="1"/>
        </xdr:cNvSpPr>
      </xdr:nvSpPr>
      <xdr:spPr>
        <a:xfrm>
          <a:off x="1762125" y="23622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19050</xdr:rowOff>
    </xdr:from>
    <xdr:ext cx="133350" cy="285750"/>
    <xdr:sp>
      <xdr:nvSpPr>
        <xdr:cNvPr id="21" name="TextBox 21"/>
        <xdr:cNvSpPr txBox="1">
          <a:spLocks noChangeArrowheads="1"/>
        </xdr:cNvSpPr>
      </xdr:nvSpPr>
      <xdr:spPr>
        <a:xfrm>
          <a:off x="1762125" y="2219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133350" cy="285750"/>
    <xdr:sp>
      <xdr:nvSpPr>
        <xdr:cNvPr id="22" name="TextBox 22"/>
        <xdr:cNvSpPr txBox="1">
          <a:spLocks noChangeArrowheads="1"/>
        </xdr:cNvSpPr>
      </xdr:nvSpPr>
      <xdr:spPr>
        <a:xfrm>
          <a:off x="1762125" y="3400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33350" cy="295275"/>
    <xdr:sp>
      <xdr:nvSpPr>
        <xdr:cNvPr id="23" name="TextBox 23"/>
        <xdr:cNvSpPr txBox="1">
          <a:spLocks noChangeArrowheads="1"/>
        </xdr:cNvSpPr>
      </xdr:nvSpPr>
      <xdr:spPr>
        <a:xfrm>
          <a:off x="1762125" y="3286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19050</xdr:rowOff>
    </xdr:from>
    <xdr:ext cx="133350" cy="285750"/>
    <xdr:sp>
      <xdr:nvSpPr>
        <xdr:cNvPr id="24" name="TextBox 24"/>
        <xdr:cNvSpPr txBox="1">
          <a:spLocks noChangeArrowheads="1"/>
        </xdr:cNvSpPr>
      </xdr:nvSpPr>
      <xdr:spPr>
        <a:xfrm>
          <a:off x="1762125" y="2762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133350" cy="295275"/>
    <xdr:sp>
      <xdr:nvSpPr>
        <xdr:cNvPr id="25" name="TextBox 25"/>
        <xdr:cNvSpPr txBox="1">
          <a:spLocks noChangeArrowheads="1"/>
        </xdr:cNvSpPr>
      </xdr:nvSpPr>
      <xdr:spPr>
        <a:xfrm>
          <a:off x="1762125" y="26289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33350" cy="295275"/>
    <xdr:sp>
      <xdr:nvSpPr>
        <xdr:cNvPr id="26" name="TextBox 26"/>
        <xdr:cNvSpPr txBox="1">
          <a:spLocks noChangeArrowheads="1"/>
        </xdr:cNvSpPr>
      </xdr:nvSpPr>
      <xdr:spPr>
        <a:xfrm>
          <a:off x="1762125" y="2381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133350" cy="285750"/>
    <xdr:sp>
      <xdr:nvSpPr>
        <xdr:cNvPr id="27" name="TextBox 27"/>
        <xdr:cNvSpPr txBox="1">
          <a:spLocks noChangeArrowheads="1"/>
        </xdr:cNvSpPr>
      </xdr:nvSpPr>
      <xdr:spPr>
        <a:xfrm>
          <a:off x="1762125" y="3533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133350" cy="295275"/>
    <xdr:sp>
      <xdr:nvSpPr>
        <xdr:cNvPr id="28" name="TextBox 28"/>
        <xdr:cNvSpPr txBox="1">
          <a:spLocks noChangeArrowheads="1"/>
        </xdr:cNvSpPr>
      </xdr:nvSpPr>
      <xdr:spPr>
        <a:xfrm>
          <a:off x="1762125" y="23622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19050</xdr:rowOff>
    </xdr:from>
    <xdr:ext cx="133350" cy="285750"/>
    <xdr:sp>
      <xdr:nvSpPr>
        <xdr:cNvPr id="29" name="TextBox 29"/>
        <xdr:cNvSpPr txBox="1">
          <a:spLocks noChangeArrowheads="1"/>
        </xdr:cNvSpPr>
      </xdr:nvSpPr>
      <xdr:spPr>
        <a:xfrm>
          <a:off x="1762125" y="2219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133350" cy="285750"/>
    <xdr:sp>
      <xdr:nvSpPr>
        <xdr:cNvPr id="30" name="TextBox 30"/>
        <xdr:cNvSpPr txBox="1">
          <a:spLocks noChangeArrowheads="1"/>
        </xdr:cNvSpPr>
      </xdr:nvSpPr>
      <xdr:spPr>
        <a:xfrm>
          <a:off x="1762125" y="3400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33350" cy="295275"/>
    <xdr:sp>
      <xdr:nvSpPr>
        <xdr:cNvPr id="31" name="TextBox 31"/>
        <xdr:cNvSpPr txBox="1">
          <a:spLocks noChangeArrowheads="1"/>
        </xdr:cNvSpPr>
      </xdr:nvSpPr>
      <xdr:spPr>
        <a:xfrm>
          <a:off x="1762125" y="3286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19050</xdr:rowOff>
    </xdr:from>
    <xdr:ext cx="133350" cy="285750"/>
    <xdr:sp>
      <xdr:nvSpPr>
        <xdr:cNvPr id="32" name="TextBox 32"/>
        <xdr:cNvSpPr txBox="1">
          <a:spLocks noChangeArrowheads="1"/>
        </xdr:cNvSpPr>
      </xdr:nvSpPr>
      <xdr:spPr>
        <a:xfrm>
          <a:off x="1762125" y="2762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133350" cy="295275"/>
    <xdr:sp>
      <xdr:nvSpPr>
        <xdr:cNvPr id="33" name="TextBox 33"/>
        <xdr:cNvSpPr txBox="1">
          <a:spLocks noChangeArrowheads="1"/>
        </xdr:cNvSpPr>
      </xdr:nvSpPr>
      <xdr:spPr>
        <a:xfrm>
          <a:off x="1762125" y="26289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33350" cy="295275"/>
    <xdr:sp>
      <xdr:nvSpPr>
        <xdr:cNvPr id="34" name="TextBox 34"/>
        <xdr:cNvSpPr txBox="1">
          <a:spLocks noChangeArrowheads="1"/>
        </xdr:cNvSpPr>
      </xdr:nvSpPr>
      <xdr:spPr>
        <a:xfrm>
          <a:off x="1762125" y="2381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133350" cy="285750"/>
    <xdr:sp>
      <xdr:nvSpPr>
        <xdr:cNvPr id="35" name="TextBox 35"/>
        <xdr:cNvSpPr txBox="1">
          <a:spLocks noChangeArrowheads="1"/>
        </xdr:cNvSpPr>
      </xdr:nvSpPr>
      <xdr:spPr>
        <a:xfrm>
          <a:off x="1762125" y="3533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133350" cy="295275"/>
    <xdr:sp>
      <xdr:nvSpPr>
        <xdr:cNvPr id="36" name="TextBox 36"/>
        <xdr:cNvSpPr txBox="1">
          <a:spLocks noChangeArrowheads="1"/>
        </xdr:cNvSpPr>
      </xdr:nvSpPr>
      <xdr:spPr>
        <a:xfrm>
          <a:off x="1762125" y="23622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19050</xdr:rowOff>
    </xdr:from>
    <xdr:ext cx="133350" cy="285750"/>
    <xdr:sp>
      <xdr:nvSpPr>
        <xdr:cNvPr id="37" name="TextBox 37"/>
        <xdr:cNvSpPr txBox="1">
          <a:spLocks noChangeArrowheads="1"/>
        </xdr:cNvSpPr>
      </xdr:nvSpPr>
      <xdr:spPr>
        <a:xfrm>
          <a:off x="1762125" y="2219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133350" cy="285750"/>
    <xdr:sp>
      <xdr:nvSpPr>
        <xdr:cNvPr id="38" name="TextBox 38"/>
        <xdr:cNvSpPr txBox="1">
          <a:spLocks noChangeArrowheads="1"/>
        </xdr:cNvSpPr>
      </xdr:nvSpPr>
      <xdr:spPr>
        <a:xfrm>
          <a:off x="1762125" y="3400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33350" cy="295275"/>
    <xdr:sp>
      <xdr:nvSpPr>
        <xdr:cNvPr id="39" name="TextBox 39"/>
        <xdr:cNvSpPr txBox="1">
          <a:spLocks noChangeArrowheads="1"/>
        </xdr:cNvSpPr>
      </xdr:nvSpPr>
      <xdr:spPr>
        <a:xfrm>
          <a:off x="1762125" y="3286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19050</xdr:rowOff>
    </xdr:from>
    <xdr:ext cx="133350" cy="285750"/>
    <xdr:sp>
      <xdr:nvSpPr>
        <xdr:cNvPr id="40" name="TextBox 40"/>
        <xdr:cNvSpPr txBox="1">
          <a:spLocks noChangeArrowheads="1"/>
        </xdr:cNvSpPr>
      </xdr:nvSpPr>
      <xdr:spPr>
        <a:xfrm>
          <a:off x="1762125" y="2762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133350" cy="295275"/>
    <xdr:sp>
      <xdr:nvSpPr>
        <xdr:cNvPr id="41" name="TextBox 41"/>
        <xdr:cNvSpPr txBox="1">
          <a:spLocks noChangeArrowheads="1"/>
        </xdr:cNvSpPr>
      </xdr:nvSpPr>
      <xdr:spPr>
        <a:xfrm>
          <a:off x="1762125" y="26289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133350" cy="295275"/>
    <xdr:sp>
      <xdr:nvSpPr>
        <xdr:cNvPr id="42" name="TextBox 42"/>
        <xdr:cNvSpPr txBox="1">
          <a:spLocks noChangeArrowheads="1"/>
        </xdr:cNvSpPr>
      </xdr:nvSpPr>
      <xdr:spPr>
        <a:xfrm>
          <a:off x="1762125" y="2381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133350" cy="285750"/>
    <xdr:sp>
      <xdr:nvSpPr>
        <xdr:cNvPr id="43" name="TextBox 43"/>
        <xdr:cNvSpPr txBox="1">
          <a:spLocks noChangeArrowheads="1"/>
        </xdr:cNvSpPr>
      </xdr:nvSpPr>
      <xdr:spPr>
        <a:xfrm>
          <a:off x="1762125" y="35337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133350" cy="295275"/>
    <xdr:sp>
      <xdr:nvSpPr>
        <xdr:cNvPr id="44" name="TextBox 44"/>
        <xdr:cNvSpPr txBox="1">
          <a:spLocks noChangeArrowheads="1"/>
        </xdr:cNvSpPr>
      </xdr:nvSpPr>
      <xdr:spPr>
        <a:xfrm>
          <a:off x="1762125" y="236220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19050</xdr:rowOff>
    </xdr:from>
    <xdr:ext cx="133350" cy="285750"/>
    <xdr:sp>
      <xdr:nvSpPr>
        <xdr:cNvPr id="45" name="TextBox 45"/>
        <xdr:cNvSpPr txBox="1">
          <a:spLocks noChangeArrowheads="1"/>
        </xdr:cNvSpPr>
      </xdr:nvSpPr>
      <xdr:spPr>
        <a:xfrm>
          <a:off x="1762125" y="22193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133350" cy="285750"/>
    <xdr:sp>
      <xdr:nvSpPr>
        <xdr:cNvPr id="46" name="TextBox 46"/>
        <xdr:cNvSpPr txBox="1">
          <a:spLocks noChangeArrowheads="1"/>
        </xdr:cNvSpPr>
      </xdr:nvSpPr>
      <xdr:spPr>
        <a:xfrm>
          <a:off x="1762125" y="3400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133350" cy="295275"/>
    <xdr:sp>
      <xdr:nvSpPr>
        <xdr:cNvPr id="47" name="TextBox 47"/>
        <xdr:cNvSpPr txBox="1">
          <a:spLocks noChangeArrowheads="1"/>
        </xdr:cNvSpPr>
      </xdr:nvSpPr>
      <xdr:spPr>
        <a:xfrm>
          <a:off x="1762125" y="3286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19050</xdr:rowOff>
    </xdr:from>
    <xdr:ext cx="133350" cy="285750"/>
    <xdr:sp>
      <xdr:nvSpPr>
        <xdr:cNvPr id="48" name="TextBox 48"/>
        <xdr:cNvSpPr txBox="1">
          <a:spLocks noChangeArrowheads="1"/>
        </xdr:cNvSpPr>
      </xdr:nvSpPr>
      <xdr:spPr>
        <a:xfrm>
          <a:off x="1762125" y="27622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Q208\Local%20Settings\Temporary%20Internet%20Files\Content.IE5\CTQ3SLUN\096&#20316;&#26989;&#22522;&#37329;&#31354;&#30333;&#34920;(&#26412;&#34389;&#32156;&#35336;&#29992;)--&#25910;&#25903;&#39192;&#32064;&#34920;_&#21360;&#26360;9608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科目別"/>
      <sheetName val="TOTAL科目別96年"/>
      <sheetName val="國發"/>
      <sheetName val="營建"/>
      <sheetName val="生產作業"/>
      <sheetName val="官兵購宅"/>
      <sheetName val="眷改"/>
      <sheetName val="地方建設"/>
      <sheetName val="臺大醫院"/>
      <sheetName val="成大醫院"/>
      <sheetName val="社教機構"/>
      <sheetName val="中等學校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公務購宅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北護學院"/>
      <sheetName val="體育學院"/>
      <sheetName val="臺灣體育"/>
      <sheetName val="北商技術"/>
      <sheetName val="臺中技術"/>
      <sheetName val="勤益科大"/>
      <sheetName val="高雄餐旅"/>
      <sheetName val="屏商技術"/>
      <sheetName val="澎湖科大"/>
      <sheetName val="金門技術"/>
      <sheetName val="臺北教大"/>
      <sheetName val="新竹教大"/>
      <sheetName val="臺中教大"/>
      <sheetName val="屏東教大"/>
      <sheetName val="花蓮教大"/>
      <sheetName val="臺中護專"/>
      <sheetName val="臺南護專"/>
      <sheetName val="臺東專科"/>
      <sheetName val="戲曲學院"/>
      <sheetName val="校務基金實際數"/>
      <sheetName val="校務基金分配數"/>
      <sheetName val="匯入各單位餘絀表"/>
      <sheetName val="TotalNew(餘絀表)"/>
      <sheetName val="Sheet2"/>
      <sheetName val="Sheet3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下載"/>
      <sheetName val="1.匯入"/>
      <sheetName val="2.彙總"/>
      <sheetName val="3.產生主管彙總表"/>
      <sheetName val="4.產生匯總表A,B"/>
      <sheetName val="A由全部單位匯總"/>
      <sheetName val="B由全部主管匯總"/>
      <sheetName val="主管機關所屬"/>
      <sheetName val="機關代號"/>
      <sheetName val="調整列印分頁"/>
      <sheetName val="設定"/>
      <sheetName val="非營業報表代號"/>
      <sheetName val="政事(特收)報表代號"/>
      <sheetName val="Copy範本到各機關檔"/>
      <sheetName val="NAME"/>
      <sheetName val="學校名稱"/>
    </sheetNames>
    <sheetDataSet>
      <sheetData sheetId="25">
        <row r="7">
          <cell r="A7" t="str">
            <v>業務收入</v>
          </cell>
        </row>
        <row r="8">
          <cell r="A8" t="str">
            <v>　勞務收入</v>
          </cell>
        </row>
        <row r="9">
          <cell r="A9" t="str">
            <v>　銷貨收入</v>
          </cell>
        </row>
        <row r="10">
          <cell r="A10" t="str">
            <v>　教學收入</v>
          </cell>
        </row>
        <row r="11">
          <cell r="A11" t="str">
            <v>　租金及權利金收入</v>
          </cell>
        </row>
        <row r="12">
          <cell r="A12" t="str">
            <v>　投融資業務收入</v>
          </cell>
        </row>
        <row r="13">
          <cell r="A13" t="str">
            <v>　醫療收入</v>
          </cell>
        </row>
        <row r="14">
          <cell r="A14" t="str">
            <v>　徵收收入</v>
          </cell>
        </row>
        <row r="15">
          <cell r="A15" t="str">
            <v>　福利收入</v>
          </cell>
        </row>
        <row r="16">
          <cell r="A16" t="str">
            <v>　其他業務收入</v>
          </cell>
        </row>
        <row r="17">
          <cell r="A17" t="str">
            <v>業務成本與費用</v>
          </cell>
        </row>
        <row r="18">
          <cell r="A18" t="str">
            <v>　勞務成本</v>
          </cell>
        </row>
        <row r="19">
          <cell r="A19" t="str">
            <v>　銷貨成本</v>
          </cell>
        </row>
        <row r="20">
          <cell r="A20" t="str">
            <v>　教學成本</v>
          </cell>
        </row>
        <row r="21">
          <cell r="A21" t="str">
            <v>　出租資產成本</v>
          </cell>
        </row>
        <row r="22">
          <cell r="A22" t="str">
            <v>　投融資業務成本</v>
          </cell>
        </row>
        <row r="23">
          <cell r="A23" t="str">
            <v>　醫療成本</v>
          </cell>
        </row>
        <row r="24">
          <cell r="A24" t="str">
            <v>　福利成本</v>
          </cell>
        </row>
        <row r="25">
          <cell r="A25" t="str">
            <v>　其他業務成本</v>
          </cell>
        </row>
        <row r="26">
          <cell r="A26" t="str">
            <v>　行銷及業務費用</v>
          </cell>
        </row>
        <row r="27">
          <cell r="A27" t="str">
            <v>　管理及總務費用</v>
          </cell>
        </row>
        <row r="28">
          <cell r="A28" t="str">
            <v>　研究發展及訓練費用</v>
          </cell>
        </row>
        <row r="29">
          <cell r="A29" t="str">
            <v>　其他業務費用</v>
          </cell>
        </row>
        <row r="30">
          <cell r="A30" t="str">
            <v>業務賸餘（短絀 ─）</v>
          </cell>
        </row>
        <row r="31">
          <cell r="A31" t="str">
            <v>業務外收入</v>
          </cell>
        </row>
        <row r="32">
          <cell r="A32" t="str">
            <v>　財務收入</v>
          </cell>
        </row>
        <row r="33">
          <cell r="A33" t="str">
            <v>　其他業務外收入</v>
          </cell>
        </row>
        <row r="34">
          <cell r="A34" t="str">
            <v>業務外費用</v>
          </cell>
        </row>
        <row r="35">
          <cell r="A35" t="str">
            <v>　財務費用</v>
          </cell>
        </row>
        <row r="36">
          <cell r="A36" t="str">
            <v>　其他業務外費用</v>
          </cell>
        </row>
        <row r="37">
          <cell r="A37" t="str">
            <v>業務外賸餘（短絀 ─）</v>
          </cell>
        </row>
        <row r="38">
          <cell r="A38" t="str">
            <v>非常賸餘（短絀 ─）</v>
          </cell>
        </row>
        <row r="39">
          <cell r="A39" t="str">
            <v>會計原則變動累積影響數</v>
          </cell>
        </row>
        <row r="44">
          <cell r="A44" t="str">
            <v>本期賸餘（短絀 ─）</v>
          </cell>
        </row>
      </sheetData>
      <sheetData sheetId="117">
        <row r="5">
          <cell r="D5" t="str">
            <v>　　　　　　　　中華民國96年1月1日</v>
          </cell>
          <cell r="E5" t="str">
            <v>至96年6月30日</v>
          </cell>
        </row>
      </sheetData>
      <sheetData sheetId="118">
        <row r="1">
          <cell r="D1" t="str">
            <v>科　　　　目</v>
          </cell>
          <cell r="E1" t="str">
            <v>科　　　　目</v>
          </cell>
        </row>
        <row r="2">
          <cell r="D2" t="str">
            <v>臺大</v>
          </cell>
          <cell r="E2" t="str">
            <v>國立臺灣大學</v>
          </cell>
        </row>
        <row r="3">
          <cell r="D3" t="str">
            <v>政大</v>
          </cell>
          <cell r="E3" t="str">
            <v>國立政治大學</v>
          </cell>
        </row>
        <row r="4">
          <cell r="D4" t="str">
            <v>清大</v>
          </cell>
          <cell r="E4" t="str">
            <v>國立清華大學</v>
          </cell>
        </row>
        <row r="5">
          <cell r="D5" t="str">
            <v>中興大</v>
          </cell>
          <cell r="E5" t="str">
            <v>國立中興大學</v>
          </cell>
        </row>
        <row r="6">
          <cell r="D6" t="str">
            <v>成大</v>
          </cell>
          <cell r="E6" t="str">
            <v>國立成功大學</v>
          </cell>
        </row>
        <row r="7">
          <cell r="D7" t="str">
            <v>交大</v>
          </cell>
          <cell r="E7" t="str">
            <v>國立交通大學</v>
          </cell>
        </row>
        <row r="8">
          <cell r="D8" t="str">
            <v>中央大</v>
          </cell>
          <cell r="E8" t="str">
            <v>國立中央大學</v>
          </cell>
        </row>
        <row r="9">
          <cell r="D9" t="str">
            <v>科　　　　目</v>
          </cell>
          <cell r="E9" t="str">
            <v>科　　　　目</v>
          </cell>
        </row>
        <row r="10">
          <cell r="D10" t="str">
            <v>中山大</v>
          </cell>
          <cell r="E10" t="str">
            <v>國立中山大學</v>
          </cell>
        </row>
        <row r="11">
          <cell r="D11" t="str">
            <v>中正大</v>
          </cell>
          <cell r="E11" t="str">
            <v>國立中正大學</v>
          </cell>
        </row>
        <row r="12">
          <cell r="D12" t="str">
            <v>海洋大</v>
          </cell>
          <cell r="E12" t="str">
            <v>國立臺灣海洋大學</v>
          </cell>
        </row>
        <row r="13">
          <cell r="D13" t="str">
            <v>陽明大</v>
          </cell>
          <cell r="E13" t="str">
            <v>國立陽明大學</v>
          </cell>
        </row>
        <row r="14">
          <cell r="D14" t="str">
            <v>東華大</v>
          </cell>
          <cell r="E14" t="str">
            <v>國立東華大學</v>
          </cell>
        </row>
        <row r="15">
          <cell r="D15" t="str">
            <v>暨南大</v>
          </cell>
          <cell r="E15" t="str">
            <v>國立暨南國際大學</v>
          </cell>
        </row>
        <row r="16">
          <cell r="D16" t="str">
            <v>臺北大</v>
          </cell>
          <cell r="E16" t="str">
            <v>國立臺北大學</v>
          </cell>
        </row>
        <row r="17">
          <cell r="D17" t="str">
            <v>科　　　　目</v>
          </cell>
          <cell r="E17" t="str">
            <v>科　　　　目</v>
          </cell>
        </row>
        <row r="18">
          <cell r="D18" t="str">
            <v>嘉義大</v>
          </cell>
          <cell r="E18" t="str">
            <v>國立嘉義大學</v>
          </cell>
        </row>
        <row r="19">
          <cell r="D19" t="str">
            <v>高雄大</v>
          </cell>
          <cell r="E19" t="str">
            <v>國立高雄大學</v>
          </cell>
        </row>
        <row r="20">
          <cell r="D20" t="str">
            <v>臺東大</v>
          </cell>
          <cell r="E20" t="str">
            <v>國立臺東大學</v>
          </cell>
        </row>
        <row r="21">
          <cell r="D21" t="str">
            <v>宜蘭大</v>
          </cell>
          <cell r="E21" t="str">
            <v>國立宜蘭大學</v>
          </cell>
        </row>
        <row r="22">
          <cell r="D22" t="str">
            <v>聯合大</v>
          </cell>
          <cell r="E22" t="str">
            <v>國立聯合大學</v>
          </cell>
        </row>
        <row r="23">
          <cell r="D23" t="str">
            <v>臺南大</v>
          </cell>
          <cell r="E23" t="str">
            <v>國立臺南大學</v>
          </cell>
        </row>
        <row r="24">
          <cell r="D24" t="str">
            <v>臺灣師大</v>
          </cell>
          <cell r="E24" t="str">
            <v>國立臺灣師範大學</v>
          </cell>
        </row>
        <row r="25">
          <cell r="D25" t="str">
            <v>科　　　　目</v>
          </cell>
          <cell r="E25" t="str">
            <v>科　　　　目</v>
          </cell>
        </row>
        <row r="26">
          <cell r="D26" t="str">
            <v>彰師大</v>
          </cell>
          <cell r="E26" t="str">
            <v>國立彰化師範大學</v>
          </cell>
        </row>
        <row r="27">
          <cell r="D27" t="str">
            <v>高師大</v>
          </cell>
          <cell r="E27" t="str">
            <v>國立高雄師範大學</v>
          </cell>
        </row>
        <row r="28">
          <cell r="D28" t="str">
            <v>臺北教大</v>
          </cell>
          <cell r="E28" t="str">
            <v>國立臺北教育大學</v>
          </cell>
        </row>
        <row r="29">
          <cell r="D29" t="str">
            <v>新竹教大</v>
          </cell>
          <cell r="E29" t="str">
            <v>國立新竹教育大學</v>
          </cell>
        </row>
        <row r="30">
          <cell r="D30" t="str">
            <v>臺中教大</v>
          </cell>
          <cell r="E30" t="str">
            <v>國立臺中教育大學</v>
          </cell>
        </row>
        <row r="31">
          <cell r="D31" t="str">
            <v>屏東教大</v>
          </cell>
          <cell r="E31" t="str">
            <v>國立屏東教育大學</v>
          </cell>
        </row>
        <row r="32">
          <cell r="D32" t="str">
            <v>花蓮教大</v>
          </cell>
          <cell r="E32" t="str">
            <v>國立花蓮教育大學</v>
          </cell>
        </row>
        <row r="33">
          <cell r="D33" t="str">
            <v>科　　　　目</v>
          </cell>
          <cell r="E33" t="str">
            <v>科　　　　目</v>
          </cell>
        </row>
        <row r="34">
          <cell r="D34" t="str">
            <v>臺北藝大</v>
          </cell>
          <cell r="E34" t="str">
            <v>國立臺北藝術大學</v>
          </cell>
        </row>
        <row r="35">
          <cell r="D35" t="str">
            <v>臺灣藝大</v>
          </cell>
          <cell r="E35" t="str">
            <v>國立臺灣藝術大學</v>
          </cell>
        </row>
        <row r="36">
          <cell r="D36" t="str">
            <v>臺南藝大</v>
          </cell>
          <cell r="E36" t="str">
            <v>國立臺南藝術大學</v>
          </cell>
        </row>
        <row r="37">
          <cell r="D37" t="str">
            <v>空大</v>
          </cell>
          <cell r="E37" t="str">
            <v>國立空中大學</v>
          </cell>
        </row>
        <row r="38">
          <cell r="D38" t="str">
            <v>臺灣科大</v>
          </cell>
          <cell r="E38" t="str">
            <v>國立臺灣科技大學</v>
          </cell>
        </row>
        <row r="39">
          <cell r="D39" t="str">
            <v>臺北科大</v>
          </cell>
          <cell r="E39" t="str">
            <v>國立臺北科技大學</v>
          </cell>
        </row>
        <row r="40">
          <cell r="D40" t="str">
            <v>雲林科大</v>
          </cell>
          <cell r="E40" t="str">
            <v>國立雲林科技大學</v>
          </cell>
        </row>
        <row r="41">
          <cell r="D41" t="str">
            <v>科　　　　目</v>
          </cell>
          <cell r="E41" t="str">
            <v>科　　　　目</v>
          </cell>
        </row>
        <row r="42">
          <cell r="D42" t="str">
            <v>虎尾科大</v>
          </cell>
          <cell r="E42" t="str">
            <v>國立虎尾科技大學</v>
          </cell>
        </row>
        <row r="43">
          <cell r="D43" t="str">
            <v>高雄一科大</v>
          </cell>
          <cell r="E43" t="str">
            <v>國立高雄第一科技大學</v>
          </cell>
        </row>
        <row r="44">
          <cell r="D44" t="str">
            <v>應用科大</v>
          </cell>
          <cell r="E44" t="str">
            <v>國立高雄應用科技大學</v>
          </cell>
        </row>
        <row r="45">
          <cell r="D45" t="str">
            <v>高雄海洋科大</v>
          </cell>
          <cell r="E45" t="str">
            <v>國立高雄海洋科技大學</v>
          </cell>
        </row>
        <row r="46">
          <cell r="D46" t="str">
            <v>屏東科大</v>
          </cell>
          <cell r="E46" t="str">
            <v>國立屏東科技大學</v>
          </cell>
        </row>
        <row r="47">
          <cell r="D47" t="str">
            <v>澎湖科大</v>
          </cell>
          <cell r="E47" t="str">
            <v>國立澎湖科技大學</v>
          </cell>
        </row>
        <row r="48">
          <cell r="D48" t="str">
            <v>勤益科大</v>
          </cell>
          <cell r="E48" t="str">
            <v>國立勤益科技大學</v>
          </cell>
        </row>
        <row r="49">
          <cell r="D49" t="str">
            <v>科　　　　目</v>
          </cell>
          <cell r="E49" t="str">
            <v>科　　　　目</v>
          </cell>
        </row>
        <row r="50">
          <cell r="D50" t="str">
            <v>北護學院</v>
          </cell>
          <cell r="E50" t="str">
            <v>國立臺北護理學院</v>
          </cell>
        </row>
        <row r="51">
          <cell r="D51" t="str">
            <v>體育學院</v>
          </cell>
          <cell r="E51" t="str">
            <v>國立體育學院</v>
          </cell>
        </row>
        <row r="52">
          <cell r="D52" t="str">
            <v>臺灣體育</v>
          </cell>
          <cell r="E52" t="str">
            <v>國立臺灣體育學院</v>
          </cell>
        </row>
        <row r="53">
          <cell r="D53" t="str">
            <v>北商技術</v>
          </cell>
          <cell r="E53" t="str">
            <v>國立臺北商業技術學院</v>
          </cell>
        </row>
        <row r="54">
          <cell r="D54" t="str">
            <v>臺中技術</v>
          </cell>
          <cell r="E54" t="str">
            <v>國立臺中技術學院</v>
          </cell>
        </row>
        <row r="55">
          <cell r="D55" t="str">
            <v>高雄餐旅</v>
          </cell>
          <cell r="E55" t="str">
            <v>國立高雄餐旅學院</v>
          </cell>
        </row>
        <row r="56">
          <cell r="D56" t="str">
            <v>屏商技術</v>
          </cell>
          <cell r="E56" t="str">
            <v>國立屏東商業技術學院</v>
          </cell>
        </row>
        <row r="57">
          <cell r="D57" t="str">
            <v>科　　　　目</v>
          </cell>
          <cell r="E57" t="str">
            <v>科　　　　目</v>
          </cell>
        </row>
        <row r="58">
          <cell r="D58" t="str">
            <v>金門技術</v>
          </cell>
          <cell r="E58" t="str">
            <v>國立金門技術學院</v>
          </cell>
        </row>
        <row r="59">
          <cell r="D59" t="str">
            <v>戲曲學院</v>
          </cell>
          <cell r="E59" t="str">
            <v>國立臺灣戲曲學院</v>
          </cell>
        </row>
        <row r="60">
          <cell r="D60" t="str">
            <v>臺中護專</v>
          </cell>
          <cell r="E60" t="str">
            <v>國立臺中護理專科學校</v>
          </cell>
        </row>
        <row r="61">
          <cell r="D61" t="str">
            <v>臺南護專</v>
          </cell>
          <cell r="E61" t="str">
            <v>國立臺南護理專科學校</v>
          </cell>
        </row>
        <row r="62">
          <cell r="D62" t="str">
            <v>臺東專科</v>
          </cell>
          <cell r="E62" t="str">
            <v>國立臺東專科學校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tabColor indexed="52"/>
  </sheetPr>
  <dimension ref="A1:E46"/>
  <sheetViews>
    <sheetView view="pageBreakPreview" zoomScaleSheetLayoutView="100" workbookViewId="0" topLeftCell="A34">
      <selection activeCell="B39" sqref="B39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 customHeight="1">
      <c r="A1" s="88" t="s">
        <v>86</v>
      </c>
      <c r="B1" s="88"/>
      <c r="C1" s="88"/>
      <c r="D1" s="88"/>
      <c r="E1" s="88"/>
    </row>
    <row r="2" spans="1:5" s="1" customFormat="1" ht="24" customHeight="1">
      <c r="A2" s="88"/>
      <c r="B2" s="88"/>
      <c r="C2" s="88"/>
      <c r="D2" s="88"/>
      <c r="E2" s="88"/>
    </row>
    <row r="3" spans="1:5" s="1" customFormat="1" ht="13.5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v>155751564550.74</v>
      </c>
      <c r="C7" s="7">
        <v>138022496000</v>
      </c>
      <c r="D7" s="8">
        <v>17729068550.74</v>
      </c>
      <c r="E7" s="9">
        <v>12.85</v>
      </c>
    </row>
    <row r="8" spans="1:5" s="15" customFormat="1" ht="14.25">
      <c r="A8" s="11" t="s">
        <v>4</v>
      </c>
      <c r="B8" s="12">
        <v>24153693760.51</v>
      </c>
      <c r="C8" s="12">
        <v>25456274000</v>
      </c>
      <c r="D8" s="13">
        <v>-1302580239.49</v>
      </c>
      <c r="E8" s="14">
        <v>-5.12</v>
      </c>
    </row>
    <row r="9" spans="1:5" s="15" customFormat="1" ht="14.25">
      <c r="A9" s="11" t="s">
        <v>5</v>
      </c>
      <c r="B9" s="12">
        <v>30496284731.01</v>
      </c>
      <c r="C9" s="12">
        <v>13418451000</v>
      </c>
      <c r="D9" s="13">
        <v>17077833731.01</v>
      </c>
      <c r="E9" s="14">
        <v>127.27</v>
      </c>
    </row>
    <row r="10" spans="1:5" s="15" customFormat="1" ht="14.25">
      <c r="A10" s="11" t="s">
        <v>6</v>
      </c>
      <c r="B10" s="12">
        <v>9950309585</v>
      </c>
      <c r="C10" s="12">
        <v>9926428000</v>
      </c>
      <c r="D10" s="13">
        <v>23881585</v>
      </c>
      <c r="E10" s="14">
        <v>0.24</v>
      </c>
    </row>
    <row r="11" spans="1:5" s="15" customFormat="1" ht="14.25">
      <c r="A11" s="11" t="s">
        <v>7</v>
      </c>
      <c r="B11" s="12">
        <v>6076340902</v>
      </c>
      <c r="C11" s="12">
        <v>6057409000</v>
      </c>
      <c r="D11" s="13">
        <v>18931902</v>
      </c>
      <c r="E11" s="14">
        <v>0.31</v>
      </c>
    </row>
    <row r="12" spans="1:5" s="15" customFormat="1" ht="14.25">
      <c r="A12" s="11" t="s">
        <v>8</v>
      </c>
      <c r="B12" s="12">
        <v>8997243238</v>
      </c>
      <c r="C12" s="12">
        <v>8174329000</v>
      </c>
      <c r="D12" s="13">
        <v>822914238</v>
      </c>
      <c r="E12" s="14">
        <v>10.07</v>
      </c>
    </row>
    <row r="13" spans="1:5" s="15" customFormat="1" ht="14.25">
      <c r="A13" s="11" t="s">
        <v>9</v>
      </c>
      <c r="B13" s="12">
        <v>44018399349</v>
      </c>
      <c r="C13" s="12">
        <v>42633193000</v>
      </c>
      <c r="D13" s="13">
        <v>1385206349</v>
      </c>
      <c r="E13" s="14">
        <v>3.25</v>
      </c>
    </row>
    <row r="14" spans="1:5" s="15" customFormat="1" ht="14.25">
      <c r="A14" s="11" t="s">
        <v>10</v>
      </c>
      <c r="B14" s="12">
        <v>846692699</v>
      </c>
      <c r="C14" s="12">
        <v>651000000</v>
      </c>
      <c r="D14" s="13">
        <v>195692699</v>
      </c>
      <c r="E14" s="14">
        <v>30.06</v>
      </c>
    </row>
    <row r="15" spans="1:5" s="15" customFormat="1" ht="14.25">
      <c r="A15" s="11" t="s">
        <v>11</v>
      </c>
      <c r="B15" s="12">
        <v>0</v>
      </c>
      <c r="C15" s="12">
        <v>0</v>
      </c>
      <c r="D15" s="13">
        <v>0</v>
      </c>
      <c r="E15" s="14">
        <v>0</v>
      </c>
    </row>
    <row r="16" spans="1:5" s="15" customFormat="1" ht="14.25">
      <c r="A16" s="11" t="s">
        <v>12</v>
      </c>
      <c r="B16" s="12">
        <v>31212600286.22</v>
      </c>
      <c r="C16" s="12">
        <v>31705412000</v>
      </c>
      <c r="D16" s="13">
        <v>-492811713.78</v>
      </c>
      <c r="E16" s="14">
        <v>-1.55</v>
      </c>
    </row>
    <row r="17" spans="1:5" s="15" customFormat="1" ht="24" customHeight="1">
      <c r="A17" s="16" t="s">
        <v>13</v>
      </c>
      <c r="B17" s="7">
        <v>130199281917.1</v>
      </c>
      <c r="C17" s="7">
        <v>123486003100</v>
      </c>
      <c r="D17" s="8">
        <v>6713278817.1</v>
      </c>
      <c r="E17" s="9">
        <v>5.44</v>
      </c>
    </row>
    <row r="18" spans="1:5" s="15" customFormat="1" ht="14.25">
      <c r="A18" s="11" t="s">
        <v>14</v>
      </c>
      <c r="B18" s="12">
        <v>15704967461.62</v>
      </c>
      <c r="C18" s="12">
        <v>17695337000</v>
      </c>
      <c r="D18" s="13">
        <v>-1990369538.38</v>
      </c>
      <c r="E18" s="14">
        <v>-11.25</v>
      </c>
    </row>
    <row r="19" spans="1:5" s="15" customFormat="1" ht="14.25">
      <c r="A19" s="11" t="s">
        <v>15</v>
      </c>
      <c r="B19" s="12">
        <v>21214624233.29</v>
      </c>
      <c r="C19" s="12">
        <v>13164127000</v>
      </c>
      <c r="D19" s="13">
        <v>8050497233.29</v>
      </c>
      <c r="E19" s="14">
        <v>61.15</v>
      </c>
    </row>
    <row r="20" spans="1:5" s="15" customFormat="1" ht="14.25">
      <c r="A20" s="11" t="s">
        <v>16</v>
      </c>
      <c r="B20" s="12">
        <v>28413102594</v>
      </c>
      <c r="C20" s="12">
        <v>26263972000</v>
      </c>
      <c r="D20" s="13">
        <v>2149130594</v>
      </c>
      <c r="E20" s="14">
        <v>8.18</v>
      </c>
    </row>
    <row r="21" spans="1:5" s="15" customFormat="1" ht="14.25">
      <c r="A21" s="11" t="s">
        <v>17</v>
      </c>
      <c r="B21" s="12">
        <v>938361968.95</v>
      </c>
      <c r="C21" s="12">
        <v>1349956000</v>
      </c>
      <c r="D21" s="13">
        <v>-411594031.05</v>
      </c>
      <c r="E21" s="14">
        <v>-30.49</v>
      </c>
    </row>
    <row r="22" spans="1:5" s="15" customFormat="1" ht="14.25">
      <c r="A22" s="11" t="s">
        <v>18</v>
      </c>
      <c r="B22" s="12">
        <v>2143177882</v>
      </c>
      <c r="C22" s="12">
        <v>1818133000</v>
      </c>
      <c r="D22" s="13">
        <v>325044882</v>
      </c>
      <c r="E22" s="14">
        <v>17.88</v>
      </c>
    </row>
    <row r="23" spans="1:5" s="15" customFormat="1" ht="14.25">
      <c r="A23" s="11" t="s">
        <v>19</v>
      </c>
      <c r="B23" s="12">
        <v>41777254631</v>
      </c>
      <c r="C23" s="12">
        <v>40732836000</v>
      </c>
      <c r="D23" s="13">
        <v>1044418631</v>
      </c>
      <c r="E23" s="14">
        <v>2.56</v>
      </c>
    </row>
    <row r="24" spans="1:5" s="15" customFormat="1" ht="14.25">
      <c r="A24" s="11" t="s">
        <v>20</v>
      </c>
      <c r="B24" s="12">
        <v>0</v>
      </c>
      <c r="C24" s="12">
        <v>0</v>
      </c>
      <c r="D24" s="13">
        <v>0</v>
      </c>
      <c r="E24" s="14">
        <v>0</v>
      </c>
    </row>
    <row r="25" spans="1:5" s="15" customFormat="1" ht="14.25">
      <c r="A25" s="11" t="s">
        <v>21</v>
      </c>
      <c r="B25" s="12">
        <v>1695733819</v>
      </c>
      <c r="C25" s="12">
        <v>1575510000</v>
      </c>
      <c r="D25" s="13">
        <v>120223819</v>
      </c>
      <c r="E25" s="14">
        <v>7.63</v>
      </c>
    </row>
    <row r="26" spans="1:5" s="15" customFormat="1" ht="14.25">
      <c r="A26" s="11" t="s">
        <v>22</v>
      </c>
      <c r="B26" s="12">
        <v>2339217578.22</v>
      </c>
      <c r="C26" s="12">
        <v>3943632000</v>
      </c>
      <c r="D26" s="13">
        <v>-1604414421.78</v>
      </c>
      <c r="E26" s="14">
        <v>-40.68</v>
      </c>
    </row>
    <row r="27" spans="1:5" s="15" customFormat="1" ht="14.25">
      <c r="A27" s="11" t="s">
        <v>23</v>
      </c>
      <c r="B27" s="12">
        <v>12488034997.43</v>
      </c>
      <c r="C27" s="12">
        <v>12624035800</v>
      </c>
      <c r="D27" s="13">
        <v>-136000802.57</v>
      </c>
      <c r="E27" s="14">
        <v>-1.08</v>
      </c>
    </row>
    <row r="28" spans="1:5" s="15" customFormat="1" ht="14.25">
      <c r="A28" s="11" t="s">
        <v>24</v>
      </c>
      <c r="B28" s="12">
        <v>2342347193.12</v>
      </c>
      <c r="C28" s="12">
        <v>2928768000</v>
      </c>
      <c r="D28" s="13">
        <v>-586420806.88</v>
      </c>
      <c r="E28" s="14">
        <v>-20.02</v>
      </c>
    </row>
    <row r="29" spans="1:5" s="15" customFormat="1" ht="14.25">
      <c r="A29" s="11" t="s">
        <v>25</v>
      </c>
      <c r="B29" s="12">
        <v>1142459558.47</v>
      </c>
      <c r="C29" s="12">
        <v>1389696300</v>
      </c>
      <c r="D29" s="13">
        <v>-247236741.53</v>
      </c>
      <c r="E29" s="14">
        <v>-17.79</v>
      </c>
    </row>
    <row r="30" spans="1:5" s="15" customFormat="1" ht="28.5" customHeight="1">
      <c r="A30" s="16" t="s">
        <v>92</v>
      </c>
      <c r="B30" s="7">
        <v>25552282633.64</v>
      </c>
      <c r="C30" s="7">
        <v>14536492900</v>
      </c>
      <c r="D30" s="8">
        <v>11015789733.64</v>
      </c>
      <c r="E30" s="9">
        <v>75.78</v>
      </c>
    </row>
    <row r="31" spans="1:5" s="15" customFormat="1" ht="25.5" customHeight="1">
      <c r="A31" s="16" t="s">
        <v>26</v>
      </c>
      <c r="B31" s="7">
        <v>7261666934.98</v>
      </c>
      <c r="C31" s="7">
        <v>3590096000</v>
      </c>
      <c r="D31" s="8">
        <v>3671570934.98</v>
      </c>
      <c r="E31" s="9">
        <v>102.27</v>
      </c>
    </row>
    <row r="32" spans="1:5" s="15" customFormat="1" ht="14.25">
      <c r="A32" s="11" t="s">
        <v>27</v>
      </c>
      <c r="B32" s="12">
        <v>2471001303</v>
      </c>
      <c r="C32" s="12">
        <v>1217438000</v>
      </c>
      <c r="D32" s="13">
        <v>1253563303</v>
      </c>
      <c r="E32" s="14">
        <v>102.97</v>
      </c>
    </row>
    <row r="33" spans="1:5" s="15" customFormat="1" ht="14.25">
      <c r="A33" s="11" t="s">
        <v>28</v>
      </c>
      <c r="B33" s="12">
        <v>4790665631.98</v>
      </c>
      <c r="C33" s="12">
        <v>2372658000</v>
      </c>
      <c r="D33" s="13">
        <v>2418007631.98</v>
      </c>
      <c r="E33" s="14">
        <v>101.91</v>
      </c>
    </row>
    <row r="34" spans="1:5" s="15" customFormat="1" ht="27.75" customHeight="1">
      <c r="A34" s="16" t="s">
        <v>29</v>
      </c>
      <c r="B34" s="7">
        <v>11965519418.43</v>
      </c>
      <c r="C34" s="7">
        <v>8713471000</v>
      </c>
      <c r="D34" s="8">
        <v>3252048418.43</v>
      </c>
      <c r="E34" s="9">
        <v>37.32</v>
      </c>
    </row>
    <row r="35" spans="1:5" s="15" customFormat="1" ht="14.25">
      <c r="A35" s="11" t="s">
        <v>30</v>
      </c>
      <c r="B35" s="12">
        <v>7082093660</v>
      </c>
      <c r="C35" s="12">
        <v>7086721000</v>
      </c>
      <c r="D35" s="13">
        <v>-4627340</v>
      </c>
      <c r="E35" s="14">
        <v>-0.07</v>
      </c>
    </row>
    <row r="36" spans="1:5" s="15" customFormat="1" ht="14.25">
      <c r="A36" s="11" t="s">
        <v>31</v>
      </c>
      <c r="B36" s="12">
        <v>4883425758.43</v>
      </c>
      <c r="C36" s="12">
        <v>1626750000</v>
      </c>
      <c r="D36" s="13">
        <v>3256675758.43</v>
      </c>
      <c r="E36" s="14">
        <v>200.2</v>
      </c>
    </row>
    <row r="37" spans="1:5" s="15" customFormat="1" ht="24.75" customHeight="1">
      <c r="A37" s="16" t="s">
        <v>93</v>
      </c>
      <c r="B37" s="7">
        <v>-4703852483.45</v>
      </c>
      <c r="C37" s="7">
        <v>-5123375000</v>
      </c>
      <c r="D37" s="8">
        <v>419522516.55</v>
      </c>
      <c r="E37" s="9">
        <v>-8.19</v>
      </c>
    </row>
    <row r="38" spans="1:5" s="15" customFormat="1" ht="24.75" customHeight="1">
      <c r="A38" s="16" t="s">
        <v>94</v>
      </c>
      <c r="B38" s="17">
        <v>0</v>
      </c>
      <c r="C38" s="17">
        <v>0</v>
      </c>
      <c r="D38" s="8">
        <v>0</v>
      </c>
      <c r="E38" s="9">
        <v>0</v>
      </c>
    </row>
    <row r="39" spans="1:5" s="15" customFormat="1" ht="24.75" customHeight="1">
      <c r="A39" s="18" t="s">
        <v>95</v>
      </c>
      <c r="B39" s="17">
        <v>0</v>
      </c>
      <c r="C39" s="17">
        <v>0</v>
      </c>
      <c r="D39" s="8">
        <v>0</v>
      </c>
      <c r="E39" s="9"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v>20848430150.19</v>
      </c>
      <c r="C44" s="21">
        <v>9413117900</v>
      </c>
      <c r="D44" s="22">
        <v>11435312250.19</v>
      </c>
      <c r="E44" s="23">
        <v>121.48</v>
      </c>
    </row>
    <row r="45" s="15" customFormat="1" ht="15.75" customHeight="1">
      <c r="A45" s="15" t="s">
        <v>97</v>
      </c>
    </row>
    <row r="46" s="15" customFormat="1" ht="15.75" customHeight="1">
      <c r="A46" s="15" t="s">
        <v>98</v>
      </c>
    </row>
  </sheetData>
  <mergeCells count="6">
    <mergeCell ref="A1:E2"/>
    <mergeCell ref="A3:E3"/>
    <mergeCell ref="A5:A6"/>
    <mergeCell ref="B5:B6"/>
    <mergeCell ref="C5:C6"/>
    <mergeCell ref="D5:E5"/>
  </mergeCells>
  <printOptions/>
  <pageMargins left="0.6299212598425197" right="0.6299212598425197" top="0.708661417322834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1"/>
  <dimension ref="A1:E44"/>
  <sheetViews>
    <sheetView view="pageBreakPreview" zoomScale="60" workbookViewId="0" topLeftCell="A25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152</v>
      </c>
      <c r="B1" s="96"/>
      <c r="C1" s="96"/>
      <c r="D1" s="96"/>
      <c r="E1" s="96"/>
    </row>
    <row r="2" spans="1:5" s="1" customFormat="1" ht="27.75">
      <c r="A2" s="97" t="s">
        <v>153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154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155</v>
      </c>
      <c r="C5" s="92" t="s">
        <v>156</v>
      </c>
      <c r="D5" s="92" t="s">
        <v>157</v>
      </c>
      <c r="E5" s="94"/>
    </row>
    <row r="6" spans="1:5" s="1" customFormat="1" ht="16.5">
      <c r="A6" s="91"/>
      <c r="B6" s="93"/>
      <c r="C6" s="93"/>
      <c r="D6" s="4" t="s">
        <v>158</v>
      </c>
      <c r="E6" s="5" t="s">
        <v>2</v>
      </c>
    </row>
    <row r="7" spans="1:5" s="10" customFormat="1" ht="30" customHeight="1">
      <c r="A7" s="6" t="s">
        <v>3</v>
      </c>
      <c r="B7" s="7">
        <f>SUM(B8:B16)</f>
        <v>742579556</v>
      </c>
      <c r="C7" s="7">
        <f>SUM(C8:C16)</f>
        <v>672015000</v>
      </c>
      <c r="D7" s="8">
        <f aca="true" t="shared" si="0" ref="D7:D39">B7-C7</f>
        <v>70564556</v>
      </c>
      <c r="E7" s="9">
        <f aca="true" t="shared" si="1" ref="E7:E39">IF(C7=0,0,(D7/C7)*100)</f>
        <v>10.5</v>
      </c>
    </row>
    <row r="8" spans="1:5" s="15" customFormat="1" ht="14.25">
      <c r="A8" s="11" t="s">
        <v>4</v>
      </c>
      <c r="B8" s="12">
        <v>82581577</v>
      </c>
      <c r="C8" s="12">
        <v>57270000</v>
      </c>
      <c r="D8" s="13">
        <f t="shared" si="0"/>
        <v>25311577</v>
      </c>
      <c r="E8" s="14">
        <f t="shared" si="1"/>
        <v>44.2</v>
      </c>
    </row>
    <row r="9" spans="1:5" s="15" customFormat="1" ht="14.25">
      <c r="A9" s="11" t="s">
        <v>5</v>
      </c>
      <c r="B9" s="12">
        <v>0</v>
      </c>
      <c r="C9" s="12">
        <v>0</v>
      </c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>
        <v>19048715</v>
      </c>
      <c r="C10" s="12"/>
      <c r="D10" s="13">
        <f t="shared" si="0"/>
        <v>19048715</v>
      </c>
      <c r="E10" s="14">
        <f t="shared" si="1"/>
        <v>0</v>
      </c>
    </row>
    <row r="11" spans="1:5" s="15" customFormat="1" ht="14.25">
      <c r="A11" s="11" t="s">
        <v>7</v>
      </c>
      <c r="B11" s="12">
        <v>100919000</v>
      </c>
      <c r="C11" s="12">
        <v>100000000</v>
      </c>
      <c r="D11" s="13">
        <f t="shared" si="0"/>
        <v>919000</v>
      </c>
      <c r="E11" s="14">
        <f t="shared" si="1"/>
        <v>0.92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540030264</v>
      </c>
      <c r="C16" s="12">
        <v>514745000</v>
      </c>
      <c r="D16" s="13">
        <f t="shared" si="0"/>
        <v>25285264</v>
      </c>
      <c r="E16" s="14">
        <f t="shared" si="1"/>
        <v>4.91</v>
      </c>
    </row>
    <row r="17" spans="1:5" s="15" customFormat="1" ht="24" customHeight="1">
      <c r="A17" s="16" t="s">
        <v>13</v>
      </c>
      <c r="B17" s="7">
        <f>SUM(B18:B29)</f>
        <v>665234984</v>
      </c>
      <c r="C17" s="7">
        <f>SUM(C18:C29)</f>
        <v>557018800</v>
      </c>
      <c r="D17" s="8">
        <f t="shared" si="0"/>
        <v>108216184</v>
      </c>
      <c r="E17" s="9">
        <f t="shared" si="1"/>
        <v>19.43</v>
      </c>
    </row>
    <row r="18" spans="1:5" s="15" customFormat="1" ht="14.25">
      <c r="A18" s="11" t="s">
        <v>14</v>
      </c>
      <c r="B18" s="12">
        <v>345432024</v>
      </c>
      <c r="C18" s="12">
        <v>268900000</v>
      </c>
      <c r="D18" s="13">
        <f t="shared" si="0"/>
        <v>76532024</v>
      </c>
      <c r="E18" s="14">
        <f t="shared" si="1"/>
        <v>28.46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>
        <v>17367346</v>
      </c>
      <c r="C20" s="12"/>
      <c r="D20" s="13">
        <f t="shared" si="0"/>
        <v>17367346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>
        <v>227202825</v>
      </c>
      <c r="C27" s="12">
        <v>227341800</v>
      </c>
      <c r="D27" s="13">
        <f t="shared" si="0"/>
        <v>-138975</v>
      </c>
      <c r="E27" s="14">
        <f t="shared" si="1"/>
        <v>-0.06</v>
      </c>
    </row>
    <row r="28" spans="1:5" s="15" customFormat="1" ht="14.25">
      <c r="A28" s="11" t="s">
        <v>24</v>
      </c>
      <c r="B28" s="12">
        <v>25368339</v>
      </c>
      <c r="C28" s="12">
        <v>21511000</v>
      </c>
      <c r="D28" s="13">
        <f t="shared" si="0"/>
        <v>3857339</v>
      </c>
      <c r="E28" s="14">
        <f t="shared" si="1"/>
        <v>17.93</v>
      </c>
    </row>
    <row r="29" spans="1:5" s="15" customFormat="1" ht="14.25">
      <c r="A29" s="11" t="s">
        <v>25</v>
      </c>
      <c r="B29" s="12">
        <v>49864450</v>
      </c>
      <c r="C29" s="12">
        <v>39266000</v>
      </c>
      <c r="D29" s="13">
        <f t="shared" si="0"/>
        <v>10598450</v>
      </c>
      <c r="E29" s="14">
        <f t="shared" si="1"/>
        <v>26.99</v>
      </c>
    </row>
    <row r="30" spans="1:5" s="15" customFormat="1" ht="28.5" customHeight="1">
      <c r="A30" s="16" t="s">
        <v>159</v>
      </c>
      <c r="B30" s="7">
        <f>B7-B17</f>
        <v>77344572</v>
      </c>
      <c r="C30" s="7">
        <f>C7-C17</f>
        <v>114996200</v>
      </c>
      <c r="D30" s="8">
        <f t="shared" si="0"/>
        <v>-37651628</v>
      </c>
      <c r="E30" s="9">
        <f t="shared" si="1"/>
        <v>-32.74</v>
      </c>
    </row>
    <row r="31" spans="1:5" s="15" customFormat="1" ht="25.5" customHeight="1">
      <c r="A31" s="16" t="s">
        <v>26</v>
      </c>
      <c r="B31" s="7">
        <f>SUM(B32:B33)</f>
        <v>14411622</v>
      </c>
      <c r="C31" s="7">
        <f>SUM(C32:C33)</f>
        <v>6561000</v>
      </c>
      <c r="D31" s="8">
        <f t="shared" si="0"/>
        <v>7850622</v>
      </c>
      <c r="E31" s="9">
        <f t="shared" si="1"/>
        <v>119.66</v>
      </c>
    </row>
    <row r="32" spans="1:5" s="15" customFormat="1" ht="14.25">
      <c r="A32" s="11" t="s">
        <v>27</v>
      </c>
      <c r="B32" s="12">
        <v>792460</v>
      </c>
      <c r="C32" s="12">
        <v>90000</v>
      </c>
      <c r="D32" s="13">
        <f t="shared" si="0"/>
        <v>702460</v>
      </c>
      <c r="E32" s="14">
        <f t="shared" si="1"/>
        <v>780.51</v>
      </c>
    </row>
    <row r="33" spans="1:5" s="15" customFormat="1" ht="14.25">
      <c r="A33" s="11" t="s">
        <v>28</v>
      </c>
      <c r="B33" s="12">
        <v>13619162</v>
      </c>
      <c r="C33" s="12">
        <v>6471000</v>
      </c>
      <c r="D33" s="13">
        <f t="shared" si="0"/>
        <v>7148162</v>
      </c>
      <c r="E33" s="14">
        <f t="shared" si="1"/>
        <v>110.46</v>
      </c>
    </row>
    <row r="34" spans="1:5" s="15" customFormat="1" ht="27.75" customHeight="1">
      <c r="A34" s="16" t="s">
        <v>29</v>
      </c>
      <c r="B34" s="7">
        <f>SUM(B35:B36)</f>
        <v>380000</v>
      </c>
      <c r="C34" s="7">
        <f>SUM(C35:C36)</f>
        <v>0</v>
      </c>
      <c r="D34" s="8">
        <f t="shared" si="0"/>
        <v>380000</v>
      </c>
      <c r="E34" s="9">
        <f t="shared" si="1"/>
        <v>0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380000</v>
      </c>
      <c r="C36" s="12"/>
      <c r="D36" s="13">
        <f t="shared" si="0"/>
        <v>380000</v>
      </c>
      <c r="E36" s="14">
        <f t="shared" si="1"/>
        <v>0</v>
      </c>
    </row>
    <row r="37" spans="1:5" s="15" customFormat="1" ht="24.75" customHeight="1">
      <c r="A37" s="16" t="s">
        <v>160</v>
      </c>
      <c r="B37" s="7">
        <f>B31-B34</f>
        <v>14031622</v>
      </c>
      <c r="C37" s="7">
        <f>C31-C34</f>
        <v>6561000</v>
      </c>
      <c r="D37" s="8">
        <f t="shared" si="0"/>
        <v>7470622</v>
      </c>
      <c r="E37" s="9">
        <f t="shared" si="1"/>
        <v>113.86</v>
      </c>
    </row>
    <row r="38" spans="1:5" s="15" customFormat="1" ht="24.75" customHeight="1">
      <c r="A38" s="16" t="s">
        <v>161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162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163</v>
      </c>
      <c r="B44" s="21">
        <f>B30+B37+B38+B39</f>
        <v>91376194</v>
      </c>
      <c r="C44" s="21">
        <f>C30+C37+C38+C39</f>
        <v>121557200</v>
      </c>
      <c r="D44" s="22">
        <f>B44-C44</f>
        <v>-30181006</v>
      </c>
      <c r="E44" s="23">
        <f>IF(C44=0,0,(D44/C44)*100)</f>
        <v>-24.83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E44"/>
  <sheetViews>
    <sheetView view="pageBreakPreview" zoomScale="60" workbookViewId="0" topLeftCell="A25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164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1107632138</v>
      </c>
      <c r="C7" s="7">
        <f>SUM(C8:C16)</f>
        <v>1076021000</v>
      </c>
      <c r="D7" s="8">
        <f aca="true" t="shared" si="0" ref="D7:D39">B7-C7</f>
        <v>31611138</v>
      </c>
      <c r="E7" s="9">
        <f aca="true" t="shared" si="1" ref="E7:E39">IF(C7=0,0,(D7/C7)*100)</f>
        <v>2.94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>
        <v>142083233</v>
      </c>
      <c r="C10" s="12">
        <v>134583000</v>
      </c>
      <c r="D10" s="13">
        <f t="shared" si="0"/>
        <v>7500233</v>
      </c>
      <c r="E10" s="14">
        <f t="shared" si="1"/>
        <v>5.57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965548905</v>
      </c>
      <c r="C16" s="12">
        <v>941438000</v>
      </c>
      <c r="D16" s="13">
        <f t="shared" si="0"/>
        <v>24110905</v>
      </c>
      <c r="E16" s="14">
        <f t="shared" si="1"/>
        <v>2.56</v>
      </c>
    </row>
    <row r="17" spans="1:5" s="15" customFormat="1" ht="24" customHeight="1">
      <c r="A17" s="16" t="s">
        <v>13</v>
      </c>
      <c r="B17" s="7">
        <f>SUM(B18:B29)</f>
        <v>1070439057</v>
      </c>
      <c r="C17" s="7">
        <f>SUM(C18:C29)</f>
        <v>1067016000</v>
      </c>
      <c r="D17" s="8">
        <f t="shared" si="0"/>
        <v>3423057</v>
      </c>
      <c r="E17" s="9">
        <f t="shared" si="1"/>
        <v>0.32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>
        <v>832076327</v>
      </c>
      <c r="C20" s="12">
        <v>848614000</v>
      </c>
      <c r="D20" s="13">
        <f t="shared" si="0"/>
        <v>-16537673</v>
      </c>
      <c r="E20" s="14">
        <f t="shared" si="1"/>
        <v>-1.95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>
        <v>12410889</v>
      </c>
      <c r="C25" s="12">
        <v>13559000</v>
      </c>
      <c r="D25" s="13">
        <f t="shared" si="0"/>
        <v>-1148111</v>
      </c>
      <c r="E25" s="14">
        <f t="shared" si="1"/>
        <v>-8.47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>
        <v>224712408</v>
      </c>
      <c r="C27" s="12">
        <v>204568000</v>
      </c>
      <c r="D27" s="13">
        <f t="shared" si="0"/>
        <v>20144408</v>
      </c>
      <c r="E27" s="14">
        <f t="shared" si="1"/>
        <v>9.85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1239433</v>
      </c>
      <c r="C29" s="12">
        <v>275000</v>
      </c>
      <c r="D29" s="13">
        <f t="shared" si="0"/>
        <v>964433</v>
      </c>
      <c r="E29" s="14">
        <f t="shared" si="1"/>
        <v>350.7</v>
      </c>
    </row>
    <row r="30" spans="1:5" s="15" customFormat="1" ht="28.5" customHeight="1">
      <c r="A30" s="16" t="s">
        <v>92</v>
      </c>
      <c r="B30" s="7">
        <f>B7-B17</f>
        <v>37193081</v>
      </c>
      <c r="C30" s="7">
        <f>C7-C17</f>
        <v>9005000</v>
      </c>
      <c r="D30" s="8">
        <f t="shared" si="0"/>
        <v>28188081</v>
      </c>
      <c r="E30" s="9">
        <f t="shared" si="1"/>
        <v>313.03</v>
      </c>
    </row>
    <row r="31" spans="1:5" s="15" customFormat="1" ht="25.5" customHeight="1">
      <c r="A31" s="16" t="s">
        <v>26</v>
      </c>
      <c r="B31" s="7">
        <f>SUM(B32:B33)</f>
        <v>26552069</v>
      </c>
      <c r="C31" s="7">
        <f>SUM(C32:C33)</f>
        <v>14422000</v>
      </c>
      <c r="D31" s="8">
        <f t="shared" si="0"/>
        <v>12130069</v>
      </c>
      <c r="E31" s="9">
        <f t="shared" si="1"/>
        <v>84.11</v>
      </c>
    </row>
    <row r="32" spans="1:5" s="15" customFormat="1" ht="14.25">
      <c r="A32" s="11" t="s">
        <v>27</v>
      </c>
      <c r="B32" s="12">
        <v>536746</v>
      </c>
      <c r="C32" s="12">
        <v>197000</v>
      </c>
      <c r="D32" s="13">
        <f t="shared" si="0"/>
        <v>339746</v>
      </c>
      <c r="E32" s="14">
        <f t="shared" si="1"/>
        <v>172.46</v>
      </c>
    </row>
    <row r="33" spans="1:5" s="15" customFormat="1" ht="14.25">
      <c r="A33" s="11" t="s">
        <v>28</v>
      </c>
      <c r="B33" s="12">
        <v>26015323</v>
      </c>
      <c r="C33" s="12">
        <v>14225000</v>
      </c>
      <c r="D33" s="13">
        <f t="shared" si="0"/>
        <v>11790323</v>
      </c>
      <c r="E33" s="14">
        <f t="shared" si="1"/>
        <v>82.88</v>
      </c>
    </row>
    <row r="34" spans="1:5" s="15" customFormat="1" ht="27.75" customHeight="1">
      <c r="A34" s="16" t="s">
        <v>29</v>
      </c>
      <c r="B34" s="7">
        <f>SUM(B35:B36)</f>
        <v>6588215</v>
      </c>
      <c r="C34" s="7">
        <f>SUM(C35:C36)</f>
        <v>13034000</v>
      </c>
      <c r="D34" s="8">
        <f t="shared" si="0"/>
        <v>-6445785</v>
      </c>
      <c r="E34" s="9">
        <f t="shared" si="1"/>
        <v>-49.45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6588215</v>
      </c>
      <c r="C36" s="12">
        <v>13034000</v>
      </c>
      <c r="D36" s="13">
        <f t="shared" si="0"/>
        <v>-6445785</v>
      </c>
      <c r="E36" s="14">
        <f t="shared" si="1"/>
        <v>-49.45</v>
      </c>
    </row>
    <row r="37" spans="1:5" s="15" customFormat="1" ht="24.75" customHeight="1">
      <c r="A37" s="16" t="s">
        <v>93</v>
      </c>
      <c r="B37" s="7">
        <f>B31-B34</f>
        <v>19963854</v>
      </c>
      <c r="C37" s="7">
        <f>C31-C34</f>
        <v>1388000</v>
      </c>
      <c r="D37" s="8">
        <f t="shared" si="0"/>
        <v>18575854</v>
      </c>
      <c r="E37" s="9">
        <f t="shared" si="1"/>
        <v>1338.32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57156935</v>
      </c>
      <c r="C44" s="21">
        <f>C30+C37+C38+C39</f>
        <v>10393000</v>
      </c>
      <c r="D44" s="22">
        <f>B44-C44</f>
        <v>46763935</v>
      </c>
      <c r="E44" s="23">
        <f>IF(C44=0,0,(D44/C44)*100)</f>
        <v>449.96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08661417322834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E44"/>
  <sheetViews>
    <sheetView view="pageBreakPreview" zoomScale="60" workbookViewId="0" topLeftCell="A1">
      <pane xSplit="1" ySplit="6" topLeftCell="B34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165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293828353</v>
      </c>
      <c r="C7" s="7">
        <f>SUM(C8:C16)</f>
        <v>251637000</v>
      </c>
      <c r="D7" s="8">
        <f aca="true" t="shared" si="0" ref="D7:D39">B7-C7</f>
        <v>42191353</v>
      </c>
      <c r="E7" s="9">
        <f aca="true" t="shared" si="1" ref="E7:E39">IF(C7=0,0,(D7/C7)*100)</f>
        <v>16.77</v>
      </c>
    </row>
    <row r="8" spans="1:5" s="15" customFormat="1" ht="14.25">
      <c r="A8" s="11" t="s">
        <v>4</v>
      </c>
      <c r="B8" s="12">
        <v>223470132</v>
      </c>
      <c r="C8" s="12">
        <v>205741000</v>
      </c>
      <c r="D8" s="13">
        <f t="shared" si="0"/>
        <v>17729132</v>
      </c>
      <c r="E8" s="14">
        <f t="shared" si="1"/>
        <v>8.62</v>
      </c>
    </row>
    <row r="9" spans="1:5" s="15" customFormat="1" ht="14.25">
      <c r="A9" s="11" t="s">
        <v>5</v>
      </c>
      <c r="B9" s="12">
        <v>70358221</v>
      </c>
      <c r="C9" s="12">
        <v>45896000</v>
      </c>
      <c r="D9" s="13">
        <f t="shared" si="0"/>
        <v>24462221</v>
      </c>
      <c r="E9" s="14">
        <f t="shared" si="1"/>
        <v>53.3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182275118</v>
      </c>
      <c r="C17" s="7">
        <f>SUM(C18:C29)</f>
        <v>156475000</v>
      </c>
      <c r="D17" s="8">
        <f t="shared" si="0"/>
        <v>25800118</v>
      </c>
      <c r="E17" s="9">
        <f t="shared" si="1"/>
        <v>16.49</v>
      </c>
    </row>
    <row r="18" spans="1:5" s="15" customFormat="1" ht="14.25">
      <c r="A18" s="11" t="s">
        <v>14</v>
      </c>
      <c r="B18" s="12">
        <v>120142880</v>
      </c>
      <c r="C18" s="12">
        <v>112534000</v>
      </c>
      <c r="D18" s="13">
        <f t="shared" si="0"/>
        <v>7608880</v>
      </c>
      <c r="E18" s="14">
        <f t="shared" si="1"/>
        <v>6.76</v>
      </c>
    </row>
    <row r="19" spans="1:5" s="15" customFormat="1" ht="14.25">
      <c r="A19" s="11" t="s">
        <v>15</v>
      </c>
      <c r="B19" s="12">
        <v>56039505</v>
      </c>
      <c r="C19" s="12">
        <v>35635000</v>
      </c>
      <c r="D19" s="13">
        <f t="shared" si="0"/>
        <v>20404505</v>
      </c>
      <c r="E19" s="14">
        <f t="shared" si="1"/>
        <v>57.26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1108493</v>
      </c>
      <c r="C26" s="12">
        <v>1854000</v>
      </c>
      <c r="D26" s="13">
        <f t="shared" si="0"/>
        <v>-745507</v>
      </c>
      <c r="E26" s="14">
        <f t="shared" si="1"/>
        <v>-40.21</v>
      </c>
    </row>
    <row r="27" spans="1:5" s="15" customFormat="1" ht="14.25">
      <c r="A27" s="11" t="s">
        <v>23</v>
      </c>
      <c r="B27" s="12">
        <v>4984240</v>
      </c>
      <c r="C27" s="12">
        <v>6452000</v>
      </c>
      <c r="D27" s="13">
        <f t="shared" si="0"/>
        <v>-1467760</v>
      </c>
      <c r="E27" s="14">
        <f t="shared" si="1"/>
        <v>-22.75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92</v>
      </c>
      <c r="B30" s="7">
        <f>B7-B17</f>
        <v>111553235</v>
      </c>
      <c r="C30" s="7">
        <f>C7-C17</f>
        <v>95162000</v>
      </c>
      <c r="D30" s="8">
        <f t="shared" si="0"/>
        <v>16391235</v>
      </c>
      <c r="E30" s="9">
        <f t="shared" si="1"/>
        <v>17.22</v>
      </c>
    </row>
    <row r="31" spans="1:5" s="15" customFormat="1" ht="25.5" customHeight="1">
      <c r="A31" s="16" t="s">
        <v>26</v>
      </c>
      <c r="B31" s="7">
        <f>SUM(B32:B33)</f>
        <v>28760610</v>
      </c>
      <c r="C31" s="7">
        <f>SUM(C32:C33)</f>
        <v>24533000</v>
      </c>
      <c r="D31" s="8">
        <f t="shared" si="0"/>
        <v>4227610</v>
      </c>
      <c r="E31" s="9">
        <f t="shared" si="1"/>
        <v>17.23</v>
      </c>
    </row>
    <row r="32" spans="1:5" s="15" customFormat="1" ht="14.25">
      <c r="A32" s="11" t="s">
        <v>27</v>
      </c>
      <c r="B32" s="12">
        <v>27832979</v>
      </c>
      <c r="C32" s="12">
        <v>24385000</v>
      </c>
      <c r="D32" s="13">
        <f t="shared" si="0"/>
        <v>3447979</v>
      </c>
      <c r="E32" s="14">
        <f t="shared" si="1"/>
        <v>14.14</v>
      </c>
    </row>
    <row r="33" spans="1:5" s="15" customFormat="1" ht="14.25">
      <c r="A33" s="11" t="s">
        <v>28</v>
      </c>
      <c r="B33" s="12">
        <v>927631</v>
      </c>
      <c r="C33" s="12">
        <v>148000</v>
      </c>
      <c r="D33" s="13">
        <f t="shared" si="0"/>
        <v>779631</v>
      </c>
      <c r="E33" s="14">
        <f t="shared" si="1"/>
        <v>526.78</v>
      </c>
    </row>
    <row r="34" spans="1:5" s="15" customFormat="1" ht="27.75" customHeight="1">
      <c r="A34" s="16" t="s">
        <v>29</v>
      </c>
      <c r="B34" s="7">
        <f>SUM(B35:B36)</f>
        <v>78624956</v>
      </c>
      <c r="C34" s="7">
        <f>SUM(C35:C36)</f>
        <v>85111000</v>
      </c>
      <c r="D34" s="8">
        <f t="shared" si="0"/>
        <v>-6486044</v>
      </c>
      <c r="E34" s="9">
        <f t="shared" si="1"/>
        <v>-7.62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78624956</v>
      </c>
      <c r="C36" s="12">
        <v>85111000</v>
      </c>
      <c r="D36" s="13">
        <f t="shared" si="0"/>
        <v>-6486044</v>
      </c>
      <c r="E36" s="14">
        <f t="shared" si="1"/>
        <v>-7.62</v>
      </c>
    </row>
    <row r="37" spans="1:5" s="15" customFormat="1" ht="24.75" customHeight="1">
      <c r="A37" s="16" t="s">
        <v>93</v>
      </c>
      <c r="B37" s="7">
        <f>B31-B34</f>
        <v>-49864346</v>
      </c>
      <c r="C37" s="7">
        <f>C31-C34</f>
        <v>-60578000</v>
      </c>
      <c r="D37" s="8">
        <f t="shared" si="0"/>
        <v>10713654</v>
      </c>
      <c r="E37" s="9">
        <f t="shared" si="1"/>
        <v>-17.69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61688889</v>
      </c>
      <c r="C44" s="21">
        <f>C30+C37+C38+C39</f>
        <v>34584000</v>
      </c>
      <c r="D44" s="22">
        <f>B44-C44</f>
        <v>27104889</v>
      </c>
      <c r="E44" s="23">
        <f>IF(C44=0,0,(D44/C44)*100)</f>
        <v>78.37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E44"/>
  <sheetViews>
    <sheetView view="pageBreakPreview" zoomScale="60" workbookViewId="0" topLeftCell="A1">
      <pane xSplit="1" ySplit="6" topLeftCell="B37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166</v>
      </c>
      <c r="B1" s="96"/>
      <c r="C1" s="96"/>
      <c r="D1" s="96"/>
      <c r="E1" s="96"/>
    </row>
    <row r="2" spans="1:5" s="1" customFormat="1" ht="27.75">
      <c r="A2" s="97" t="s">
        <v>167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168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169</v>
      </c>
      <c r="C5" s="92" t="s">
        <v>170</v>
      </c>
      <c r="D5" s="92" t="s">
        <v>171</v>
      </c>
      <c r="E5" s="94"/>
    </row>
    <row r="6" spans="1:5" s="1" customFormat="1" ht="16.5">
      <c r="A6" s="91"/>
      <c r="B6" s="93"/>
      <c r="C6" s="93"/>
      <c r="D6" s="4" t="s">
        <v>172</v>
      </c>
      <c r="E6" s="5" t="s">
        <v>2</v>
      </c>
    </row>
    <row r="7" spans="1:5" s="10" customFormat="1" ht="30" customHeight="1">
      <c r="A7" s="6" t="s">
        <v>3</v>
      </c>
      <c r="B7" s="7">
        <f>SUM(B8:B16)</f>
        <v>2963396944</v>
      </c>
      <c r="C7" s="7">
        <f>SUM(C8:C16)</f>
        <v>2793221000</v>
      </c>
      <c r="D7" s="8">
        <f aca="true" t="shared" si="0" ref="D7:D39">B7-C7</f>
        <v>170175944</v>
      </c>
      <c r="E7" s="9">
        <f aca="true" t="shared" si="1" ref="E7:E39">IF(C7=0,0,(D7/C7)*100)</f>
        <v>6.09</v>
      </c>
    </row>
    <row r="8" spans="1:5" s="15" customFormat="1" ht="14.25">
      <c r="A8" s="11" t="s">
        <v>4</v>
      </c>
      <c r="B8" s="12">
        <v>1194278559</v>
      </c>
      <c r="C8" s="12">
        <v>1308638000</v>
      </c>
      <c r="D8" s="13">
        <f t="shared" si="0"/>
        <v>-114359441</v>
      </c>
      <c r="E8" s="14">
        <f t="shared" si="1"/>
        <v>-8.74</v>
      </c>
    </row>
    <row r="9" spans="1:5" s="15" customFormat="1" ht="14.25">
      <c r="A9" s="11" t="s">
        <v>5</v>
      </c>
      <c r="B9" s="12">
        <v>18450995</v>
      </c>
      <c r="C9" s="12">
        <v>20824000</v>
      </c>
      <c r="D9" s="13">
        <f t="shared" si="0"/>
        <v>-2373005</v>
      </c>
      <c r="E9" s="14">
        <f t="shared" si="1"/>
        <v>-11.4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>
        <v>227636590</v>
      </c>
      <c r="C11" s="12">
        <v>238188000</v>
      </c>
      <c r="D11" s="13">
        <f t="shared" si="0"/>
        <v>-10551410</v>
      </c>
      <c r="E11" s="14">
        <f t="shared" si="1"/>
        <v>-4.43</v>
      </c>
    </row>
    <row r="12" spans="1:5" s="15" customFormat="1" ht="14.25">
      <c r="A12" s="11" t="s">
        <v>8</v>
      </c>
      <c r="B12" s="12">
        <v>1155389361</v>
      </c>
      <c r="C12" s="12">
        <v>1140157000</v>
      </c>
      <c r="D12" s="13">
        <f t="shared" si="0"/>
        <v>15232361</v>
      </c>
      <c r="E12" s="14">
        <f t="shared" si="1"/>
        <v>1.34</v>
      </c>
    </row>
    <row r="13" spans="1:5" s="15" customFormat="1" ht="14.25">
      <c r="A13" s="11" t="s">
        <v>9</v>
      </c>
      <c r="B13" s="12">
        <v>15719233</v>
      </c>
      <c r="C13" s="12">
        <v>17959000</v>
      </c>
      <c r="D13" s="13">
        <f t="shared" si="0"/>
        <v>-2239767</v>
      </c>
      <c r="E13" s="14">
        <f t="shared" si="1"/>
        <v>-12.47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351922206</v>
      </c>
      <c r="C16" s="12">
        <v>67455000</v>
      </c>
      <c r="D16" s="13">
        <f t="shared" si="0"/>
        <v>284467206</v>
      </c>
      <c r="E16" s="14">
        <f t="shared" si="1"/>
        <v>421.71</v>
      </c>
    </row>
    <row r="17" spans="1:5" s="15" customFormat="1" ht="24" customHeight="1">
      <c r="A17" s="16" t="s">
        <v>13</v>
      </c>
      <c r="B17" s="7">
        <f>SUM(B18:B29)</f>
        <v>2306166880.67</v>
      </c>
      <c r="C17" s="7">
        <f>SUM(C18:C29)</f>
        <v>2488126000</v>
      </c>
      <c r="D17" s="8">
        <f t="shared" si="0"/>
        <v>-181959119.33</v>
      </c>
      <c r="E17" s="9">
        <f t="shared" si="1"/>
        <v>-7.31</v>
      </c>
    </row>
    <row r="18" spans="1:5" s="15" customFormat="1" ht="14.25">
      <c r="A18" s="11" t="s">
        <v>14</v>
      </c>
      <c r="B18" s="12">
        <v>1887395949</v>
      </c>
      <c r="C18" s="12">
        <v>2007233000</v>
      </c>
      <c r="D18" s="13">
        <f t="shared" si="0"/>
        <v>-119837051</v>
      </c>
      <c r="E18" s="14">
        <f t="shared" si="1"/>
        <v>-5.97</v>
      </c>
    </row>
    <row r="19" spans="1:5" s="15" customFormat="1" ht="14.25">
      <c r="A19" s="11" t="s">
        <v>15</v>
      </c>
      <c r="B19" s="12">
        <v>5880808</v>
      </c>
      <c r="C19" s="12">
        <v>7750000</v>
      </c>
      <c r="D19" s="13">
        <f t="shared" si="0"/>
        <v>-1869192</v>
      </c>
      <c r="E19" s="14">
        <f t="shared" si="1"/>
        <v>-24.12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>
        <v>9462598</v>
      </c>
      <c r="C21" s="12">
        <v>18643000</v>
      </c>
      <c r="D21" s="13">
        <f t="shared" si="0"/>
        <v>-9180402</v>
      </c>
      <c r="E21" s="14">
        <f t="shared" si="1"/>
        <v>-49.24</v>
      </c>
    </row>
    <row r="22" spans="1:5" s="15" customFormat="1" ht="14.25">
      <c r="A22" s="11" t="s">
        <v>18</v>
      </c>
      <c r="B22" s="12">
        <v>181582154</v>
      </c>
      <c r="C22" s="12">
        <v>191472000</v>
      </c>
      <c r="D22" s="13">
        <f t="shared" si="0"/>
        <v>-9889846</v>
      </c>
      <c r="E22" s="14">
        <f t="shared" si="1"/>
        <v>-5.17</v>
      </c>
    </row>
    <row r="23" spans="1:5" s="15" customFormat="1" ht="14.25">
      <c r="A23" s="11" t="s">
        <v>19</v>
      </c>
      <c r="B23" s="12">
        <v>22218978.67</v>
      </c>
      <c r="C23" s="12">
        <v>26457000</v>
      </c>
      <c r="D23" s="13">
        <f t="shared" si="0"/>
        <v>-4238021.33</v>
      </c>
      <c r="E23" s="14">
        <f t="shared" si="1"/>
        <v>-16.02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136703179</v>
      </c>
      <c r="C26" s="12">
        <v>160858000</v>
      </c>
      <c r="D26" s="13">
        <f t="shared" si="0"/>
        <v>-24154821</v>
      </c>
      <c r="E26" s="14">
        <f t="shared" si="1"/>
        <v>-15.02</v>
      </c>
    </row>
    <row r="27" spans="1:5" s="15" customFormat="1" ht="14.25">
      <c r="A27" s="11" t="s">
        <v>23</v>
      </c>
      <c r="B27" s="12">
        <v>59915630</v>
      </c>
      <c r="C27" s="12">
        <v>72735000</v>
      </c>
      <c r="D27" s="13">
        <f t="shared" si="0"/>
        <v>-12819370</v>
      </c>
      <c r="E27" s="14">
        <f t="shared" si="1"/>
        <v>-17.62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3007584</v>
      </c>
      <c r="C29" s="12">
        <v>2978000</v>
      </c>
      <c r="D29" s="13">
        <f t="shared" si="0"/>
        <v>29584</v>
      </c>
      <c r="E29" s="14">
        <f t="shared" si="1"/>
        <v>0.99</v>
      </c>
    </row>
    <row r="30" spans="1:5" s="15" customFormat="1" ht="28.5" customHeight="1">
      <c r="A30" s="16" t="s">
        <v>173</v>
      </c>
      <c r="B30" s="7">
        <f>B7-B17</f>
        <v>657230063.33</v>
      </c>
      <c r="C30" s="7">
        <f>C7-C17</f>
        <v>305095000</v>
      </c>
      <c r="D30" s="8">
        <f t="shared" si="0"/>
        <v>352135063.33</v>
      </c>
      <c r="E30" s="9">
        <f t="shared" si="1"/>
        <v>115.42</v>
      </c>
    </row>
    <row r="31" spans="1:5" s="15" customFormat="1" ht="25.5" customHeight="1">
      <c r="A31" s="16" t="s">
        <v>26</v>
      </c>
      <c r="B31" s="7">
        <f>SUM(B32:B33)</f>
        <v>529186179.83</v>
      </c>
      <c r="C31" s="7">
        <f>SUM(C32:C33)</f>
        <v>291908000</v>
      </c>
      <c r="D31" s="8">
        <f t="shared" si="0"/>
        <v>237278179.83</v>
      </c>
      <c r="E31" s="9">
        <f t="shared" si="1"/>
        <v>81.29</v>
      </c>
    </row>
    <row r="32" spans="1:5" s="15" customFormat="1" ht="14.25">
      <c r="A32" s="11" t="s">
        <v>27</v>
      </c>
      <c r="B32" s="12">
        <v>98824881</v>
      </c>
      <c r="C32" s="12">
        <v>74866000</v>
      </c>
      <c r="D32" s="13">
        <f t="shared" si="0"/>
        <v>23958881</v>
      </c>
      <c r="E32" s="14">
        <f t="shared" si="1"/>
        <v>32</v>
      </c>
    </row>
    <row r="33" spans="1:5" s="15" customFormat="1" ht="14.25">
      <c r="A33" s="11" t="s">
        <v>28</v>
      </c>
      <c r="B33" s="12">
        <v>430361298.83</v>
      </c>
      <c r="C33" s="12">
        <v>217042000</v>
      </c>
      <c r="D33" s="13">
        <f t="shared" si="0"/>
        <v>213319298.83</v>
      </c>
      <c r="E33" s="14">
        <f t="shared" si="1"/>
        <v>98.28</v>
      </c>
    </row>
    <row r="34" spans="1:5" s="15" customFormat="1" ht="27.75" customHeight="1">
      <c r="A34" s="16" t="s">
        <v>29</v>
      </c>
      <c r="B34" s="7">
        <f>SUM(B35:B36)</f>
        <v>895394191.67</v>
      </c>
      <c r="C34" s="7">
        <f>SUM(C35:C36)</f>
        <v>818739000</v>
      </c>
      <c r="D34" s="8">
        <f t="shared" si="0"/>
        <v>76655191.67</v>
      </c>
      <c r="E34" s="9">
        <f t="shared" si="1"/>
        <v>9.36</v>
      </c>
    </row>
    <row r="35" spans="1:5" s="15" customFormat="1" ht="14.25">
      <c r="A35" s="11" t="s">
        <v>30</v>
      </c>
      <c r="B35" s="12">
        <v>856316843</v>
      </c>
      <c r="C35" s="12">
        <v>816525000</v>
      </c>
      <c r="D35" s="13">
        <f t="shared" si="0"/>
        <v>39791843</v>
      </c>
      <c r="E35" s="14">
        <f t="shared" si="1"/>
        <v>4.87</v>
      </c>
    </row>
    <row r="36" spans="1:5" s="15" customFormat="1" ht="14.25">
      <c r="A36" s="11" t="s">
        <v>31</v>
      </c>
      <c r="B36" s="12">
        <v>39077348.67</v>
      </c>
      <c r="C36" s="12">
        <v>2214000</v>
      </c>
      <c r="D36" s="13">
        <f t="shared" si="0"/>
        <v>36863348.67</v>
      </c>
      <c r="E36" s="14">
        <f t="shared" si="1"/>
        <v>1665.01</v>
      </c>
    </row>
    <row r="37" spans="1:5" s="15" customFormat="1" ht="24.75" customHeight="1">
      <c r="A37" s="16" t="s">
        <v>174</v>
      </c>
      <c r="B37" s="7">
        <f>B31-B34</f>
        <v>-366208011.84</v>
      </c>
      <c r="C37" s="7">
        <f>C31-C34</f>
        <v>-526831000</v>
      </c>
      <c r="D37" s="8">
        <f t="shared" si="0"/>
        <v>160622988.16</v>
      </c>
      <c r="E37" s="9">
        <f t="shared" si="1"/>
        <v>-30.49</v>
      </c>
    </row>
    <row r="38" spans="1:5" s="15" customFormat="1" ht="24.75" customHeight="1">
      <c r="A38" s="16" t="s">
        <v>175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176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177</v>
      </c>
      <c r="B44" s="21">
        <f>B30+B37+B38+B39</f>
        <v>291022051.49</v>
      </c>
      <c r="C44" s="21">
        <f>C30+C37+C38+C39</f>
        <v>-221736000</v>
      </c>
      <c r="D44" s="22">
        <f>B44-C44</f>
        <v>512758051.49</v>
      </c>
      <c r="E44" s="23">
        <f>IF(C44=0,0,(D44/C44)*100)</f>
        <v>-231.25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E44"/>
  <sheetViews>
    <sheetView view="pageBreakPreview" zoomScale="60" workbookViewId="0" topLeftCell="A1">
      <pane xSplit="1" ySplit="6" topLeftCell="B2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8.50390625" style="24" customWidth="1"/>
    <col min="5" max="16384" width="9.00390625" style="24" customWidth="1"/>
  </cols>
  <sheetData>
    <row r="1" spans="1:5" s="1" customFormat="1" ht="27.75">
      <c r="A1" s="88" t="s">
        <v>178</v>
      </c>
      <c r="B1" s="96"/>
      <c r="C1" s="96"/>
      <c r="D1" s="96"/>
      <c r="E1" s="96"/>
    </row>
    <row r="2" spans="1:5" s="1" customFormat="1" ht="27.75">
      <c r="A2" s="97" t="s">
        <v>112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113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114</v>
      </c>
      <c r="C5" s="92" t="s">
        <v>115</v>
      </c>
      <c r="D5" s="92" t="s">
        <v>116</v>
      </c>
      <c r="E5" s="94"/>
    </row>
    <row r="6" spans="1:5" s="1" customFormat="1" ht="16.5">
      <c r="A6" s="91"/>
      <c r="B6" s="93"/>
      <c r="C6" s="93"/>
      <c r="D6" s="4" t="s">
        <v>117</v>
      </c>
      <c r="E6" s="5" t="s">
        <v>2</v>
      </c>
    </row>
    <row r="7" spans="1:5" s="10" customFormat="1" ht="30" customHeight="1">
      <c r="A7" s="6" t="s">
        <v>3</v>
      </c>
      <c r="B7" s="7">
        <f>SUM(B8:B16)</f>
        <v>1730067032</v>
      </c>
      <c r="C7" s="7">
        <f>SUM(C8:C16)</f>
        <v>1726528000</v>
      </c>
      <c r="D7" s="8">
        <f aca="true" t="shared" si="0" ref="D7:D39">B7-C7</f>
        <v>3539032</v>
      </c>
      <c r="E7" s="9">
        <f aca="true" t="shared" si="1" ref="E7:E39">IF(C7=0,0,(D7/C7)*100)</f>
        <v>0.2</v>
      </c>
    </row>
    <row r="8" spans="1:5" s="15" customFormat="1" ht="14.25">
      <c r="A8" s="11" t="s">
        <v>4</v>
      </c>
      <c r="B8" s="12">
        <v>11537611</v>
      </c>
      <c r="C8" s="12">
        <v>13100000</v>
      </c>
      <c r="D8" s="13">
        <f t="shared" si="0"/>
        <v>-1562389</v>
      </c>
      <c r="E8" s="14">
        <f t="shared" si="1"/>
        <v>-11.93</v>
      </c>
    </row>
    <row r="9" spans="1:5" s="15" customFormat="1" ht="14.25">
      <c r="A9" s="11" t="s">
        <v>5</v>
      </c>
      <c r="B9" s="12">
        <v>1114350735</v>
      </c>
      <c r="C9" s="12">
        <v>1050428000</v>
      </c>
      <c r="D9" s="13">
        <f t="shared" si="0"/>
        <v>63922735</v>
      </c>
      <c r="E9" s="14">
        <f t="shared" si="1"/>
        <v>6.09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>
        <v>604178686</v>
      </c>
      <c r="C14" s="12">
        <v>551000000</v>
      </c>
      <c r="D14" s="13">
        <f t="shared" si="0"/>
        <v>53178686</v>
      </c>
      <c r="E14" s="14">
        <f t="shared" si="1"/>
        <v>9.65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0</v>
      </c>
      <c r="C16" s="12">
        <v>112000000</v>
      </c>
      <c r="D16" s="13">
        <f t="shared" si="0"/>
        <v>-112000000</v>
      </c>
      <c r="E16" s="14">
        <f t="shared" si="1"/>
        <v>-100</v>
      </c>
    </row>
    <row r="17" spans="1:5" s="15" customFormat="1" ht="24" customHeight="1">
      <c r="A17" s="16" t="s">
        <v>13</v>
      </c>
      <c r="B17" s="7">
        <f>SUM(B18:B29)</f>
        <v>799456509</v>
      </c>
      <c r="C17" s="7">
        <f>SUM(C18:C29)</f>
        <v>1891717000</v>
      </c>
      <c r="D17" s="8">
        <f t="shared" si="0"/>
        <v>-1092260491</v>
      </c>
      <c r="E17" s="9">
        <f t="shared" si="1"/>
        <v>-57.74</v>
      </c>
    </row>
    <row r="18" spans="1:5" s="15" customFormat="1" ht="14.25">
      <c r="A18" s="11" t="s">
        <v>14</v>
      </c>
      <c r="B18" s="12">
        <v>31047915</v>
      </c>
      <c r="C18" s="12">
        <v>35182000</v>
      </c>
      <c r="D18" s="13">
        <f t="shared" si="0"/>
        <v>-4134085</v>
      </c>
      <c r="E18" s="14">
        <f t="shared" si="1"/>
        <v>-11.75</v>
      </c>
    </row>
    <row r="19" spans="1:5" s="15" customFormat="1" ht="14.25">
      <c r="A19" s="11" t="s">
        <v>15</v>
      </c>
      <c r="B19" s="12">
        <v>611690025</v>
      </c>
      <c r="C19" s="12">
        <v>703095000</v>
      </c>
      <c r="D19" s="13">
        <f t="shared" si="0"/>
        <v>-91404975</v>
      </c>
      <c r="E19" s="14">
        <f t="shared" si="1"/>
        <v>-13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>
        <v>25149326</v>
      </c>
      <c r="C25" s="12">
        <v>7660000</v>
      </c>
      <c r="D25" s="13">
        <f t="shared" si="0"/>
        <v>17489326</v>
      </c>
      <c r="E25" s="14">
        <f t="shared" si="1"/>
        <v>228.32</v>
      </c>
    </row>
    <row r="26" spans="1:5" s="15" customFormat="1" ht="14.25">
      <c r="A26" s="11" t="s">
        <v>22</v>
      </c>
      <c r="B26" s="12">
        <v>72078488</v>
      </c>
      <c r="C26" s="12">
        <v>981692000</v>
      </c>
      <c r="D26" s="13">
        <f t="shared" si="0"/>
        <v>-909613512</v>
      </c>
      <c r="E26" s="14">
        <f t="shared" si="1"/>
        <v>-92.66</v>
      </c>
    </row>
    <row r="27" spans="1:5" s="15" customFormat="1" ht="14.25">
      <c r="A27" s="11" t="s">
        <v>23</v>
      </c>
      <c r="B27" s="12">
        <v>59490755</v>
      </c>
      <c r="C27" s="12">
        <v>66908000</v>
      </c>
      <c r="D27" s="13">
        <f t="shared" si="0"/>
        <v>-7417245</v>
      </c>
      <c r="E27" s="14">
        <f t="shared" si="1"/>
        <v>-11.09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0</v>
      </c>
      <c r="C29" s="12">
        <v>97180000</v>
      </c>
      <c r="D29" s="13">
        <f t="shared" si="0"/>
        <v>-97180000</v>
      </c>
      <c r="E29" s="14">
        <f t="shared" si="1"/>
        <v>-100</v>
      </c>
    </row>
    <row r="30" spans="1:5" s="15" customFormat="1" ht="28.5" customHeight="1">
      <c r="A30" s="16" t="s">
        <v>118</v>
      </c>
      <c r="B30" s="7">
        <f>B7-B17</f>
        <v>930610523</v>
      </c>
      <c r="C30" s="7">
        <f>C7-C17</f>
        <v>-165189000</v>
      </c>
      <c r="D30" s="8">
        <f t="shared" si="0"/>
        <v>1095799523</v>
      </c>
      <c r="E30" s="9">
        <f t="shared" si="1"/>
        <v>-663.36</v>
      </c>
    </row>
    <row r="31" spans="1:5" s="15" customFormat="1" ht="25.5" customHeight="1">
      <c r="A31" s="16" t="s">
        <v>26</v>
      </c>
      <c r="B31" s="7">
        <f>SUM(B32:B33)</f>
        <v>287234826</v>
      </c>
      <c r="C31" s="7">
        <f>SUM(C32:C33)</f>
        <v>90271000</v>
      </c>
      <c r="D31" s="8">
        <f t="shared" si="0"/>
        <v>196963826</v>
      </c>
      <c r="E31" s="9">
        <f t="shared" si="1"/>
        <v>218.19</v>
      </c>
    </row>
    <row r="32" spans="1:5" s="15" customFormat="1" ht="14.25">
      <c r="A32" s="11" t="s">
        <v>27</v>
      </c>
      <c r="B32" s="12">
        <v>50081514</v>
      </c>
      <c r="C32" s="12">
        <v>42238000</v>
      </c>
      <c r="D32" s="13">
        <f t="shared" si="0"/>
        <v>7843514</v>
      </c>
      <c r="E32" s="14">
        <f t="shared" si="1"/>
        <v>18.57</v>
      </c>
    </row>
    <row r="33" spans="1:5" s="15" customFormat="1" ht="14.25">
      <c r="A33" s="11" t="s">
        <v>28</v>
      </c>
      <c r="B33" s="12">
        <v>237153312</v>
      </c>
      <c r="C33" s="12">
        <v>48033000</v>
      </c>
      <c r="D33" s="13">
        <f t="shared" si="0"/>
        <v>189120312</v>
      </c>
      <c r="E33" s="14">
        <f t="shared" si="1"/>
        <v>393.73</v>
      </c>
    </row>
    <row r="34" spans="1:5" s="15" customFormat="1" ht="27.75" customHeight="1">
      <c r="A34" s="16" t="s">
        <v>29</v>
      </c>
      <c r="B34" s="7">
        <f>SUM(B35:B36)</f>
        <v>174649751</v>
      </c>
      <c r="C34" s="7">
        <f>SUM(C35:C36)</f>
        <v>92897000</v>
      </c>
      <c r="D34" s="8">
        <f t="shared" si="0"/>
        <v>81752751</v>
      </c>
      <c r="E34" s="9">
        <f t="shared" si="1"/>
        <v>88</v>
      </c>
    </row>
    <row r="35" spans="1:5" s="15" customFormat="1" ht="14.25">
      <c r="A35" s="11" t="s">
        <v>30</v>
      </c>
      <c r="B35" s="12">
        <v>0</v>
      </c>
      <c r="C35" s="12">
        <v>0</v>
      </c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174649751</v>
      </c>
      <c r="C36" s="12">
        <v>92897000</v>
      </c>
      <c r="D36" s="13">
        <f t="shared" si="0"/>
        <v>81752751</v>
      </c>
      <c r="E36" s="14">
        <f t="shared" si="1"/>
        <v>88</v>
      </c>
    </row>
    <row r="37" spans="1:5" s="15" customFormat="1" ht="24.75" customHeight="1">
      <c r="A37" s="16" t="s">
        <v>119</v>
      </c>
      <c r="B37" s="7">
        <f>B31-B34</f>
        <v>112585075</v>
      </c>
      <c r="C37" s="7">
        <f>C31-C34</f>
        <v>-2626000</v>
      </c>
      <c r="D37" s="8">
        <f t="shared" si="0"/>
        <v>115211075</v>
      </c>
      <c r="E37" s="9">
        <f t="shared" si="1"/>
        <v>-4387.32</v>
      </c>
    </row>
    <row r="38" spans="1:5" s="15" customFormat="1" ht="24.75" customHeight="1">
      <c r="A38" s="16" t="s">
        <v>120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121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122</v>
      </c>
      <c r="B44" s="21">
        <f>B30+B37+B38+B39</f>
        <v>1043195598</v>
      </c>
      <c r="C44" s="21">
        <f>C30+C37+C38+C39</f>
        <v>-167815000</v>
      </c>
      <c r="D44" s="22">
        <f>B44-C44</f>
        <v>1211010598</v>
      </c>
      <c r="E44" s="23">
        <f>IF(C44=0,0,(D44/C44)*100)</f>
        <v>-721.63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view="pageBreakPreview" zoomScale="60" workbookViewId="0" topLeftCell="A28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179</v>
      </c>
      <c r="B1" s="96"/>
      <c r="C1" s="96"/>
      <c r="D1" s="96"/>
      <c r="E1" s="96"/>
    </row>
    <row r="2" spans="1:5" s="1" customFormat="1" ht="27.75">
      <c r="A2" s="97" t="s">
        <v>100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101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102</v>
      </c>
      <c r="C5" s="92" t="s">
        <v>103</v>
      </c>
      <c r="D5" s="92" t="s">
        <v>104</v>
      </c>
      <c r="E5" s="94"/>
    </row>
    <row r="6" spans="1:5" s="1" customFormat="1" ht="16.5">
      <c r="A6" s="91"/>
      <c r="B6" s="93"/>
      <c r="C6" s="93"/>
      <c r="D6" s="4" t="s">
        <v>105</v>
      </c>
      <c r="E6" s="5" t="s">
        <v>2</v>
      </c>
    </row>
    <row r="7" spans="1:5" s="10" customFormat="1" ht="30" customHeight="1">
      <c r="A7" s="6" t="s">
        <v>3</v>
      </c>
      <c r="B7" s="7">
        <f>SUM(B8:B16)</f>
        <v>22211325388</v>
      </c>
      <c r="C7" s="7">
        <f>SUM(C8:C16)</f>
        <v>23429555000</v>
      </c>
      <c r="D7" s="8">
        <f aca="true" t="shared" si="0" ref="D7:D39">B7-C7</f>
        <v>-1218229612</v>
      </c>
      <c r="E7" s="9">
        <f aca="true" t="shared" si="1" ref="E7:E39">IF(C7=0,0,(D7/C7)*100)</f>
        <v>-5.2</v>
      </c>
    </row>
    <row r="8" spans="1:5" s="15" customFormat="1" ht="14.25">
      <c r="A8" s="11" t="s">
        <v>4</v>
      </c>
      <c r="B8" s="12">
        <v>16890411657</v>
      </c>
      <c r="C8" s="12">
        <v>17376304000</v>
      </c>
      <c r="D8" s="13">
        <f t="shared" si="0"/>
        <v>-485892343</v>
      </c>
      <c r="E8" s="14">
        <f t="shared" si="1"/>
        <v>-2.8</v>
      </c>
    </row>
    <row r="9" spans="1:5" s="15" customFormat="1" ht="14.25">
      <c r="A9" s="11" t="s">
        <v>5</v>
      </c>
      <c r="B9" s="12">
        <v>94541061</v>
      </c>
      <c r="C9" s="12">
        <v>788709000</v>
      </c>
      <c r="D9" s="13">
        <f t="shared" si="0"/>
        <v>-694167939</v>
      </c>
      <c r="E9" s="14">
        <f t="shared" si="1"/>
        <v>-88.01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>
        <v>3599905844</v>
      </c>
      <c r="C11" s="12">
        <v>3508172000</v>
      </c>
      <c r="D11" s="13">
        <f t="shared" si="0"/>
        <v>91733844</v>
      </c>
      <c r="E11" s="14">
        <f t="shared" si="1"/>
        <v>2.61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1626466826</v>
      </c>
      <c r="C16" s="12">
        <v>1756370000</v>
      </c>
      <c r="D16" s="13">
        <f t="shared" si="0"/>
        <v>-129903174</v>
      </c>
      <c r="E16" s="14">
        <f t="shared" si="1"/>
        <v>-7.4</v>
      </c>
    </row>
    <row r="17" spans="1:5" s="15" customFormat="1" ht="24" customHeight="1">
      <c r="A17" s="16" t="s">
        <v>13</v>
      </c>
      <c r="B17" s="7">
        <f>SUM(B18:B29)</f>
        <v>10345551183.13</v>
      </c>
      <c r="C17" s="7">
        <f>SUM(C18:C29)</f>
        <v>12386056300</v>
      </c>
      <c r="D17" s="8">
        <f t="shared" si="0"/>
        <v>-2040505116.87</v>
      </c>
      <c r="E17" s="9">
        <f t="shared" si="1"/>
        <v>-16.47</v>
      </c>
    </row>
    <row r="18" spans="1:5" s="15" customFormat="1" ht="14.25">
      <c r="A18" s="11" t="s">
        <v>14</v>
      </c>
      <c r="B18" s="12">
        <v>9004670743.13</v>
      </c>
      <c r="C18" s="12">
        <v>10237515000</v>
      </c>
      <c r="D18" s="13">
        <f t="shared" si="0"/>
        <v>-1232844256.87</v>
      </c>
      <c r="E18" s="14">
        <f t="shared" si="1"/>
        <v>-12.04</v>
      </c>
    </row>
    <row r="19" spans="1:5" s="15" customFormat="1" ht="14.25">
      <c r="A19" s="11" t="s">
        <v>15</v>
      </c>
      <c r="B19" s="12">
        <v>60794113</v>
      </c>
      <c r="C19" s="12">
        <v>651628000</v>
      </c>
      <c r="D19" s="13">
        <f t="shared" si="0"/>
        <v>-590833887</v>
      </c>
      <c r="E19" s="14">
        <f t="shared" si="1"/>
        <v>-90.67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263158133</v>
      </c>
      <c r="C26" s="12">
        <v>376018000</v>
      </c>
      <c r="D26" s="13">
        <f t="shared" si="0"/>
        <v>-112859867</v>
      </c>
      <c r="E26" s="14">
        <f t="shared" si="1"/>
        <v>-30.01</v>
      </c>
    </row>
    <row r="27" spans="1:5" s="15" customFormat="1" ht="14.25">
      <c r="A27" s="11" t="s">
        <v>23</v>
      </c>
      <c r="B27" s="12">
        <v>778614936</v>
      </c>
      <c r="C27" s="12">
        <v>895861000</v>
      </c>
      <c r="D27" s="13">
        <f t="shared" si="0"/>
        <v>-117246064</v>
      </c>
      <c r="E27" s="14">
        <f t="shared" si="1"/>
        <v>-13.09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238313258</v>
      </c>
      <c r="C29" s="12">
        <v>225034300</v>
      </c>
      <c r="D29" s="13">
        <f t="shared" si="0"/>
        <v>13278958</v>
      </c>
      <c r="E29" s="14">
        <f t="shared" si="1"/>
        <v>5.9</v>
      </c>
    </row>
    <row r="30" spans="1:5" s="15" customFormat="1" ht="28.5" customHeight="1">
      <c r="A30" s="16" t="s">
        <v>106</v>
      </c>
      <c r="B30" s="7">
        <f>B7-B17</f>
        <v>11865774204.87</v>
      </c>
      <c r="C30" s="7">
        <f>C7-C17</f>
        <v>11043498700</v>
      </c>
      <c r="D30" s="8">
        <f t="shared" si="0"/>
        <v>822275504.87</v>
      </c>
      <c r="E30" s="9">
        <f t="shared" si="1"/>
        <v>7.45</v>
      </c>
    </row>
    <row r="31" spans="1:5" s="15" customFormat="1" ht="25.5" customHeight="1">
      <c r="A31" s="16" t="s">
        <v>26</v>
      </c>
      <c r="B31" s="7">
        <f>SUM(B32:B33)</f>
        <v>617101569</v>
      </c>
      <c r="C31" s="7">
        <f>SUM(C32:C33)</f>
        <v>579522000</v>
      </c>
      <c r="D31" s="8">
        <f t="shared" si="0"/>
        <v>37579569</v>
      </c>
      <c r="E31" s="9">
        <f t="shared" si="1"/>
        <v>6.48</v>
      </c>
    </row>
    <row r="32" spans="1:5" s="15" customFormat="1" ht="14.25">
      <c r="A32" s="11" t="s">
        <v>27</v>
      </c>
      <c r="B32" s="12">
        <v>130424175</v>
      </c>
      <c r="C32" s="12">
        <v>95219000</v>
      </c>
      <c r="D32" s="13">
        <f t="shared" si="0"/>
        <v>35205175</v>
      </c>
      <c r="E32" s="14">
        <f t="shared" si="1"/>
        <v>36.97</v>
      </c>
    </row>
    <row r="33" spans="1:5" s="15" customFormat="1" ht="14.25">
      <c r="A33" s="11" t="s">
        <v>28</v>
      </c>
      <c r="B33" s="12">
        <v>486677394</v>
      </c>
      <c r="C33" s="12">
        <v>484303000</v>
      </c>
      <c r="D33" s="13">
        <f t="shared" si="0"/>
        <v>2374394</v>
      </c>
      <c r="E33" s="14">
        <f t="shared" si="1"/>
        <v>0.49</v>
      </c>
    </row>
    <row r="34" spans="1:5" s="15" customFormat="1" ht="27.75" customHeight="1">
      <c r="A34" s="16" t="s">
        <v>29</v>
      </c>
      <c r="B34" s="7">
        <f>SUM(B35:B36)</f>
        <v>6021960929</v>
      </c>
      <c r="C34" s="7">
        <f>SUM(C35:C36)</f>
        <v>5043328000</v>
      </c>
      <c r="D34" s="8">
        <f t="shared" si="0"/>
        <v>978632929</v>
      </c>
      <c r="E34" s="9">
        <f t="shared" si="1"/>
        <v>19.4</v>
      </c>
    </row>
    <row r="35" spans="1:5" s="15" customFormat="1" ht="14.25">
      <c r="A35" s="11" t="s">
        <v>30</v>
      </c>
      <c r="B35" s="12">
        <v>5065742154</v>
      </c>
      <c r="C35" s="12">
        <v>5043328000</v>
      </c>
      <c r="D35" s="13">
        <f t="shared" si="0"/>
        <v>22414154</v>
      </c>
      <c r="E35" s="14">
        <f t="shared" si="1"/>
        <v>0.44</v>
      </c>
    </row>
    <row r="36" spans="1:5" s="15" customFormat="1" ht="14.25">
      <c r="A36" s="11" t="s">
        <v>31</v>
      </c>
      <c r="B36" s="12">
        <v>956218775</v>
      </c>
      <c r="C36" s="12">
        <v>0</v>
      </c>
      <c r="D36" s="13">
        <f t="shared" si="0"/>
        <v>956218775</v>
      </c>
      <c r="E36" s="14">
        <f t="shared" si="1"/>
        <v>0</v>
      </c>
    </row>
    <row r="37" spans="1:5" s="15" customFormat="1" ht="24.75" customHeight="1">
      <c r="A37" s="16" t="s">
        <v>107</v>
      </c>
      <c r="B37" s="7">
        <f>B31-B34</f>
        <v>-5404859360</v>
      </c>
      <c r="C37" s="7">
        <f>C31-C34</f>
        <v>-4463806000</v>
      </c>
      <c r="D37" s="8">
        <f t="shared" si="0"/>
        <v>-941053360</v>
      </c>
      <c r="E37" s="9">
        <f t="shared" si="1"/>
        <v>21.08</v>
      </c>
    </row>
    <row r="38" spans="1:5" s="15" customFormat="1" ht="24.75" customHeight="1">
      <c r="A38" s="16" t="s">
        <v>108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109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110</v>
      </c>
      <c r="B44" s="21">
        <f>B30+B37+B38+B39</f>
        <v>6460914844.87</v>
      </c>
      <c r="C44" s="21">
        <f>C30+C37+C38+C39</f>
        <v>6579692700</v>
      </c>
      <c r="D44" s="22">
        <f>B44-C44</f>
        <v>-118777855.13</v>
      </c>
      <c r="E44" s="23">
        <f>IF(C44=0,0,(D44/C44)*100)</f>
        <v>-1.81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E44"/>
  <sheetViews>
    <sheetView view="pageBreakPreview" zoomScale="60" workbookViewId="0" topLeftCell="A22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180</v>
      </c>
      <c r="B1" s="96"/>
      <c r="C1" s="96"/>
      <c r="D1" s="96"/>
      <c r="E1" s="96"/>
    </row>
    <row r="2" spans="1:5" s="1" customFormat="1" ht="27.75">
      <c r="A2" s="97" t="s">
        <v>181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182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183</v>
      </c>
      <c r="C5" s="92" t="s">
        <v>184</v>
      </c>
      <c r="D5" s="92" t="s">
        <v>185</v>
      </c>
      <c r="E5" s="94"/>
    </row>
    <row r="6" spans="1:5" s="1" customFormat="1" ht="16.5">
      <c r="A6" s="91"/>
      <c r="B6" s="93"/>
      <c r="C6" s="93"/>
      <c r="D6" s="4" t="s">
        <v>186</v>
      </c>
      <c r="E6" s="5" t="s">
        <v>2</v>
      </c>
    </row>
    <row r="7" spans="1:5" s="10" customFormat="1" ht="30" customHeight="1">
      <c r="A7" s="6" t="s">
        <v>3</v>
      </c>
      <c r="B7" s="7">
        <f>SUM(B8:B16)</f>
        <v>967764858</v>
      </c>
      <c r="C7" s="7">
        <f>SUM(C8:C16)</f>
        <v>1399383000</v>
      </c>
      <c r="D7" s="8">
        <f aca="true" t="shared" si="0" ref="D7:D39">B7-C7</f>
        <v>-431618142</v>
      </c>
      <c r="E7" s="9">
        <f aca="true" t="shared" si="1" ref="E7:E39">IF(C7=0,0,(D7/C7)*100)</f>
        <v>-30.84</v>
      </c>
    </row>
    <row r="8" spans="1:5" s="15" customFormat="1" ht="14.25">
      <c r="A8" s="11" t="s">
        <v>4</v>
      </c>
      <c r="B8" s="12">
        <v>748867281</v>
      </c>
      <c r="C8" s="12">
        <v>1153498000</v>
      </c>
      <c r="D8" s="13">
        <f t="shared" si="0"/>
        <v>-404630719</v>
      </c>
      <c r="E8" s="14">
        <f t="shared" si="1"/>
        <v>-35.08</v>
      </c>
    </row>
    <row r="9" spans="1:5" s="15" customFormat="1" ht="14.25">
      <c r="A9" s="11" t="s">
        <v>5</v>
      </c>
      <c r="B9" s="12">
        <v>48711135</v>
      </c>
      <c r="C9" s="12">
        <v>84223000</v>
      </c>
      <c r="D9" s="13">
        <f t="shared" si="0"/>
        <v>-35511865</v>
      </c>
      <c r="E9" s="14">
        <f t="shared" si="1"/>
        <v>-42.16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>
        <v>25044300</v>
      </c>
      <c r="C11" s="12">
        <v>20602000</v>
      </c>
      <c r="D11" s="13">
        <f t="shared" si="0"/>
        <v>4442300</v>
      </c>
      <c r="E11" s="14">
        <f t="shared" si="1"/>
        <v>21.56</v>
      </c>
    </row>
    <row r="12" spans="1:5" s="15" customFormat="1" ht="14.25">
      <c r="A12" s="11" t="s">
        <v>8</v>
      </c>
      <c r="B12" s="12">
        <v>24473214</v>
      </c>
      <c r="C12" s="12">
        <v>8840000</v>
      </c>
      <c r="D12" s="13">
        <f t="shared" si="0"/>
        <v>15633214</v>
      </c>
      <c r="E12" s="14">
        <f t="shared" si="1"/>
        <v>176.85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120668928</v>
      </c>
      <c r="C16" s="12">
        <v>132220000</v>
      </c>
      <c r="D16" s="13">
        <f t="shared" si="0"/>
        <v>-11551072</v>
      </c>
      <c r="E16" s="14">
        <f t="shared" si="1"/>
        <v>-8.74</v>
      </c>
    </row>
    <row r="17" spans="1:5" s="15" customFormat="1" ht="24" customHeight="1">
      <c r="A17" s="16" t="s">
        <v>13</v>
      </c>
      <c r="B17" s="7">
        <f>SUM(B18:B29)</f>
        <v>908286621</v>
      </c>
      <c r="C17" s="7">
        <f>SUM(C18:C29)</f>
        <v>1382405000</v>
      </c>
      <c r="D17" s="8">
        <f t="shared" si="0"/>
        <v>-474118379</v>
      </c>
      <c r="E17" s="9">
        <f t="shared" si="1"/>
        <v>-34.3</v>
      </c>
    </row>
    <row r="18" spans="1:5" s="15" customFormat="1" ht="14.25">
      <c r="A18" s="11" t="s">
        <v>14</v>
      </c>
      <c r="B18" s="12">
        <v>727806549</v>
      </c>
      <c r="C18" s="12">
        <v>1105725000</v>
      </c>
      <c r="D18" s="13">
        <f t="shared" si="0"/>
        <v>-377918451</v>
      </c>
      <c r="E18" s="14">
        <f t="shared" si="1"/>
        <v>-34.18</v>
      </c>
    </row>
    <row r="19" spans="1:5" s="15" customFormat="1" ht="14.25">
      <c r="A19" s="11" t="s">
        <v>15</v>
      </c>
      <c r="B19" s="12">
        <v>38774316</v>
      </c>
      <c r="C19" s="12">
        <v>62165000</v>
      </c>
      <c r="D19" s="13">
        <f t="shared" si="0"/>
        <v>-23390684</v>
      </c>
      <c r="E19" s="14">
        <f t="shared" si="1"/>
        <v>-37.63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>
        <v>84898</v>
      </c>
      <c r="C21" s="12">
        <v>18000</v>
      </c>
      <c r="D21" s="13">
        <f t="shared" si="0"/>
        <v>66898</v>
      </c>
      <c r="E21" s="14">
        <f t="shared" si="1"/>
        <v>371.66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>
        <v>33631568</v>
      </c>
      <c r="C25" s="12">
        <v>41048000</v>
      </c>
      <c r="D25" s="13">
        <f t="shared" si="0"/>
        <v>-7416432</v>
      </c>
      <c r="E25" s="14">
        <f t="shared" si="1"/>
        <v>-18.07</v>
      </c>
    </row>
    <row r="26" spans="1:5" s="15" customFormat="1" ht="14.25">
      <c r="A26" s="11" t="s">
        <v>22</v>
      </c>
      <c r="B26" s="12">
        <v>4058484</v>
      </c>
      <c r="C26" s="12">
        <v>4285000</v>
      </c>
      <c r="D26" s="13">
        <f t="shared" si="0"/>
        <v>-226516</v>
      </c>
      <c r="E26" s="14">
        <f t="shared" si="1"/>
        <v>-5.29</v>
      </c>
    </row>
    <row r="27" spans="1:5" s="15" customFormat="1" ht="14.25">
      <c r="A27" s="11" t="s">
        <v>23</v>
      </c>
      <c r="B27" s="12">
        <v>74049542</v>
      </c>
      <c r="C27" s="12">
        <v>91861000</v>
      </c>
      <c r="D27" s="13">
        <f t="shared" si="0"/>
        <v>-17811458</v>
      </c>
      <c r="E27" s="14">
        <f t="shared" si="1"/>
        <v>-19.39</v>
      </c>
    </row>
    <row r="28" spans="1:5" s="15" customFormat="1" ht="14.25">
      <c r="A28" s="11" t="s">
        <v>24</v>
      </c>
      <c r="B28" s="12">
        <v>7209796</v>
      </c>
      <c r="C28" s="12">
        <v>42055000</v>
      </c>
      <c r="D28" s="13">
        <f t="shared" si="0"/>
        <v>-34845204</v>
      </c>
      <c r="E28" s="14">
        <f t="shared" si="1"/>
        <v>-82.86</v>
      </c>
    </row>
    <row r="29" spans="1:5" s="15" customFormat="1" ht="14.25">
      <c r="A29" s="11" t="s">
        <v>25</v>
      </c>
      <c r="B29" s="12">
        <v>22671468</v>
      </c>
      <c r="C29" s="12">
        <v>35248000</v>
      </c>
      <c r="D29" s="13">
        <f t="shared" si="0"/>
        <v>-12576532</v>
      </c>
      <c r="E29" s="14">
        <f t="shared" si="1"/>
        <v>-35.68</v>
      </c>
    </row>
    <row r="30" spans="1:5" s="15" customFormat="1" ht="28.5" customHeight="1">
      <c r="A30" s="16" t="s">
        <v>187</v>
      </c>
      <c r="B30" s="7">
        <f>B7-B17</f>
        <v>59478237</v>
      </c>
      <c r="C30" s="7">
        <f>C7-C17</f>
        <v>16978000</v>
      </c>
      <c r="D30" s="8">
        <f t="shared" si="0"/>
        <v>42500237</v>
      </c>
      <c r="E30" s="9">
        <f t="shared" si="1"/>
        <v>250.33</v>
      </c>
    </row>
    <row r="31" spans="1:5" s="15" customFormat="1" ht="25.5" customHeight="1">
      <c r="A31" s="16" t="s">
        <v>26</v>
      </c>
      <c r="B31" s="7">
        <f>SUM(B32:B33)</f>
        <v>447056319</v>
      </c>
      <c r="C31" s="7">
        <f>SUM(C32:C33)</f>
        <v>90616000</v>
      </c>
      <c r="D31" s="8">
        <f t="shared" si="0"/>
        <v>356440319</v>
      </c>
      <c r="E31" s="9">
        <f t="shared" si="1"/>
        <v>393.35</v>
      </c>
    </row>
    <row r="32" spans="1:5" s="15" customFormat="1" ht="14.25">
      <c r="A32" s="11" t="s">
        <v>27</v>
      </c>
      <c r="B32" s="12">
        <v>335952091</v>
      </c>
      <c r="C32" s="12">
        <v>10960000</v>
      </c>
      <c r="D32" s="13">
        <f t="shared" si="0"/>
        <v>324992091</v>
      </c>
      <c r="E32" s="14">
        <f t="shared" si="1"/>
        <v>2965.26</v>
      </c>
    </row>
    <row r="33" spans="1:5" s="15" customFormat="1" ht="14.25">
      <c r="A33" s="11" t="s">
        <v>28</v>
      </c>
      <c r="B33" s="12">
        <v>111104228</v>
      </c>
      <c r="C33" s="12">
        <v>79656000</v>
      </c>
      <c r="D33" s="13">
        <f t="shared" si="0"/>
        <v>31448228</v>
      </c>
      <c r="E33" s="14">
        <f t="shared" si="1"/>
        <v>39.48</v>
      </c>
    </row>
    <row r="34" spans="1:5" s="15" customFormat="1" ht="27.75" customHeight="1">
      <c r="A34" s="16" t="s">
        <v>29</v>
      </c>
      <c r="B34" s="7">
        <f>SUM(B35:B36)</f>
        <v>176011352</v>
      </c>
      <c r="C34" s="7">
        <f>SUM(C35:C36)</f>
        <v>153377000</v>
      </c>
      <c r="D34" s="8">
        <f t="shared" si="0"/>
        <v>22634352</v>
      </c>
      <c r="E34" s="9">
        <f t="shared" si="1"/>
        <v>14.76</v>
      </c>
    </row>
    <row r="35" spans="1:5" s="15" customFormat="1" ht="14.25">
      <c r="A35" s="11" t="s">
        <v>30</v>
      </c>
      <c r="B35" s="12">
        <v>162571</v>
      </c>
      <c r="C35" s="12"/>
      <c r="D35" s="13">
        <f t="shared" si="0"/>
        <v>162571</v>
      </c>
      <c r="E35" s="14">
        <f t="shared" si="1"/>
        <v>0</v>
      </c>
    </row>
    <row r="36" spans="1:5" s="15" customFormat="1" ht="14.25">
      <c r="A36" s="11" t="s">
        <v>31</v>
      </c>
      <c r="B36" s="12">
        <v>175848781</v>
      </c>
      <c r="C36" s="12">
        <v>153377000</v>
      </c>
      <c r="D36" s="13">
        <f t="shared" si="0"/>
        <v>22471781</v>
      </c>
      <c r="E36" s="14">
        <f t="shared" si="1"/>
        <v>14.65</v>
      </c>
    </row>
    <row r="37" spans="1:5" s="15" customFormat="1" ht="24.75" customHeight="1">
      <c r="A37" s="16" t="s">
        <v>188</v>
      </c>
      <c r="B37" s="7">
        <f>B31-B34</f>
        <v>271044967</v>
      </c>
      <c r="C37" s="7">
        <f>C31-C34</f>
        <v>-62761000</v>
      </c>
      <c r="D37" s="8">
        <f t="shared" si="0"/>
        <v>333805967</v>
      </c>
      <c r="E37" s="9">
        <f t="shared" si="1"/>
        <v>-531.87</v>
      </c>
    </row>
    <row r="38" spans="1:5" s="15" customFormat="1" ht="24.75" customHeight="1">
      <c r="A38" s="16" t="s">
        <v>189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190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191</v>
      </c>
      <c r="B44" s="21">
        <f>B30+B37+B38+B39</f>
        <v>330523204</v>
      </c>
      <c r="C44" s="21">
        <f>C30+C37+C38+C39</f>
        <v>-45783000</v>
      </c>
      <c r="D44" s="22">
        <f>B44-C44</f>
        <v>376306204</v>
      </c>
      <c r="E44" s="23">
        <f>IF(C44=0,0,(D44/C44)*100)</f>
        <v>-821.93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view="pageBreakPreview" zoomScale="60" workbookViewId="0" topLeftCell="A22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192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17760564527</v>
      </c>
      <c r="C7" s="7">
        <f>SUM(C8:C16)</f>
        <v>17667943000</v>
      </c>
      <c r="D7" s="8">
        <f aca="true" t="shared" si="0" ref="D7:D39">B7-C7</f>
        <v>92621527</v>
      </c>
      <c r="E7" s="9">
        <f aca="true" t="shared" si="1" ref="E7:E39">IF(C7=0,0,(D7/C7)*100)</f>
        <v>0.52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>
        <v>15888683042</v>
      </c>
      <c r="C13" s="12">
        <v>15738279000</v>
      </c>
      <c r="D13" s="13">
        <f t="shared" si="0"/>
        <v>150404042</v>
      </c>
      <c r="E13" s="14">
        <f t="shared" si="1"/>
        <v>0.96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1871881485</v>
      </c>
      <c r="C16" s="12">
        <v>1929664000</v>
      </c>
      <c r="D16" s="13">
        <f t="shared" si="0"/>
        <v>-57782515</v>
      </c>
      <c r="E16" s="14">
        <f t="shared" si="1"/>
        <v>-2.99</v>
      </c>
    </row>
    <row r="17" spans="1:5" s="15" customFormat="1" ht="24" customHeight="1">
      <c r="A17" s="16" t="s">
        <v>13</v>
      </c>
      <c r="B17" s="7">
        <f>SUM(B18:B29)</f>
        <v>18339516513</v>
      </c>
      <c r="C17" s="7">
        <f>SUM(C18:C29)</f>
        <v>18235447000</v>
      </c>
      <c r="D17" s="8">
        <f t="shared" si="0"/>
        <v>104069513</v>
      </c>
      <c r="E17" s="9">
        <f t="shared" si="1"/>
        <v>0.57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>
        <v>15692791338</v>
      </c>
      <c r="C23" s="12">
        <v>15457240000</v>
      </c>
      <c r="D23" s="13">
        <f t="shared" si="0"/>
        <v>235551338</v>
      </c>
      <c r="E23" s="14">
        <f t="shared" si="1"/>
        <v>1.52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>
        <v>65312835</v>
      </c>
      <c r="C25" s="12">
        <v>79442000</v>
      </c>
      <c r="D25" s="13">
        <f t="shared" si="0"/>
        <v>-14129165</v>
      </c>
      <c r="E25" s="14">
        <f t="shared" si="1"/>
        <v>-17.79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>
        <v>1113480936</v>
      </c>
      <c r="C27" s="12">
        <v>1226909000</v>
      </c>
      <c r="D27" s="13">
        <f t="shared" si="0"/>
        <v>-113428064</v>
      </c>
      <c r="E27" s="14">
        <f t="shared" si="1"/>
        <v>-9.25</v>
      </c>
    </row>
    <row r="28" spans="1:5" s="15" customFormat="1" ht="14.25">
      <c r="A28" s="11" t="s">
        <v>24</v>
      </c>
      <c r="B28" s="12">
        <v>1467931404</v>
      </c>
      <c r="C28" s="12">
        <v>1471856000</v>
      </c>
      <c r="D28" s="13">
        <f t="shared" si="0"/>
        <v>-3924596</v>
      </c>
      <c r="E28" s="14">
        <f t="shared" si="1"/>
        <v>-0.27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92</v>
      </c>
      <c r="B30" s="7">
        <f>B7-B17</f>
        <v>-578951986</v>
      </c>
      <c r="C30" s="7">
        <f>C7-C17</f>
        <v>-567504000</v>
      </c>
      <c r="D30" s="8">
        <f t="shared" si="0"/>
        <v>-11447986</v>
      </c>
      <c r="E30" s="9">
        <f t="shared" si="1"/>
        <v>2.02</v>
      </c>
    </row>
    <row r="31" spans="1:5" s="15" customFormat="1" ht="25.5" customHeight="1">
      <c r="A31" s="16" t="s">
        <v>26</v>
      </c>
      <c r="B31" s="7">
        <f>SUM(B32:B33)</f>
        <v>655969073</v>
      </c>
      <c r="C31" s="7">
        <f>SUM(C32:C33)</f>
        <v>754223000</v>
      </c>
      <c r="D31" s="8">
        <f t="shared" si="0"/>
        <v>-98253927</v>
      </c>
      <c r="E31" s="9">
        <f t="shared" si="1"/>
        <v>-13.03</v>
      </c>
    </row>
    <row r="32" spans="1:5" s="15" customFormat="1" ht="14.25">
      <c r="A32" s="11" t="s">
        <v>27</v>
      </c>
      <c r="B32" s="12">
        <v>114574798</v>
      </c>
      <c r="C32" s="12">
        <v>101252000</v>
      </c>
      <c r="D32" s="13">
        <f t="shared" si="0"/>
        <v>13322798</v>
      </c>
      <c r="E32" s="14">
        <f t="shared" si="1"/>
        <v>13.16</v>
      </c>
    </row>
    <row r="33" spans="1:5" s="15" customFormat="1" ht="14.25">
      <c r="A33" s="11" t="s">
        <v>28</v>
      </c>
      <c r="B33" s="12">
        <v>541394275</v>
      </c>
      <c r="C33" s="12">
        <v>652971000</v>
      </c>
      <c r="D33" s="13">
        <f t="shared" si="0"/>
        <v>-111576725</v>
      </c>
      <c r="E33" s="14">
        <f t="shared" si="1"/>
        <v>-17.09</v>
      </c>
    </row>
    <row r="34" spans="1:5" s="15" customFormat="1" ht="27.75" customHeight="1">
      <c r="A34" s="16" t="s">
        <v>29</v>
      </c>
      <c r="B34" s="7">
        <f>SUM(B35:B36)</f>
        <v>140582569</v>
      </c>
      <c r="C34" s="7">
        <f>SUM(C35:C36)</f>
        <v>103062000</v>
      </c>
      <c r="D34" s="8">
        <f t="shared" si="0"/>
        <v>37520569</v>
      </c>
      <c r="E34" s="9">
        <f t="shared" si="1"/>
        <v>36.41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140582569</v>
      </c>
      <c r="C36" s="12">
        <v>103062000</v>
      </c>
      <c r="D36" s="13">
        <f t="shared" si="0"/>
        <v>37520569</v>
      </c>
      <c r="E36" s="14">
        <f t="shared" si="1"/>
        <v>36.41</v>
      </c>
    </row>
    <row r="37" spans="1:5" s="15" customFormat="1" ht="24.75" customHeight="1">
      <c r="A37" s="16" t="s">
        <v>93</v>
      </c>
      <c r="B37" s="7">
        <f>B31-B34</f>
        <v>515386504</v>
      </c>
      <c r="C37" s="7">
        <f>C31-C34</f>
        <v>651161000</v>
      </c>
      <c r="D37" s="8">
        <f t="shared" si="0"/>
        <v>-135774496</v>
      </c>
      <c r="E37" s="9">
        <f t="shared" si="1"/>
        <v>-20.85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-63565482</v>
      </c>
      <c r="C44" s="21">
        <f>C30+C37+C38+C39</f>
        <v>83657000</v>
      </c>
      <c r="D44" s="22">
        <f>B44-C44</f>
        <v>-147222482</v>
      </c>
      <c r="E44" s="23">
        <f>IF(C44=0,0,(D44/C44)*100)</f>
        <v>-175.98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E44"/>
  <sheetViews>
    <sheetView view="pageBreakPreview" zoomScale="60" workbookViewId="0" topLeftCell="A1">
      <pane xSplit="1" ySplit="6" topLeftCell="B31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193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3407773625</v>
      </c>
      <c r="C7" s="7">
        <f>SUM(C8:C16)</f>
        <v>3685932000</v>
      </c>
      <c r="D7" s="8">
        <f aca="true" t="shared" si="0" ref="D7:D39">B7-C7</f>
        <v>-278158375</v>
      </c>
      <c r="E7" s="9">
        <f aca="true" t="shared" si="1" ref="E7:E39">IF(C7=0,0,(D7/C7)*100)</f>
        <v>-7.55</v>
      </c>
    </row>
    <row r="8" spans="1:5" s="15" customFormat="1" ht="14.25">
      <c r="A8" s="11" t="s">
        <v>4</v>
      </c>
      <c r="B8" s="12">
        <v>1444998888</v>
      </c>
      <c r="C8" s="12">
        <v>1657150000</v>
      </c>
      <c r="D8" s="13">
        <f t="shared" si="0"/>
        <v>-212151112</v>
      </c>
      <c r="E8" s="14">
        <f t="shared" si="1"/>
        <v>-12.8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>
        <v>1962774737</v>
      </c>
      <c r="C11" s="12">
        <v>2028782000</v>
      </c>
      <c r="D11" s="13">
        <f t="shared" si="0"/>
        <v>-66007263</v>
      </c>
      <c r="E11" s="14">
        <f t="shared" si="1"/>
        <v>-3.25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1663800125</v>
      </c>
      <c r="C17" s="7">
        <f>SUM(C18:C29)</f>
        <v>2362433000</v>
      </c>
      <c r="D17" s="8">
        <f t="shared" si="0"/>
        <v>-698632875</v>
      </c>
      <c r="E17" s="9">
        <f t="shared" si="1"/>
        <v>-29.57</v>
      </c>
    </row>
    <row r="18" spans="1:5" s="15" customFormat="1" ht="14.25">
      <c r="A18" s="11" t="s">
        <v>14</v>
      </c>
      <c r="B18" s="12">
        <v>740817500</v>
      </c>
      <c r="C18" s="12">
        <v>1012508000</v>
      </c>
      <c r="D18" s="13">
        <f t="shared" si="0"/>
        <v>-271690500</v>
      </c>
      <c r="E18" s="14">
        <f t="shared" si="1"/>
        <v>-26.83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>
        <v>915859725</v>
      </c>
      <c r="C21" s="12">
        <v>1314192000</v>
      </c>
      <c r="D21" s="13">
        <f t="shared" si="0"/>
        <v>-398332275</v>
      </c>
      <c r="E21" s="14">
        <f t="shared" si="1"/>
        <v>-30.31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/>
      <c r="C27" s="12"/>
      <c r="D27" s="13">
        <f t="shared" si="0"/>
        <v>0</v>
      </c>
      <c r="E27" s="14">
        <f t="shared" si="1"/>
        <v>0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7122900</v>
      </c>
      <c r="C29" s="12">
        <v>35733000</v>
      </c>
      <c r="D29" s="13">
        <f t="shared" si="0"/>
        <v>-28610100</v>
      </c>
      <c r="E29" s="14">
        <f t="shared" si="1"/>
        <v>-80.07</v>
      </c>
    </row>
    <row r="30" spans="1:5" s="15" customFormat="1" ht="28.5" customHeight="1">
      <c r="A30" s="16" t="s">
        <v>92</v>
      </c>
      <c r="B30" s="7">
        <f>B7-B17</f>
        <v>1743973500</v>
      </c>
      <c r="C30" s="7">
        <f>C7-C17</f>
        <v>1323499000</v>
      </c>
      <c r="D30" s="8">
        <f t="shared" si="0"/>
        <v>420474500</v>
      </c>
      <c r="E30" s="9">
        <f t="shared" si="1"/>
        <v>31.77</v>
      </c>
    </row>
    <row r="31" spans="1:5" s="15" customFormat="1" ht="25.5" customHeight="1">
      <c r="A31" s="16" t="s">
        <v>26</v>
      </c>
      <c r="B31" s="7">
        <f>SUM(B32:B33)</f>
        <v>121460653</v>
      </c>
      <c r="C31" s="7">
        <f>SUM(C32:C33)</f>
        <v>18368000</v>
      </c>
      <c r="D31" s="8">
        <f t="shared" si="0"/>
        <v>103092653</v>
      </c>
      <c r="E31" s="9">
        <f t="shared" si="1"/>
        <v>561.26</v>
      </c>
    </row>
    <row r="32" spans="1:5" s="15" customFormat="1" ht="14.25">
      <c r="A32" s="11" t="s">
        <v>27</v>
      </c>
      <c r="B32" s="12">
        <v>5863106</v>
      </c>
      <c r="C32" s="12">
        <v>5650000</v>
      </c>
      <c r="D32" s="13">
        <f t="shared" si="0"/>
        <v>213106</v>
      </c>
      <c r="E32" s="14">
        <f t="shared" si="1"/>
        <v>3.77</v>
      </c>
    </row>
    <row r="33" spans="1:5" s="15" customFormat="1" ht="14.25">
      <c r="A33" s="11" t="s">
        <v>28</v>
      </c>
      <c r="B33" s="12">
        <v>115597547</v>
      </c>
      <c r="C33" s="12">
        <v>12718000</v>
      </c>
      <c r="D33" s="13">
        <f t="shared" si="0"/>
        <v>102879547</v>
      </c>
      <c r="E33" s="14">
        <f t="shared" si="1"/>
        <v>808.93</v>
      </c>
    </row>
    <row r="34" spans="1:5" s="15" customFormat="1" ht="27.75" customHeight="1">
      <c r="A34" s="16" t="s">
        <v>29</v>
      </c>
      <c r="B34" s="7">
        <f>SUM(B35:B36)</f>
        <v>587700566</v>
      </c>
      <c r="C34" s="7">
        <f>SUM(C35:C36)</f>
        <v>564488000</v>
      </c>
      <c r="D34" s="8">
        <f t="shared" si="0"/>
        <v>23212566</v>
      </c>
      <c r="E34" s="9">
        <f t="shared" si="1"/>
        <v>4.11</v>
      </c>
    </row>
    <row r="35" spans="1:5" s="15" customFormat="1" ht="14.25">
      <c r="A35" s="11" t="s">
        <v>30</v>
      </c>
      <c r="B35" s="12">
        <v>472512204</v>
      </c>
      <c r="C35" s="12">
        <v>560295000</v>
      </c>
      <c r="D35" s="13">
        <f t="shared" si="0"/>
        <v>-87782796</v>
      </c>
      <c r="E35" s="14">
        <f t="shared" si="1"/>
        <v>-15.67</v>
      </c>
    </row>
    <row r="36" spans="1:5" s="15" customFormat="1" ht="14.25">
      <c r="A36" s="11" t="s">
        <v>31</v>
      </c>
      <c r="B36" s="12">
        <v>115188362</v>
      </c>
      <c r="C36" s="12">
        <v>4193000</v>
      </c>
      <c r="D36" s="13">
        <f t="shared" si="0"/>
        <v>110995362</v>
      </c>
      <c r="E36" s="14">
        <f t="shared" si="1"/>
        <v>2647.16</v>
      </c>
    </row>
    <row r="37" spans="1:5" s="15" customFormat="1" ht="24.75" customHeight="1">
      <c r="A37" s="16" t="s">
        <v>93</v>
      </c>
      <c r="B37" s="7">
        <f>B31-B34</f>
        <v>-466239913</v>
      </c>
      <c r="C37" s="7">
        <f>C31-C34</f>
        <v>-546120000</v>
      </c>
      <c r="D37" s="8">
        <f t="shared" si="0"/>
        <v>79880087</v>
      </c>
      <c r="E37" s="9">
        <f t="shared" si="1"/>
        <v>-14.63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1277733587</v>
      </c>
      <c r="C44" s="21">
        <f>C30+C37+C38+C39</f>
        <v>777379000</v>
      </c>
      <c r="D44" s="22">
        <f>B44-C44</f>
        <v>500354587</v>
      </c>
      <c r="E44" s="23">
        <f>IF(C44=0,0,(D44/C44)*100)</f>
        <v>64.36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E44"/>
  <sheetViews>
    <sheetView view="pageBreakPreview" zoomScale="60" workbookViewId="0" topLeftCell="A1">
      <pane xSplit="1" ySplit="6" topLeftCell="B34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95" t="s">
        <v>194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68496725</v>
      </c>
      <c r="C7" s="7">
        <f>SUM(C8:C16)</f>
        <v>59002000</v>
      </c>
      <c r="D7" s="8">
        <f aca="true" t="shared" si="0" ref="D7:D39">B7-C7</f>
        <v>9494725</v>
      </c>
      <c r="E7" s="9">
        <f aca="true" t="shared" si="1" ref="E7:E39">IF(C7=0,0,(D7/C7)*100)</f>
        <v>16.09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>
        <v>55282212</v>
      </c>
      <c r="C9" s="12">
        <v>47256000</v>
      </c>
      <c r="D9" s="13">
        <f t="shared" si="0"/>
        <v>8026212</v>
      </c>
      <c r="E9" s="14">
        <f t="shared" si="1"/>
        <v>16.98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13214513</v>
      </c>
      <c r="C16" s="12">
        <v>11746000</v>
      </c>
      <c r="D16" s="13">
        <f t="shared" si="0"/>
        <v>1468513</v>
      </c>
      <c r="E16" s="14">
        <f t="shared" si="1"/>
        <v>12.5</v>
      </c>
    </row>
    <row r="17" spans="1:5" s="15" customFormat="1" ht="24" customHeight="1">
      <c r="A17" s="16" t="s">
        <v>13</v>
      </c>
      <c r="B17" s="7">
        <f>SUM(B18:B29)</f>
        <v>70237559</v>
      </c>
      <c r="C17" s="7">
        <f>SUM(C18:C29)</f>
        <v>60657000</v>
      </c>
      <c r="D17" s="8">
        <f t="shared" si="0"/>
        <v>9580559</v>
      </c>
      <c r="E17" s="9">
        <f t="shared" si="1"/>
        <v>15.79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>
        <v>50395698</v>
      </c>
      <c r="C19" s="12">
        <v>40156000</v>
      </c>
      <c r="D19" s="13">
        <f t="shared" si="0"/>
        <v>10239698</v>
      </c>
      <c r="E19" s="14">
        <f t="shared" si="1"/>
        <v>25.5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>
        <v>9463196</v>
      </c>
      <c r="C25" s="12">
        <v>9538000</v>
      </c>
      <c r="D25" s="13">
        <f t="shared" si="0"/>
        <v>-74804</v>
      </c>
      <c r="E25" s="14">
        <f t="shared" si="1"/>
        <v>-0.78</v>
      </c>
    </row>
    <row r="26" spans="1:5" s="15" customFormat="1" ht="14.25">
      <c r="A26" s="11" t="s">
        <v>22</v>
      </c>
      <c r="B26" s="12">
        <v>7521202</v>
      </c>
      <c r="C26" s="12">
        <v>7520000</v>
      </c>
      <c r="D26" s="13">
        <f t="shared" si="0"/>
        <v>1202</v>
      </c>
      <c r="E26" s="14">
        <f t="shared" si="1"/>
        <v>0.02</v>
      </c>
    </row>
    <row r="27" spans="1:5" s="15" customFormat="1" ht="14.25">
      <c r="A27" s="11" t="s">
        <v>23</v>
      </c>
      <c r="B27" s="12">
        <v>2857463</v>
      </c>
      <c r="C27" s="12">
        <v>3443000</v>
      </c>
      <c r="D27" s="13">
        <f t="shared" si="0"/>
        <v>-585537</v>
      </c>
      <c r="E27" s="14">
        <f t="shared" si="1"/>
        <v>-17.01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92</v>
      </c>
      <c r="B30" s="7">
        <f>B7-B17</f>
        <v>-1740834</v>
      </c>
      <c r="C30" s="7">
        <f>C7-C17</f>
        <v>-1655000</v>
      </c>
      <c r="D30" s="8">
        <f t="shared" si="0"/>
        <v>-85834</v>
      </c>
      <c r="E30" s="9">
        <f t="shared" si="1"/>
        <v>5.19</v>
      </c>
    </row>
    <row r="31" spans="1:5" s="15" customFormat="1" ht="25.5" customHeight="1">
      <c r="A31" s="16" t="s">
        <v>26</v>
      </c>
      <c r="B31" s="7">
        <f>SUM(B32:B33)</f>
        <v>7280496</v>
      </c>
      <c r="C31" s="7">
        <f>SUM(C32:C33)</f>
        <v>6443000</v>
      </c>
      <c r="D31" s="8">
        <f t="shared" si="0"/>
        <v>837496</v>
      </c>
      <c r="E31" s="9">
        <f t="shared" si="1"/>
        <v>13</v>
      </c>
    </row>
    <row r="32" spans="1:5" s="15" customFormat="1" ht="14.25">
      <c r="A32" s="11" t="s">
        <v>27</v>
      </c>
      <c r="B32" s="12">
        <v>6150522</v>
      </c>
      <c r="C32" s="12">
        <v>6145000</v>
      </c>
      <c r="D32" s="13">
        <f t="shared" si="0"/>
        <v>5522</v>
      </c>
      <c r="E32" s="14">
        <f t="shared" si="1"/>
        <v>0.09</v>
      </c>
    </row>
    <row r="33" spans="1:5" s="15" customFormat="1" ht="14.25">
      <c r="A33" s="11" t="s">
        <v>28</v>
      </c>
      <c r="B33" s="12">
        <v>1129974</v>
      </c>
      <c r="C33" s="12">
        <v>298000</v>
      </c>
      <c r="D33" s="13">
        <f t="shared" si="0"/>
        <v>831974</v>
      </c>
      <c r="E33" s="14">
        <f t="shared" si="1"/>
        <v>279.19</v>
      </c>
    </row>
    <row r="34" spans="1:5" s="15" customFormat="1" ht="27.75" customHeight="1">
      <c r="A34" s="16" t="s">
        <v>29</v>
      </c>
      <c r="B34" s="7">
        <f>SUM(B35:B36)</f>
        <v>262056</v>
      </c>
      <c r="C34" s="7">
        <f>SUM(C35:C36)</f>
        <v>313000</v>
      </c>
      <c r="D34" s="8">
        <f t="shared" si="0"/>
        <v>-50944</v>
      </c>
      <c r="E34" s="9">
        <f t="shared" si="1"/>
        <v>-16.28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262056</v>
      </c>
      <c r="C36" s="12">
        <v>313000</v>
      </c>
      <c r="D36" s="13">
        <f t="shared" si="0"/>
        <v>-50944</v>
      </c>
      <c r="E36" s="14">
        <f t="shared" si="1"/>
        <v>-16.28</v>
      </c>
    </row>
    <row r="37" spans="1:5" s="15" customFormat="1" ht="24.75" customHeight="1">
      <c r="A37" s="16" t="s">
        <v>93</v>
      </c>
      <c r="B37" s="7">
        <f>B31-B34</f>
        <v>7018440</v>
      </c>
      <c r="C37" s="7">
        <f>C31-C34</f>
        <v>6130000</v>
      </c>
      <c r="D37" s="8">
        <f t="shared" si="0"/>
        <v>888440</v>
      </c>
      <c r="E37" s="9">
        <f t="shared" si="1"/>
        <v>14.49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5277606</v>
      </c>
      <c r="C44" s="21">
        <f>C30+C37+C38+C39</f>
        <v>4475000</v>
      </c>
      <c r="D44" s="22">
        <f>B44-C44</f>
        <v>802606</v>
      </c>
      <c r="E44" s="23">
        <f>IF(C44=0,0,(D44/C44)*100)</f>
        <v>17.94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44"/>
  <sheetViews>
    <sheetView view="pageBreakPreview" zoomScale="60" workbookViewId="0" topLeftCell="A31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95" t="s">
        <v>99</v>
      </c>
      <c r="B1" s="96"/>
      <c r="C1" s="96"/>
      <c r="D1" s="96"/>
      <c r="E1" s="96"/>
    </row>
    <row r="2" spans="1:5" s="1" customFormat="1" ht="27.75">
      <c r="A2" s="97" t="s">
        <v>100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101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102</v>
      </c>
      <c r="C5" s="92" t="s">
        <v>103</v>
      </c>
      <c r="D5" s="92" t="s">
        <v>104</v>
      </c>
      <c r="E5" s="94"/>
    </row>
    <row r="6" spans="1:5" s="1" customFormat="1" ht="16.5">
      <c r="A6" s="91"/>
      <c r="B6" s="93"/>
      <c r="C6" s="93"/>
      <c r="D6" s="4" t="s">
        <v>105</v>
      </c>
      <c r="E6" s="5" t="s">
        <v>2</v>
      </c>
    </row>
    <row r="7" spans="1:5" s="10" customFormat="1" ht="30" customHeight="1">
      <c r="A7" s="6" t="s">
        <v>3</v>
      </c>
      <c r="B7" s="7">
        <f>SUM(B8:B16)</f>
        <v>6019935357</v>
      </c>
      <c r="C7" s="7">
        <f>SUM(C8:C16)</f>
        <v>5221507000</v>
      </c>
      <c r="D7" s="8">
        <f aca="true" t="shared" si="0" ref="D7:D39">B7-C7</f>
        <v>798428357</v>
      </c>
      <c r="E7" s="9">
        <f aca="true" t="shared" si="1" ref="E7:E39">IF(C7=0,0,(D7/C7)*100)</f>
        <v>15.29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>
        <v>6019935357</v>
      </c>
      <c r="C12" s="12">
        <v>5221507000</v>
      </c>
      <c r="D12" s="13">
        <f t="shared" si="0"/>
        <v>798428357</v>
      </c>
      <c r="E12" s="14">
        <f t="shared" si="1"/>
        <v>15.29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851444044</v>
      </c>
      <c r="C17" s="7">
        <f>SUM(C18:C29)</f>
        <v>601085000</v>
      </c>
      <c r="D17" s="8">
        <f t="shared" si="0"/>
        <v>250359044</v>
      </c>
      <c r="E17" s="9">
        <f t="shared" si="1"/>
        <v>41.65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>
        <v>820174509</v>
      </c>
      <c r="C22" s="12">
        <v>458430000</v>
      </c>
      <c r="D22" s="13">
        <f t="shared" si="0"/>
        <v>361744509</v>
      </c>
      <c r="E22" s="14">
        <f t="shared" si="1"/>
        <v>78.91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10737560</v>
      </c>
      <c r="C26" s="12">
        <v>119293000</v>
      </c>
      <c r="D26" s="13">
        <f t="shared" si="0"/>
        <v>-108555440</v>
      </c>
      <c r="E26" s="14">
        <f t="shared" si="1"/>
        <v>-91</v>
      </c>
    </row>
    <row r="27" spans="1:5" s="15" customFormat="1" ht="14.25">
      <c r="A27" s="11" t="s">
        <v>23</v>
      </c>
      <c r="B27" s="12">
        <v>20301395</v>
      </c>
      <c r="C27" s="12">
        <v>23112000</v>
      </c>
      <c r="D27" s="13">
        <f t="shared" si="0"/>
        <v>-2810605</v>
      </c>
      <c r="E27" s="14">
        <f t="shared" si="1"/>
        <v>-12.16</v>
      </c>
    </row>
    <row r="28" spans="1:5" s="15" customFormat="1" ht="14.25">
      <c r="A28" s="11" t="s">
        <v>24</v>
      </c>
      <c r="B28" s="12">
        <v>230580</v>
      </c>
      <c r="C28" s="12">
        <v>250000</v>
      </c>
      <c r="D28" s="13">
        <f t="shared" si="0"/>
        <v>-19420</v>
      </c>
      <c r="E28" s="14">
        <f t="shared" si="1"/>
        <v>-7.77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106</v>
      </c>
      <c r="B30" s="7">
        <f>B7-B17</f>
        <v>5168491313</v>
      </c>
      <c r="C30" s="7">
        <f>C7-C17</f>
        <v>4620422000</v>
      </c>
      <c r="D30" s="8">
        <f t="shared" si="0"/>
        <v>548069313</v>
      </c>
      <c r="E30" s="9">
        <f t="shared" si="1"/>
        <v>11.86</v>
      </c>
    </row>
    <row r="31" spans="1:5" s="15" customFormat="1" ht="25.5" customHeight="1">
      <c r="A31" s="16" t="s">
        <v>26</v>
      </c>
      <c r="B31" s="7">
        <f>SUM(B32:B33)</f>
        <v>188738482</v>
      </c>
      <c r="C31" s="7">
        <f>SUM(C32:C33)</f>
        <v>115624000</v>
      </c>
      <c r="D31" s="8">
        <f t="shared" si="0"/>
        <v>73114482</v>
      </c>
      <c r="E31" s="9">
        <f t="shared" si="1"/>
        <v>63.23</v>
      </c>
    </row>
    <row r="32" spans="1:5" s="15" customFormat="1" ht="14.25">
      <c r="A32" s="11" t="s">
        <v>27</v>
      </c>
      <c r="B32" s="12">
        <v>180060190</v>
      </c>
      <c r="C32" s="12">
        <v>114824000</v>
      </c>
      <c r="D32" s="13">
        <f t="shared" si="0"/>
        <v>65236190</v>
      </c>
      <c r="E32" s="14">
        <f t="shared" si="1"/>
        <v>56.81</v>
      </c>
    </row>
    <row r="33" spans="1:5" s="15" customFormat="1" ht="14.25">
      <c r="A33" s="11" t="s">
        <v>28</v>
      </c>
      <c r="B33" s="12">
        <v>8678292</v>
      </c>
      <c r="C33" s="12">
        <v>800000</v>
      </c>
      <c r="D33" s="13">
        <f t="shared" si="0"/>
        <v>7878292</v>
      </c>
      <c r="E33" s="14">
        <f t="shared" si="1"/>
        <v>984.79</v>
      </c>
    </row>
    <row r="34" spans="1:5" s="15" customFormat="1" ht="27.75" customHeight="1">
      <c r="A34" s="16" t="s">
        <v>29</v>
      </c>
      <c r="B34" s="7">
        <f>SUM(B35:B36)</f>
        <v>307</v>
      </c>
      <c r="C34" s="7">
        <f>SUM(C35:C36)</f>
        <v>1000</v>
      </c>
      <c r="D34" s="8">
        <f t="shared" si="0"/>
        <v>-693</v>
      </c>
      <c r="E34" s="9">
        <f t="shared" si="1"/>
        <v>-69.3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307</v>
      </c>
      <c r="C36" s="12">
        <v>1000</v>
      </c>
      <c r="D36" s="13">
        <f t="shared" si="0"/>
        <v>-693</v>
      </c>
      <c r="E36" s="14">
        <f t="shared" si="1"/>
        <v>-69.3</v>
      </c>
    </row>
    <row r="37" spans="1:5" s="15" customFormat="1" ht="24.75" customHeight="1">
      <c r="A37" s="16" t="s">
        <v>107</v>
      </c>
      <c r="B37" s="7">
        <f>B31-B34</f>
        <v>188738175</v>
      </c>
      <c r="C37" s="7">
        <f>C31-C34</f>
        <v>115623000</v>
      </c>
      <c r="D37" s="8">
        <f t="shared" si="0"/>
        <v>73115175</v>
      </c>
      <c r="E37" s="9">
        <f t="shared" si="1"/>
        <v>63.24</v>
      </c>
    </row>
    <row r="38" spans="1:5" s="15" customFormat="1" ht="24.75" customHeight="1">
      <c r="A38" s="16" t="s">
        <v>108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109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110</v>
      </c>
      <c r="B44" s="21">
        <f>B30+B37+B38+B39</f>
        <v>5357229488</v>
      </c>
      <c r="C44" s="21">
        <f>C30+C37+C38+C39</f>
        <v>4736045000</v>
      </c>
      <c r="D44" s="22">
        <f>B44-C44</f>
        <v>621184488</v>
      </c>
      <c r="E44" s="23">
        <f>IF(C44=0,0,(D44/C44)*100)</f>
        <v>13.12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E44"/>
  <sheetViews>
    <sheetView view="pageBreakPreview" zoomScale="60" workbookViewId="0" topLeftCell="A1">
      <pane xSplit="1" ySplit="6" topLeftCell="B37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3" width="20.125" style="25" customWidth="1"/>
    <col min="4" max="4" width="18.875" style="25" customWidth="1"/>
    <col min="5" max="16384" width="9.00390625" style="25" customWidth="1"/>
  </cols>
  <sheetData>
    <row r="1" spans="1:5" ht="27.75">
      <c r="A1" s="95" t="s">
        <v>195</v>
      </c>
      <c r="B1" s="96"/>
      <c r="C1" s="96"/>
      <c r="D1" s="96"/>
      <c r="E1" s="96"/>
    </row>
    <row r="2" spans="1:5" ht="27.75">
      <c r="A2" s="97" t="s">
        <v>137</v>
      </c>
      <c r="B2" s="97"/>
      <c r="C2" s="97"/>
      <c r="D2" s="97"/>
      <c r="E2" s="97"/>
    </row>
    <row r="3" spans="1:5" ht="9" customHeight="1">
      <c r="A3" s="89"/>
      <c r="B3" s="89"/>
      <c r="C3" s="89"/>
      <c r="D3" s="89"/>
      <c r="E3" s="89"/>
    </row>
    <row r="4" spans="1:5" ht="17.25" thickBot="1">
      <c r="A4" s="2"/>
      <c r="B4" s="2" t="s">
        <v>87</v>
      </c>
      <c r="C4" s="2"/>
      <c r="D4" s="2"/>
      <c r="E4" s="3" t="s">
        <v>0</v>
      </c>
    </row>
    <row r="5" spans="1:5" ht="16.5">
      <c r="A5" s="90" t="s">
        <v>1</v>
      </c>
      <c r="B5" s="92" t="s">
        <v>88</v>
      </c>
      <c r="C5" s="92" t="s">
        <v>32</v>
      </c>
      <c r="D5" s="92" t="s">
        <v>90</v>
      </c>
      <c r="E5" s="94"/>
    </row>
    <row r="6" spans="1:5" ht="16.5">
      <c r="A6" s="91"/>
      <c r="B6" s="93"/>
      <c r="C6" s="93"/>
      <c r="D6" s="4" t="s">
        <v>91</v>
      </c>
      <c r="E6" s="5" t="s">
        <v>2</v>
      </c>
    </row>
    <row r="7" spans="1:5" ht="16.5">
      <c r="A7" s="6" t="s">
        <v>3</v>
      </c>
      <c r="B7" s="7">
        <f>SUM(B8:B16)</f>
        <v>12863405353</v>
      </c>
      <c r="C7" s="7">
        <f>SUM(C8:C16)</f>
        <v>13078465000</v>
      </c>
      <c r="D7" s="8">
        <f aca="true" t="shared" si="0" ref="D7:D39">B7-C7</f>
        <v>-215059647</v>
      </c>
      <c r="E7" s="9">
        <f aca="true" t="shared" si="1" ref="E7:E39">IF(C7=0,0,(D7/C7)*100)</f>
        <v>-1.64</v>
      </c>
    </row>
    <row r="8" spans="1:5" ht="16.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ht="16.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ht="16.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ht="16.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ht="16.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ht="16.5">
      <c r="A13" s="11" t="s">
        <v>9</v>
      </c>
      <c r="B13" s="26">
        <v>10481971477</v>
      </c>
      <c r="C13" s="26">
        <v>10581818000</v>
      </c>
      <c r="D13" s="13">
        <f t="shared" si="0"/>
        <v>-99846523</v>
      </c>
      <c r="E13" s="14">
        <f t="shared" si="1"/>
        <v>-0.94</v>
      </c>
    </row>
    <row r="14" spans="1:5" ht="16.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ht="16.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ht="16.5">
      <c r="A16" s="11" t="s">
        <v>12</v>
      </c>
      <c r="B16" s="26">
        <v>2381433876</v>
      </c>
      <c r="C16" s="26">
        <v>2496647000</v>
      </c>
      <c r="D16" s="13">
        <f t="shared" si="0"/>
        <v>-115213124</v>
      </c>
      <c r="E16" s="14">
        <f t="shared" si="1"/>
        <v>-4.61</v>
      </c>
    </row>
    <row r="17" spans="1:5" ht="16.5">
      <c r="A17" s="16" t="s">
        <v>13</v>
      </c>
      <c r="B17" s="7">
        <f>SUM(B18:B29)</f>
        <v>12712475993.44</v>
      </c>
      <c r="C17" s="7">
        <f>SUM(C18:C29)</f>
        <v>12980956000</v>
      </c>
      <c r="D17" s="8">
        <f t="shared" si="0"/>
        <v>-268480006.56</v>
      </c>
      <c r="E17" s="9">
        <f t="shared" si="1"/>
        <v>-2.07</v>
      </c>
    </row>
    <row r="18" spans="1:5" ht="16.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ht="16.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ht="16.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ht="16.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ht="16.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ht="16.5">
      <c r="A23" s="11" t="s">
        <v>19</v>
      </c>
      <c r="B23" s="26">
        <v>11181150932.33</v>
      </c>
      <c r="C23" s="26">
        <v>11458533000</v>
      </c>
      <c r="D23" s="13">
        <f t="shared" si="0"/>
        <v>-277382067.67</v>
      </c>
      <c r="E23" s="14">
        <f t="shared" si="1"/>
        <v>-2.42</v>
      </c>
    </row>
    <row r="24" spans="1:5" ht="16.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ht="16.5">
      <c r="A25" s="11" t="s">
        <v>21</v>
      </c>
      <c r="B25" s="12">
        <v>14173171</v>
      </c>
      <c r="C25" s="12">
        <v>0</v>
      </c>
      <c r="D25" s="13">
        <f t="shared" si="0"/>
        <v>14173171</v>
      </c>
      <c r="E25" s="14">
        <f t="shared" si="1"/>
        <v>0</v>
      </c>
    </row>
    <row r="26" spans="1:5" ht="16.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ht="16.5">
      <c r="A27" s="11" t="s">
        <v>23</v>
      </c>
      <c r="B27" s="26">
        <v>1092874667.39</v>
      </c>
      <c r="C27" s="26">
        <v>1022762000</v>
      </c>
      <c r="D27" s="13">
        <f t="shared" si="0"/>
        <v>70112667.39</v>
      </c>
      <c r="E27" s="14">
        <f t="shared" si="1"/>
        <v>6.86</v>
      </c>
    </row>
    <row r="28" spans="1:5" ht="16.5">
      <c r="A28" s="11" t="s">
        <v>24</v>
      </c>
      <c r="B28" s="26">
        <v>192095690.25</v>
      </c>
      <c r="C28" s="26">
        <v>283921000</v>
      </c>
      <c r="D28" s="13">
        <f t="shared" si="0"/>
        <v>-91825309.75</v>
      </c>
      <c r="E28" s="14">
        <f t="shared" si="1"/>
        <v>-32.34</v>
      </c>
    </row>
    <row r="29" spans="1:5" ht="16.5">
      <c r="A29" s="11" t="s">
        <v>25</v>
      </c>
      <c r="B29" s="26">
        <v>232181532.47</v>
      </c>
      <c r="C29" s="26">
        <v>215740000</v>
      </c>
      <c r="D29" s="13">
        <f t="shared" si="0"/>
        <v>16441532.47</v>
      </c>
      <c r="E29" s="14">
        <f t="shared" si="1"/>
        <v>7.62</v>
      </c>
    </row>
    <row r="30" spans="1:5" ht="16.5">
      <c r="A30" s="16" t="s">
        <v>92</v>
      </c>
      <c r="B30" s="7">
        <f>B7-B17</f>
        <v>150929359.56</v>
      </c>
      <c r="C30" s="7">
        <f>C7-C17</f>
        <v>97509000</v>
      </c>
      <c r="D30" s="8">
        <f t="shared" si="0"/>
        <v>53420359.56</v>
      </c>
      <c r="E30" s="9">
        <f t="shared" si="1"/>
        <v>54.79</v>
      </c>
    </row>
    <row r="31" spans="1:5" ht="16.5">
      <c r="A31" s="16" t="s">
        <v>26</v>
      </c>
      <c r="B31" s="7">
        <f>SUM(B32:B33)</f>
        <v>391162490.81</v>
      </c>
      <c r="C31" s="7">
        <f>SUM(C32:C33)</f>
        <v>246827000</v>
      </c>
      <c r="D31" s="8">
        <f t="shared" si="0"/>
        <v>144335490.81</v>
      </c>
      <c r="E31" s="9">
        <f t="shared" si="1"/>
        <v>58.48</v>
      </c>
    </row>
    <row r="32" spans="1:5" ht="16.5">
      <c r="A32" s="11" t="s">
        <v>27</v>
      </c>
      <c r="B32" s="26">
        <v>86220228</v>
      </c>
      <c r="C32" s="26">
        <v>86605000</v>
      </c>
      <c r="D32" s="13">
        <f t="shared" si="0"/>
        <v>-384772</v>
      </c>
      <c r="E32" s="14">
        <f t="shared" si="1"/>
        <v>-0.44</v>
      </c>
    </row>
    <row r="33" spans="1:5" ht="16.5">
      <c r="A33" s="11" t="s">
        <v>28</v>
      </c>
      <c r="B33" s="26">
        <v>304942262.81</v>
      </c>
      <c r="C33" s="26">
        <v>160222000</v>
      </c>
      <c r="D33" s="13">
        <f t="shared" si="0"/>
        <v>144720262.81</v>
      </c>
      <c r="E33" s="14">
        <f t="shared" si="1"/>
        <v>90.32</v>
      </c>
    </row>
    <row r="34" spans="1:5" ht="16.5">
      <c r="A34" s="16" t="s">
        <v>29</v>
      </c>
      <c r="B34" s="7">
        <f>SUM(B35:B36)</f>
        <v>289323509.44</v>
      </c>
      <c r="C34" s="7">
        <f>SUM(C35:C36)</f>
        <v>174400000</v>
      </c>
      <c r="D34" s="8">
        <f t="shared" si="0"/>
        <v>114923509.44</v>
      </c>
      <c r="E34" s="9">
        <f t="shared" si="1"/>
        <v>65.9</v>
      </c>
    </row>
    <row r="35" spans="1:5" ht="16.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ht="16.5">
      <c r="A36" s="11" t="s">
        <v>31</v>
      </c>
      <c r="B36" s="26">
        <v>289323509.44</v>
      </c>
      <c r="C36" s="26">
        <v>174400000</v>
      </c>
      <c r="D36" s="13">
        <f t="shared" si="0"/>
        <v>114923509.44</v>
      </c>
      <c r="E36" s="14">
        <f t="shared" si="1"/>
        <v>65.9</v>
      </c>
    </row>
    <row r="37" spans="1:5" ht="16.5">
      <c r="A37" s="16" t="s">
        <v>93</v>
      </c>
      <c r="B37" s="7">
        <f>B31-B34</f>
        <v>101838981.37</v>
      </c>
      <c r="C37" s="7">
        <f>C31-C34</f>
        <v>72427000</v>
      </c>
      <c r="D37" s="8">
        <f t="shared" si="0"/>
        <v>29411981.37</v>
      </c>
      <c r="E37" s="9">
        <f t="shared" si="1"/>
        <v>40.61</v>
      </c>
    </row>
    <row r="38" spans="1:5" ht="16.5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ht="16.5">
      <c r="A40" s="16"/>
      <c r="B40" s="7"/>
      <c r="C40" s="7"/>
      <c r="D40" s="8"/>
      <c r="E40" s="9"/>
    </row>
    <row r="41" spans="1:5" ht="16.5">
      <c r="A41" s="19"/>
      <c r="B41" s="7"/>
      <c r="C41" s="7"/>
      <c r="D41" s="8"/>
      <c r="E41" s="9"/>
    </row>
    <row r="42" spans="1:5" ht="16.5">
      <c r="A42" s="16"/>
      <c r="B42" s="7"/>
      <c r="C42" s="7"/>
      <c r="D42" s="8"/>
      <c r="E42" s="9"/>
    </row>
    <row r="43" spans="1:5" ht="16.5">
      <c r="A43" s="16"/>
      <c r="B43" s="7"/>
      <c r="C43" s="7"/>
      <c r="D43" s="8"/>
      <c r="E43" s="9"/>
    </row>
    <row r="44" spans="1:5" ht="17.25" thickBot="1">
      <c r="A44" s="20" t="s">
        <v>96</v>
      </c>
      <c r="B44" s="21">
        <f>B30+B37+B38+B39</f>
        <v>252768340.93</v>
      </c>
      <c r="C44" s="21">
        <f>C30+C37+C38+C39</f>
        <v>169936000</v>
      </c>
      <c r="D44" s="22">
        <f>B44-C44</f>
        <v>82832340.93</v>
      </c>
      <c r="E44" s="23">
        <f>IF(C44=0,0,(D44/C44)*100)</f>
        <v>48.74</v>
      </c>
    </row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1:E44"/>
  <sheetViews>
    <sheetView view="pageBreakPreview" zoomScale="60" workbookViewId="0" topLeftCell="A1">
      <pane xSplit="1" ySplit="6" topLeftCell="B34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196</v>
      </c>
      <c r="B1" s="96"/>
      <c r="C1" s="96"/>
      <c r="D1" s="96"/>
      <c r="E1" s="96"/>
    </row>
    <row r="2" spans="1:5" s="1" customFormat="1" ht="27.75">
      <c r="A2" s="97" t="s">
        <v>197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198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199</v>
      </c>
      <c r="C5" s="92" t="s">
        <v>200</v>
      </c>
      <c r="D5" s="92" t="s">
        <v>201</v>
      </c>
      <c r="E5" s="94"/>
    </row>
    <row r="6" spans="1:5" s="1" customFormat="1" ht="16.5">
      <c r="A6" s="91"/>
      <c r="B6" s="93"/>
      <c r="C6" s="93"/>
      <c r="D6" s="4" t="s">
        <v>202</v>
      </c>
      <c r="E6" s="5" t="s">
        <v>2</v>
      </c>
    </row>
    <row r="7" spans="1:5" s="10" customFormat="1" ht="30" customHeight="1">
      <c r="A7" s="6" t="s">
        <v>3</v>
      </c>
      <c r="B7" s="7">
        <f>SUM(B8:B16)</f>
        <v>213672302</v>
      </c>
      <c r="C7" s="7">
        <f>SUM(C8:C16)</f>
        <v>206754000</v>
      </c>
      <c r="D7" s="8">
        <f aca="true" t="shared" si="0" ref="D7:D39">B7-C7</f>
        <v>6918302</v>
      </c>
      <c r="E7" s="9">
        <f aca="true" t="shared" si="1" ref="E7:E39">IF(C7=0,0,(D7/C7)*100)</f>
        <v>3.35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>
        <v>213662302</v>
      </c>
      <c r="C9" s="12">
        <v>206746000</v>
      </c>
      <c r="D9" s="13">
        <f t="shared" si="0"/>
        <v>6916302</v>
      </c>
      <c r="E9" s="14">
        <f t="shared" si="1"/>
        <v>3.35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10000</v>
      </c>
      <c r="C16" s="12">
        <v>8000</v>
      </c>
      <c r="D16" s="13">
        <f t="shared" si="0"/>
        <v>2000</v>
      </c>
      <c r="E16" s="14">
        <f t="shared" si="1"/>
        <v>25</v>
      </c>
    </row>
    <row r="17" spans="1:5" s="15" customFormat="1" ht="24" customHeight="1">
      <c r="A17" s="16" t="s">
        <v>13</v>
      </c>
      <c r="B17" s="7">
        <f>SUM(B18:B29)</f>
        <v>150392423.8</v>
      </c>
      <c r="C17" s="7">
        <f>SUM(C18:C29)</f>
        <v>143240000</v>
      </c>
      <c r="D17" s="8">
        <f t="shared" si="0"/>
        <v>7152423.8</v>
      </c>
      <c r="E17" s="9">
        <f t="shared" si="1"/>
        <v>4.99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>
        <v>147759255.5</v>
      </c>
      <c r="C19" s="12">
        <v>140142000</v>
      </c>
      <c r="D19" s="13">
        <f t="shared" si="0"/>
        <v>7617255.5</v>
      </c>
      <c r="E19" s="14">
        <f t="shared" si="1"/>
        <v>5.44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1250212.6</v>
      </c>
      <c r="C26" s="12">
        <v>1478000</v>
      </c>
      <c r="D26" s="13">
        <f t="shared" si="0"/>
        <v>-227787.4</v>
      </c>
      <c r="E26" s="14">
        <f t="shared" si="1"/>
        <v>-15.41</v>
      </c>
    </row>
    <row r="27" spans="1:5" s="15" customFormat="1" ht="14.25">
      <c r="A27" s="11" t="s">
        <v>23</v>
      </c>
      <c r="B27" s="12">
        <v>127841</v>
      </c>
      <c r="C27" s="12">
        <v>228000</v>
      </c>
      <c r="D27" s="13">
        <f t="shared" si="0"/>
        <v>-100159</v>
      </c>
      <c r="E27" s="14">
        <f t="shared" si="1"/>
        <v>-43.93</v>
      </c>
    </row>
    <row r="28" spans="1:5" s="15" customFormat="1" ht="14.25">
      <c r="A28" s="11" t="s">
        <v>24</v>
      </c>
      <c r="B28" s="12">
        <v>1255114.7</v>
      </c>
      <c r="C28" s="12">
        <v>1392000</v>
      </c>
      <c r="D28" s="13">
        <f t="shared" si="0"/>
        <v>-136885.3</v>
      </c>
      <c r="E28" s="14">
        <f t="shared" si="1"/>
        <v>-9.83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203</v>
      </c>
      <c r="B30" s="7">
        <f>B7-B17</f>
        <v>63279878.2</v>
      </c>
      <c r="C30" s="7">
        <f>C7-C17</f>
        <v>63514000</v>
      </c>
      <c r="D30" s="8">
        <f t="shared" si="0"/>
        <v>-234121.8</v>
      </c>
      <c r="E30" s="9">
        <f t="shared" si="1"/>
        <v>-0.37</v>
      </c>
    </row>
    <row r="31" spans="1:5" s="15" customFormat="1" ht="25.5" customHeight="1">
      <c r="A31" s="16" t="s">
        <v>26</v>
      </c>
      <c r="B31" s="7">
        <f>SUM(B32:B33)</f>
        <v>1508060.2</v>
      </c>
      <c r="C31" s="7">
        <f>SUM(C32:C33)</f>
        <v>1571000</v>
      </c>
      <c r="D31" s="8">
        <f t="shared" si="0"/>
        <v>-62939.8</v>
      </c>
      <c r="E31" s="9">
        <f t="shared" si="1"/>
        <v>-4.01</v>
      </c>
    </row>
    <row r="32" spans="1:5" s="15" customFormat="1" ht="14.25">
      <c r="A32" s="11" t="s">
        <v>27</v>
      </c>
      <c r="B32" s="12">
        <v>1137741</v>
      </c>
      <c r="C32" s="12">
        <v>1146000</v>
      </c>
      <c r="D32" s="13">
        <f t="shared" si="0"/>
        <v>-8259</v>
      </c>
      <c r="E32" s="14">
        <f t="shared" si="1"/>
        <v>-0.72</v>
      </c>
    </row>
    <row r="33" spans="1:5" s="15" customFormat="1" ht="14.25">
      <c r="A33" s="11" t="s">
        <v>28</v>
      </c>
      <c r="B33" s="12">
        <v>370319.2</v>
      </c>
      <c r="C33" s="12">
        <v>425000</v>
      </c>
      <c r="D33" s="13">
        <f t="shared" si="0"/>
        <v>-54680.8</v>
      </c>
      <c r="E33" s="14">
        <f t="shared" si="1"/>
        <v>-12.87</v>
      </c>
    </row>
    <row r="34" spans="1:5" s="15" customFormat="1" ht="27.75" customHeight="1">
      <c r="A34" s="16" t="s">
        <v>29</v>
      </c>
      <c r="B34" s="7">
        <f>SUM(B35:B36)</f>
        <v>808470.5</v>
      </c>
      <c r="C34" s="7">
        <f>SUM(C35:C36)</f>
        <v>658000</v>
      </c>
      <c r="D34" s="8">
        <f t="shared" si="0"/>
        <v>150470.5</v>
      </c>
      <c r="E34" s="9">
        <f t="shared" si="1"/>
        <v>22.87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808470.5</v>
      </c>
      <c r="C36" s="12">
        <v>658000</v>
      </c>
      <c r="D36" s="13">
        <f t="shared" si="0"/>
        <v>150470.5</v>
      </c>
      <c r="E36" s="14">
        <f t="shared" si="1"/>
        <v>22.87</v>
      </c>
    </row>
    <row r="37" spans="1:5" s="15" customFormat="1" ht="24.75" customHeight="1">
      <c r="A37" s="16" t="s">
        <v>204</v>
      </c>
      <c r="B37" s="7">
        <f>B31-B34</f>
        <v>699589.7</v>
      </c>
      <c r="C37" s="7">
        <f>C31-C34</f>
        <v>913000</v>
      </c>
      <c r="D37" s="8">
        <f t="shared" si="0"/>
        <v>-213410.3</v>
      </c>
      <c r="E37" s="9">
        <f t="shared" si="1"/>
        <v>-23.37</v>
      </c>
    </row>
    <row r="38" spans="1:5" s="15" customFormat="1" ht="24.75" customHeight="1">
      <c r="A38" s="16" t="s">
        <v>205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206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207</v>
      </c>
      <c r="B44" s="21">
        <f>B30+B37+B38+B39</f>
        <v>63979467.9</v>
      </c>
      <c r="C44" s="21">
        <f>C30+C37+C38+C39</f>
        <v>64427000</v>
      </c>
      <c r="D44" s="22">
        <f>B44-C44</f>
        <v>-447532.1</v>
      </c>
      <c r="E44" s="23">
        <f>IF(C44=0,0,(D44/C44)*100)</f>
        <v>-0.69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A1:E44"/>
  <sheetViews>
    <sheetView view="pageBreakPreview" zoomScale="60" workbookViewId="0" topLeftCell="A1">
      <pane xSplit="1" ySplit="6" topLeftCell="B31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208</v>
      </c>
      <c r="B1" s="96"/>
      <c r="C1" s="96"/>
      <c r="D1" s="96"/>
      <c r="E1" s="96"/>
    </row>
    <row r="2" spans="1:5" s="1" customFormat="1" ht="27.75">
      <c r="A2" s="97" t="s">
        <v>209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210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211</v>
      </c>
      <c r="C5" s="92" t="s">
        <v>212</v>
      </c>
      <c r="D5" s="92" t="s">
        <v>213</v>
      </c>
      <c r="E5" s="94"/>
    </row>
    <row r="6" spans="1:5" s="1" customFormat="1" ht="16.5">
      <c r="A6" s="91"/>
      <c r="B6" s="93"/>
      <c r="C6" s="93"/>
      <c r="D6" s="4" t="s">
        <v>214</v>
      </c>
      <c r="E6" s="5" t="s">
        <v>2</v>
      </c>
    </row>
    <row r="7" spans="1:5" s="10" customFormat="1" ht="30" customHeight="1">
      <c r="A7" s="6" t="s">
        <v>3</v>
      </c>
      <c r="B7" s="7">
        <f>SUM(B8:B16)</f>
        <v>371549950</v>
      </c>
      <c r="C7" s="7">
        <f>SUM(C8:C16)</f>
        <v>360700000</v>
      </c>
      <c r="D7" s="8">
        <f aca="true" t="shared" si="0" ref="D7:D39">B7-C7</f>
        <v>10849950</v>
      </c>
      <c r="E7" s="9">
        <f aca="true" t="shared" si="1" ref="E7:E39">IF(C7=0,0,(D7/C7)*100)</f>
        <v>3.01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>
        <v>6294707</v>
      </c>
      <c r="C9" s="12">
        <v>7000000</v>
      </c>
      <c r="D9" s="13">
        <f t="shared" si="0"/>
        <v>-705293</v>
      </c>
      <c r="E9" s="14">
        <f t="shared" si="1"/>
        <v>-10.08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>
        <v>365255243</v>
      </c>
      <c r="C12" s="12">
        <v>353700000</v>
      </c>
      <c r="D12" s="13">
        <f t="shared" si="0"/>
        <v>11555243</v>
      </c>
      <c r="E12" s="14">
        <f t="shared" si="1"/>
        <v>3.27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710223273</v>
      </c>
      <c r="C17" s="7">
        <f>SUM(C18:C29)</f>
        <v>1080997000</v>
      </c>
      <c r="D17" s="8">
        <f t="shared" si="0"/>
        <v>-370773727</v>
      </c>
      <c r="E17" s="9">
        <f t="shared" si="1"/>
        <v>-34.3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>
        <v>11866374</v>
      </c>
      <c r="C19" s="12">
        <v>10800000</v>
      </c>
      <c r="D19" s="13">
        <f t="shared" si="0"/>
        <v>1066374</v>
      </c>
      <c r="E19" s="14">
        <f t="shared" si="1"/>
        <v>9.87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>
        <v>123150340</v>
      </c>
      <c r="C22" s="12">
        <v>121950000</v>
      </c>
      <c r="D22" s="13">
        <f t="shared" si="0"/>
        <v>1200340</v>
      </c>
      <c r="E22" s="14">
        <f t="shared" si="1"/>
        <v>0.98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547056489</v>
      </c>
      <c r="C26" s="12">
        <v>915270000</v>
      </c>
      <c r="D26" s="13">
        <f t="shared" si="0"/>
        <v>-368213511</v>
      </c>
      <c r="E26" s="14">
        <f t="shared" si="1"/>
        <v>-40.23</v>
      </c>
    </row>
    <row r="27" spans="1:5" s="15" customFormat="1" ht="14.25">
      <c r="A27" s="11" t="s">
        <v>23</v>
      </c>
      <c r="B27" s="12">
        <v>34225</v>
      </c>
      <c r="C27" s="12">
        <v>437000</v>
      </c>
      <c r="D27" s="13">
        <f t="shared" si="0"/>
        <v>-402775</v>
      </c>
      <c r="E27" s="14">
        <f t="shared" si="1"/>
        <v>-92.17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28115845</v>
      </c>
      <c r="C29" s="12">
        <v>32540000</v>
      </c>
      <c r="D29" s="13">
        <f t="shared" si="0"/>
        <v>-4424155</v>
      </c>
      <c r="E29" s="14">
        <f t="shared" si="1"/>
        <v>-13.6</v>
      </c>
    </row>
    <row r="30" spans="1:5" s="15" customFormat="1" ht="28.5" customHeight="1">
      <c r="A30" s="16" t="s">
        <v>215</v>
      </c>
      <c r="B30" s="7">
        <f>B7-B17</f>
        <v>-338673323</v>
      </c>
      <c r="C30" s="7">
        <f>C7-C17</f>
        <v>-720297000</v>
      </c>
      <c r="D30" s="8">
        <f t="shared" si="0"/>
        <v>381623677</v>
      </c>
      <c r="E30" s="9">
        <f t="shared" si="1"/>
        <v>-52.98</v>
      </c>
    </row>
    <row r="31" spans="1:5" s="15" customFormat="1" ht="25.5" customHeight="1">
      <c r="A31" s="16" t="s">
        <v>26</v>
      </c>
      <c r="B31" s="7">
        <f>SUM(B32:B33)</f>
        <v>17315754</v>
      </c>
      <c r="C31" s="7">
        <f>SUM(C32:C33)</f>
        <v>8200000</v>
      </c>
      <c r="D31" s="8">
        <f t="shared" si="0"/>
        <v>9115754</v>
      </c>
      <c r="E31" s="9">
        <f t="shared" si="1"/>
        <v>111.17</v>
      </c>
    </row>
    <row r="32" spans="1:5" s="15" customFormat="1" ht="14.25">
      <c r="A32" s="11" t="s">
        <v>27</v>
      </c>
      <c r="B32" s="12">
        <v>8656680</v>
      </c>
      <c r="C32" s="12">
        <v>2700000</v>
      </c>
      <c r="D32" s="13">
        <f t="shared" si="0"/>
        <v>5956680</v>
      </c>
      <c r="E32" s="14">
        <f t="shared" si="1"/>
        <v>220.62</v>
      </c>
    </row>
    <row r="33" spans="1:5" s="15" customFormat="1" ht="14.25">
      <c r="A33" s="11" t="s">
        <v>28</v>
      </c>
      <c r="B33" s="12">
        <v>8659074</v>
      </c>
      <c r="C33" s="12">
        <v>5500000</v>
      </c>
      <c r="D33" s="13">
        <f t="shared" si="0"/>
        <v>3159074</v>
      </c>
      <c r="E33" s="14">
        <f t="shared" si="1"/>
        <v>57.44</v>
      </c>
    </row>
    <row r="34" spans="1:5" s="15" customFormat="1" ht="27.75" customHeight="1">
      <c r="A34" s="16" t="s">
        <v>29</v>
      </c>
      <c r="B34" s="7">
        <f>SUM(B35:B36)</f>
        <v>10135</v>
      </c>
      <c r="C34" s="7">
        <f>SUM(C35:C36)</f>
        <v>0</v>
      </c>
      <c r="D34" s="8">
        <f t="shared" si="0"/>
        <v>10135</v>
      </c>
      <c r="E34" s="9">
        <f t="shared" si="1"/>
        <v>0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10135</v>
      </c>
      <c r="C36" s="12"/>
      <c r="D36" s="13">
        <f t="shared" si="0"/>
        <v>10135</v>
      </c>
      <c r="E36" s="14">
        <f t="shared" si="1"/>
        <v>0</v>
      </c>
    </row>
    <row r="37" spans="1:5" s="15" customFormat="1" ht="24.75" customHeight="1">
      <c r="A37" s="16" t="s">
        <v>216</v>
      </c>
      <c r="B37" s="7">
        <f>B31-B34</f>
        <v>17305619</v>
      </c>
      <c r="C37" s="7">
        <f>C31-C34</f>
        <v>8200000</v>
      </c>
      <c r="D37" s="8">
        <f t="shared" si="0"/>
        <v>9105619</v>
      </c>
      <c r="E37" s="9">
        <f t="shared" si="1"/>
        <v>111.04</v>
      </c>
    </row>
    <row r="38" spans="1:5" s="15" customFormat="1" ht="24.75" customHeight="1">
      <c r="A38" s="16" t="s">
        <v>217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218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219</v>
      </c>
      <c r="B44" s="21">
        <f>B30+B37+B38+B39</f>
        <v>-321367704</v>
      </c>
      <c r="C44" s="21">
        <f>C30+C37+C38+C39</f>
        <v>-712097000</v>
      </c>
      <c r="D44" s="22">
        <f>B44-C44</f>
        <v>390729296</v>
      </c>
      <c r="E44" s="23">
        <f>IF(C44=0,0,(D44/C44)*100)</f>
        <v>-54.87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A1:E44"/>
  <sheetViews>
    <sheetView view="pageBreakPreview" zoomScale="60" workbookViewId="0" topLeftCell="A1">
      <pane xSplit="1" ySplit="6" topLeftCell="B34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220</v>
      </c>
      <c r="B1" s="96"/>
      <c r="C1" s="96"/>
      <c r="D1" s="96"/>
      <c r="E1" s="96"/>
    </row>
    <row r="2" spans="1:5" s="1" customFormat="1" ht="27.75">
      <c r="A2" s="97" t="s">
        <v>221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222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223</v>
      </c>
      <c r="C5" s="92" t="s">
        <v>224</v>
      </c>
      <c r="D5" s="92" t="s">
        <v>225</v>
      </c>
      <c r="E5" s="94"/>
    </row>
    <row r="6" spans="1:5" s="1" customFormat="1" ht="16.5">
      <c r="A6" s="91"/>
      <c r="B6" s="93"/>
      <c r="C6" s="93"/>
      <c r="D6" s="4" t="s">
        <v>226</v>
      </c>
      <c r="E6" s="5" t="s">
        <v>2</v>
      </c>
    </row>
    <row r="7" spans="1:5" s="10" customFormat="1" ht="30" customHeight="1">
      <c r="A7" s="6" t="s">
        <v>3</v>
      </c>
      <c r="B7" s="7">
        <f>SUM(B8:B16)</f>
        <v>82520211</v>
      </c>
      <c r="C7" s="7">
        <f>SUM(C8:C16)</f>
        <v>56281000</v>
      </c>
      <c r="D7" s="8">
        <f aca="true" t="shared" si="0" ref="D7:D39">B7-C7</f>
        <v>26239211</v>
      </c>
      <c r="E7" s="9">
        <f aca="true" t="shared" si="1" ref="E7:E39">IF(C7=0,0,(D7/C7)*100)</f>
        <v>46.62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>
        <v>82520211</v>
      </c>
      <c r="C9" s="12">
        <v>56281000</v>
      </c>
      <c r="D9" s="13">
        <f t="shared" si="0"/>
        <v>26239211</v>
      </c>
      <c r="E9" s="14">
        <f t="shared" si="1"/>
        <v>46.62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58622453.51</v>
      </c>
      <c r="C17" s="7">
        <f>SUM(C18:C29)</f>
        <v>41789000</v>
      </c>
      <c r="D17" s="8">
        <f t="shared" si="0"/>
        <v>16833453.51</v>
      </c>
      <c r="E17" s="9">
        <f t="shared" si="1"/>
        <v>40.28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>
        <v>55878060.65</v>
      </c>
      <c r="C19" s="12">
        <v>37342000</v>
      </c>
      <c r="D19" s="13">
        <f t="shared" si="0"/>
        <v>18536060.65</v>
      </c>
      <c r="E19" s="14">
        <f t="shared" si="1"/>
        <v>49.64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1225239.86</v>
      </c>
      <c r="C26" s="12">
        <v>2600000</v>
      </c>
      <c r="D26" s="13">
        <f t="shared" si="0"/>
        <v>-1374760.14</v>
      </c>
      <c r="E26" s="14">
        <f t="shared" si="1"/>
        <v>-52.88</v>
      </c>
    </row>
    <row r="27" spans="1:5" s="15" customFormat="1" ht="14.25">
      <c r="A27" s="11" t="s">
        <v>23</v>
      </c>
      <c r="B27" s="12">
        <v>1380303</v>
      </c>
      <c r="C27" s="12">
        <v>1667000</v>
      </c>
      <c r="D27" s="13">
        <f t="shared" si="0"/>
        <v>-286697</v>
      </c>
      <c r="E27" s="14">
        <f t="shared" si="1"/>
        <v>-17.2</v>
      </c>
    </row>
    <row r="28" spans="1:5" s="15" customFormat="1" ht="14.25">
      <c r="A28" s="11" t="s">
        <v>24</v>
      </c>
      <c r="B28" s="12">
        <v>138850</v>
      </c>
      <c r="C28" s="12">
        <v>180000</v>
      </c>
      <c r="D28" s="13">
        <f t="shared" si="0"/>
        <v>-41150</v>
      </c>
      <c r="E28" s="14">
        <f t="shared" si="1"/>
        <v>-22.86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227</v>
      </c>
      <c r="B30" s="7">
        <f>B7-B17</f>
        <v>23897757.49</v>
      </c>
      <c r="C30" s="7">
        <f>C7-C17</f>
        <v>14492000</v>
      </c>
      <c r="D30" s="8">
        <f t="shared" si="0"/>
        <v>9405757.49</v>
      </c>
      <c r="E30" s="9">
        <f t="shared" si="1"/>
        <v>64.9</v>
      </c>
    </row>
    <row r="31" spans="1:5" s="15" customFormat="1" ht="25.5" customHeight="1">
      <c r="A31" s="16" t="s">
        <v>26</v>
      </c>
      <c r="B31" s="7">
        <f>SUM(B32:B33)</f>
        <v>2944242</v>
      </c>
      <c r="C31" s="7">
        <f>SUM(C32:C33)</f>
        <v>2590000</v>
      </c>
      <c r="D31" s="8">
        <f t="shared" si="0"/>
        <v>354242</v>
      </c>
      <c r="E31" s="9">
        <f t="shared" si="1"/>
        <v>13.68</v>
      </c>
    </row>
    <row r="32" spans="1:5" s="15" customFormat="1" ht="14.25">
      <c r="A32" s="11" t="s">
        <v>27</v>
      </c>
      <c r="B32" s="12">
        <v>2876027</v>
      </c>
      <c r="C32" s="12">
        <v>2590000</v>
      </c>
      <c r="D32" s="13">
        <f t="shared" si="0"/>
        <v>286027</v>
      </c>
      <c r="E32" s="14">
        <f t="shared" si="1"/>
        <v>11.04</v>
      </c>
    </row>
    <row r="33" spans="1:5" s="15" customFormat="1" ht="14.25">
      <c r="A33" s="11" t="s">
        <v>28</v>
      </c>
      <c r="B33" s="12">
        <v>68215</v>
      </c>
      <c r="C33" s="12">
        <v>0</v>
      </c>
      <c r="D33" s="13">
        <f t="shared" si="0"/>
        <v>68215</v>
      </c>
      <c r="E33" s="14">
        <f t="shared" si="1"/>
        <v>0</v>
      </c>
    </row>
    <row r="34" spans="1:5" s="15" customFormat="1" ht="27.75" customHeight="1">
      <c r="A34" s="16" t="s">
        <v>29</v>
      </c>
      <c r="B34" s="7">
        <f>SUM(B35:B36)</f>
        <v>0</v>
      </c>
      <c r="C34" s="7">
        <f>SUM(C35:C36)</f>
        <v>1000000</v>
      </c>
      <c r="D34" s="8">
        <f t="shared" si="0"/>
        <v>-1000000</v>
      </c>
      <c r="E34" s="9">
        <f t="shared" si="1"/>
        <v>-100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0</v>
      </c>
      <c r="C36" s="12">
        <v>1000000</v>
      </c>
      <c r="D36" s="13">
        <f t="shared" si="0"/>
        <v>-1000000</v>
      </c>
      <c r="E36" s="14">
        <f t="shared" si="1"/>
        <v>-100</v>
      </c>
    </row>
    <row r="37" spans="1:5" s="15" customFormat="1" ht="24.75" customHeight="1">
      <c r="A37" s="16" t="s">
        <v>228</v>
      </c>
      <c r="B37" s="7">
        <f>B31-B34</f>
        <v>2944242</v>
      </c>
      <c r="C37" s="7">
        <f>C31-C34</f>
        <v>1590000</v>
      </c>
      <c r="D37" s="8">
        <f t="shared" si="0"/>
        <v>1354242</v>
      </c>
      <c r="E37" s="9">
        <f t="shared" si="1"/>
        <v>85.17</v>
      </c>
    </row>
    <row r="38" spans="1:5" s="15" customFormat="1" ht="24.75" customHeight="1">
      <c r="A38" s="16" t="s">
        <v>229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230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231</v>
      </c>
      <c r="B44" s="21">
        <f>B30+B37+B38+B39</f>
        <v>26841999.49</v>
      </c>
      <c r="C44" s="21">
        <f>C30+C37+C38+C39</f>
        <v>16082000</v>
      </c>
      <c r="D44" s="22">
        <f>B44-C44</f>
        <v>10759999.49</v>
      </c>
      <c r="E44" s="23">
        <f>IF(C44=0,0,(D44/C44)*100)</f>
        <v>66.91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7"/>
  <dimension ref="A1:E44"/>
  <sheetViews>
    <sheetView view="pageBreakPreview" zoomScale="60" workbookViewId="0" topLeftCell="A1">
      <pane xSplit="1" ySplit="6" topLeftCell="B31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95" t="s">
        <v>232</v>
      </c>
      <c r="B1" s="96"/>
      <c r="C1" s="96"/>
      <c r="D1" s="96"/>
      <c r="E1" s="96"/>
    </row>
    <row r="2" spans="1:5" s="1" customFormat="1" ht="27.75">
      <c r="A2" s="97" t="s">
        <v>209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210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211</v>
      </c>
      <c r="C5" s="92" t="s">
        <v>212</v>
      </c>
      <c r="D5" s="92" t="s">
        <v>213</v>
      </c>
      <c r="E5" s="94"/>
    </row>
    <row r="6" spans="1:5" s="1" customFormat="1" ht="16.5">
      <c r="A6" s="91"/>
      <c r="B6" s="93"/>
      <c r="C6" s="93"/>
      <c r="D6" s="4" t="s">
        <v>214</v>
      </c>
      <c r="E6" s="5" t="s">
        <v>2</v>
      </c>
    </row>
    <row r="7" spans="1:5" s="10" customFormat="1" ht="30" customHeight="1">
      <c r="A7" s="6" t="s">
        <v>3</v>
      </c>
      <c r="B7" s="7">
        <f>SUM(B8:B16)</f>
        <v>254044787</v>
      </c>
      <c r="C7" s="7">
        <f>SUM(C8:C16)</f>
        <v>115989000</v>
      </c>
      <c r="D7" s="8">
        <f aca="true" t="shared" si="0" ref="D7:D39">B7-C7</f>
        <v>138055787</v>
      </c>
      <c r="E7" s="9">
        <f aca="true" t="shared" si="1" ref="E7:E39">IF(C7=0,0,(D7/C7)*100)</f>
        <v>119.02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>
        <v>11530774</v>
      </c>
      <c r="C12" s="12">
        <v>15989000</v>
      </c>
      <c r="D12" s="13">
        <f t="shared" si="0"/>
        <v>-4458226</v>
      </c>
      <c r="E12" s="14">
        <f t="shared" si="1"/>
        <v>-27.88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>
        <v>242514013</v>
      </c>
      <c r="C14" s="12">
        <v>100000000</v>
      </c>
      <c r="D14" s="13">
        <f t="shared" si="0"/>
        <v>142514013</v>
      </c>
      <c r="E14" s="14">
        <f t="shared" si="1"/>
        <v>142.51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44184187</v>
      </c>
      <c r="C17" s="7">
        <f>SUM(C18:C29)</f>
        <v>95067000</v>
      </c>
      <c r="D17" s="8">
        <f t="shared" si="0"/>
        <v>-50882813</v>
      </c>
      <c r="E17" s="9">
        <f t="shared" si="1"/>
        <v>-53.52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>
        <v>7253967</v>
      </c>
      <c r="C22" s="12">
        <v>9570000</v>
      </c>
      <c r="D22" s="13">
        <f t="shared" si="0"/>
        <v>-2316033</v>
      </c>
      <c r="E22" s="14">
        <f t="shared" si="1"/>
        <v>-24.2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36050153</v>
      </c>
      <c r="C26" s="12">
        <v>84347000</v>
      </c>
      <c r="D26" s="13">
        <f t="shared" si="0"/>
        <v>-48296847</v>
      </c>
      <c r="E26" s="14">
        <f t="shared" si="1"/>
        <v>-57.26</v>
      </c>
    </row>
    <row r="27" spans="1:5" s="15" customFormat="1" ht="14.25">
      <c r="A27" s="11" t="s">
        <v>23</v>
      </c>
      <c r="B27" s="12">
        <v>880067</v>
      </c>
      <c r="C27" s="12">
        <v>1150000</v>
      </c>
      <c r="D27" s="13">
        <f t="shared" si="0"/>
        <v>-269933</v>
      </c>
      <c r="E27" s="14">
        <f t="shared" si="1"/>
        <v>-23.47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215</v>
      </c>
      <c r="B30" s="7">
        <f>B7-B17</f>
        <v>209860600</v>
      </c>
      <c r="C30" s="7">
        <f>C7-C17</f>
        <v>20922000</v>
      </c>
      <c r="D30" s="8">
        <f t="shared" si="0"/>
        <v>188938600</v>
      </c>
      <c r="E30" s="9">
        <f t="shared" si="1"/>
        <v>903.06</v>
      </c>
    </row>
    <row r="31" spans="1:5" s="15" customFormat="1" ht="25.5" customHeight="1">
      <c r="A31" s="16" t="s">
        <v>26</v>
      </c>
      <c r="B31" s="7">
        <f>SUM(B32:B33)</f>
        <v>20439698</v>
      </c>
      <c r="C31" s="7">
        <f>SUM(C32:C33)</f>
        <v>2357000</v>
      </c>
      <c r="D31" s="8">
        <f t="shared" si="0"/>
        <v>18082698</v>
      </c>
      <c r="E31" s="9">
        <f t="shared" si="1"/>
        <v>767.19</v>
      </c>
    </row>
    <row r="32" spans="1:5" s="15" customFormat="1" ht="14.25">
      <c r="A32" s="11" t="s">
        <v>27</v>
      </c>
      <c r="B32" s="12">
        <v>3262640</v>
      </c>
      <c r="C32" s="12">
        <v>1857000</v>
      </c>
      <c r="D32" s="13">
        <f t="shared" si="0"/>
        <v>1405640</v>
      </c>
      <c r="E32" s="14">
        <f t="shared" si="1"/>
        <v>75.69</v>
      </c>
    </row>
    <row r="33" spans="1:5" s="15" customFormat="1" ht="14.25">
      <c r="A33" s="11" t="s">
        <v>28</v>
      </c>
      <c r="B33" s="12">
        <v>17177058</v>
      </c>
      <c r="C33" s="12">
        <v>500000</v>
      </c>
      <c r="D33" s="13">
        <f t="shared" si="0"/>
        <v>16677058</v>
      </c>
      <c r="E33" s="14">
        <f t="shared" si="1"/>
        <v>3335.41</v>
      </c>
    </row>
    <row r="34" spans="1:5" s="15" customFormat="1" ht="27.75" customHeight="1">
      <c r="A34" s="16" t="s">
        <v>29</v>
      </c>
      <c r="B34" s="7">
        <f>SUM(B35:B36)</f>
        <v>13203832</v>
      </c>
      <c r="C34" s="7">
        <f>SUM(C35:C36)</f>
        <v>0</v>
      </c>
      <c r="D34" s="8">
        <f t="shared" si="0"/>
        <v>13203832</v>
      </c>
      <c r="E34" s="9">
        <f t="shared" si="1"/>
        <v>0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13203832</v>
      </c>
      <c r="C36" s="12"/>
      <c r="D36" s="13">
        <f t="shared" si="0"/>
        <v>13203832</v>
      </c>
      <c r="E36" s="14">
        <f t="shared" si="1"/>
        <v>0</v>
      </c>
    </row>
    <row r="37" spans="1:5" s="15" customFormat="1" ht="24.75" customHeight="1">
      <c r="A37" s="16" t="s">
        <v>216</v>
      </c>
      <c r="B37" s="7">
        <f>B31-B34</f>
        <v>7235866</v>
      </c>
      <c r="C37" s="7">
        <f>C31-C34</f>
        <v>2357000</v>
      </c>
      <c r="D37" s="8">
        <f t="shared" si="0"/>
        <v>4878866</v>
      </c>
      <c r="E37" s="9">
        <f t="shared" si="1"/>
        <v>206.99</v>
      </c>
    </row>
    <row r="38" spans="1:5" s="15" customFormat="1" ht="24.75" customHeight="1">
      <c r="A38" s="16" t="s">
        <v>217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218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219</v>
      </c>
      <c r="B44" s="21">
        <f>B30+B37+B38+B39</f>
        <v>217096466</v>
      </c>
      <c r="C44" s="21">
        <f>C30+C37+C38+C39</f>
        <v>23279000</v>
      </c>
      <c r="D44" s="22">
        <f>B44-C44</f>
        <v>193817466</v>
      </c>
      <c r="E44" s="23">
        <f>IF(C44=0,0,(D44/C44)*100)</f>
        <v>832.59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>
    <tabColor indexed="53"/>
  </sheetPr>
  <dimension ref="A1:CK146"/>
  <sheetViews>
    <sheetView tabSelected="1" view="pageBreakPreview" zoomScale="75" zoomScaleSheetLayoutView="75" workbookViewId="0" topLeftCell="A1">
      <pane xSplit="1" ySplit="6" topLeftCell="B43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F7" sqref="BF7:BN44"/>
    </sheetView>
  </sheetViews>
  <sheetFormatPr defaultColWidth="9.00390625" defaultRowHeight="16.5"/>
  <cols>
    <col min="1" max="3" width="21.625" style="78" customWidth="1"/>
    <col min="4" max="4" width="21.625" style="77" customWidth="1"/>
    <col min="5" max="7" width="21.625" style="78" customWidth="1"/>
    <col min="8" max="8" width="21.625" style="77" customWidth="1"/>
    <col min="9" max="11" width="21.625" style="78" customWidth="1"/>
    <col min="12" max="12" width="21.625" style="77" customWidth="1"/>
    <col min="13" max="15" width="21.625" style="78" customWidth="1"/>
    <col min="16" max="16" width="21.625" style="77" customWidth="1"/>
    <col min="17" max="19" width="21.625" style="78" customWidth="1"/>
    <col min="20" max="20" width="21.625" style="77" customWidth="1"/>
    <col min="21" max="23" width="21.625" style="78" customWidth="1"/>
    <col min="24" max="24" width="21.625" style="77" customWidth="1"/>
    <col min="25" max="27" width="21.625" style="78" customWidth="1"/>
    <col min="28" max="28" width="21.625" style="77" customWidth="1"/>
    <col min="29" max="31" width="21.625" style="78" customWidth="1"/>
    <col min="32" max="32" width="21.625" style="77" customWidth="1"/>
    <col min="33" max="35" width="21.625" style="78" customWidth="1"/>
    <col min="36" max="36" width="21.625" style="77" customWidth="1"/>
    <col min="37" max="39" width="21.625" style="78" customWidth="1"/>
    <col min="40" max="40" width="21.625" style="77" customWidth="1"/>
    <col min="41" max="43" width="21.625" style="78" customWidth="1"/>
    <col min="44" max="44" width="21.625" style="77" customWidth="1"/>
    <col min="45" max="47" width="21.75390625" style="78" customWidth="1"/>
    <col min="48" max="48" width="24.25390625" style="77" customWidth="1"/>
    <col min="49" max="51" width="21.625" style="78" customWidth="1"/>
    <col min="52" max="53" width="21.625" style="77" customWidth="1"/>
    <col min="54" max="55" width="21.625" style="78" customWidth="1"/>
    <col min="56" max="56" width="21.625" style="77" customWidth="1"/>
    <col min="57" max="57" width="19.25390625" style="78" customWidth="1"/>
    <col min="58" max="58" width="16.375" style="78" customWidth="1"/>
    <col min="59" max="59" width="16.625" style="78" customWidth="1"/>
    <col min="60" max="60" width="18.625" style="77" customWidth="1"/>
    <col min="61" max="61" width="18.25390625" style="77" customWidth="1"/>
    <col min="62" max="62" width="21.75390625" style="78" customWidth="1"/>
    <col min="63" max="63" width="23.50390625" style="78" customWidth="1"/>
    <col min="64" max="64" width="18.50390625" style="78" customWidth="1"/>
    <col min="65" max="65" width="17.375" style="78" bestFit="1" customWidth="1"/>
    <col min="66" max="66" width="7.875" style="77" customWidth="1"/>
    <col min="67" max="16384" width="9.00390625" style="78" customWidth="1"/>
  </cols>
  <sheetData>
    <row r="1" spans="1:66" s="31" customFormat="1" ht="27.75">
      <c r="A1" s="27"/>
      <c r="B1" s="28"/>
      <c r="C1" s="28"/>
      <c r="D1" s="29" t="s">
        <v>233</v>
      </c>
      <c r="E1" s="30" t="s">
        <v>33</v>
      </c>
      <c r="H1" s="32"/>
      <c r="I1" s="27"/>
      <c r="J1" s="28"/>
      <c r="K1" s="28"/>
      <c r="L1" s="29" t="s">
        <v>233</v>
      </c>
      <c r="M1" s="30" t="s">
        <v>33</v>
      </c>
      <c r="P1" s="32"/>
      <c r="Q1" s="27"/>
      <c r="R1" s="28"/>
      <c r="S1" s="28"/>
      <c r="T1" s="29" t="s">
        <v>233</v>
      </c>
      <c r="U1" s="30" t="s">
        <v>33</v>
      </c>
      <c r="X1" s="32"/>
      <c r="Y1" s="27"/>
      <c r="AA1" s="28"/>
      <c r="AB1" s="29" t="s">
        <v>233</v>
      </c>
      <c r="AC1" s="30" t="s">
        <v>33</v>
      </c>
      <c r="AD1" s="27"/>
      <c r="AE1" s="30"/>
      <c r="AF1" s="32"/>
      <c r="AG1" s="27"/>
      <c r="AJ1" s="29" t="s">
        <v>233</v>
      </c>
      <c r="AK1" s="30" t="s">
        <v>33</v>
      </c>
      <c r="AL1" s="30"/>
      <c r="AN1" s="29"/>
      <c r="AO1" s="27"/>
      <c r="AP1" s="30"/>
      <c r="AQ1" s="27"/>
      <c r="AR1" s="29" t="s">
        <v>233</v>
      </c>
      <c r="AS1" s="30" t="s">
        <v>33</v>
      </c>
      <c r="AT1" s="28"/>
      <c r="AU1" s="27"/>
      <c r="AV1" s="33"/>
      <c r="AW1" s="27"/>
      <c r="AX1" s="27"/>
      <c r="AY1" s="27"/>
      <c r="AZ1" s="29" t="s">
        <v>233</v>
      </c>
      <c r="BA1" s="33" t="s">
        <v>33</v>
      </c>
      <c r="BB1" s="30"/>
      <c r="BD1" s="29"/>
      <c r="BE1" s="27"/>
      <c r="BF1" s="27"/>
      <c r="BG1" s="30"/>
      <c r="BI1" s="29" t="s">
        <v>233</v>
      </c>
      <c r="BJ1" s="33" t="s">
        <v>33</v>
      </c>
      <c r="BN1" s="32"/>
    </row>
    <row r="2" spans="1:66" s="34" customFormat="1" ht="27" customHeight="1">
      <c r="A2" s="27"/>
      <c r="B2" s="28"/>
      <c r="C2" s="28"/>
      <c r="D2" s="29" t="s">
        <v>234</v>
      </c>
      <c r="E2" s="30" t="s">
        <v>34</v>
      </c>
      <c r="H2" s="35"/>
      <c r="I2" s="27"/>
      <c r="J2" s="28"/>
      <c r="K2" s="28"/>
      <c r="L2" s="29" t="s">
        <v>234</v>
      </c>
      <c r="M2" s="30" t="s">
        <v>34</v>
      </c>
      <c r="P2" s="35"/>
      <c r="Q2" s="27"/>
      <c r="R2" s="28"/>
      <c r="S2" s="28"/>
      <c r="T2" s="29" t="s">
        <v>234</v>
      </c>
      <c r="U2" s="30" t="s">
        <v>34</v>
      </c>
      <c r="X2" s="35"/>
      <c r="Y2" s="27"/>
      <c r="AA2" s="28"/>
      <c r="AB2" s="29" t="s">
        <v>234</v>
      </c>
      <c r="AC2" s="30" t="s">
        <v>34</v>
      </c>
      <c r="AD2" s="27"/>
      <c r="AE2" s="30"/>
      <c r="AF2" s="35"/>
      <c r="AG2" s="27"/>
      <c r="AJ2" s="29" t="s">
        <v>234</v>
      </c>
      <c r="AK2" s="30" t="s">
        <v>34</v>
      </c>
      <c r="AL2" s="30"/>
      <c r="AN2" s="29"/>
      <c r="AO2" s="27"/>
      <c r="AP2" s="30"/>
      <c r="AQ2" s="27"/>
      <c r="AR2" s="29" t="s">
        <v>234</v>
      </c>
      <c r="AS2" s="30" t="s">
        <v>34</v>
      </c>
      <c r="AT2" s="28"/>
      <c r="AU2" s="27"/>
      <c r="AV2" s="33"/>
      <c r="AW2" s="27"/>
      <c r="AX2" s="27"/>
      <c r="AY2" s="27"/>
      <c r="AZ2" s="29" t="s">
        <v>234</v>
      </c>
      <c r="BA2" s="33" t="s">
        <v>34</v>
      </c>
      <c r="BB2" s="30"/>
      <c r="BD2" s="29"/>
      <c r="BE2" s="27"/>
      <c r="BF2" s="27"/>
      <c r="BG2" s="30"/>
      <c r="BI2" s="29" t="s">
        <v>234</v>
      </c>
      <c r="BJ2" s="33" t="s">
        <v>34</v>
      </c>
      <c r="BN2" s="35"/>
    </row>
    <row r="3" spans="4:66" s="31" customFormat="1" ht="12.75" customHeight="1">
      <c r="D3" s="32"/>
      <c r="H3" s="32"/>
      <c r="L3" s="32"/>
      <c r="P3" s="32"/>
      <c r="T3" s="32"/>
      <c r="W3" s="36"/>
      <c r="X3" s="32"/>
      <c r="AB3" s="32"/>
      <c r="AD3" s="36"/>
      <c r="AF3" s="32"/>
      <c r="AJ3" s="32"/>
      <c r="AN3" s="32"/>
      <c r="AR3" s="32"/>
      <c r="AV3" s="32"/>
      <c r="AZ3" s="32"/>
      <c r="BA3" s="32"/>
      <c r="BD3" s="32"/>
      <c r="BH3" s="32"/>
      <c r="BI3" s="32"/>
      <c r="BN3" s="32"/>
    </row>
    <row r="4" spans="4:66" s="31" customFormat="1" ht="18" customHeight="1" thickBot="1">
      <c r="D4" s="37" t="str">
        <f>'[1]NAME'!$D$5</f>
        <v>　　　　　　　　中華民國96年1月1日</v>
      </c>
      <c r="E4" s="38" t="str">
        <f>'[1]NAME'!$E$5</f>
        <v>至96年6月30日</v>
      </c>
      <c r="H4" s="37" t="s">
        <v>235</v>
      </c>
      <c r="L4" s="37" t="str">
        <f>'[1]NAME'!$D$5</f>
        <v>　　　　　　　　中華民國96年1月1日</v>
      </c>
      <c r="M4" s="38" t="str">
        <f>'[1]NAME'!$E$5</f>
        <v>至96年6月30日</v>
      </c>
      <c r="P4" s="37" t="s">
        <v>235</v>
      </c>
      <c r="T4" s="37" t="str">
        <f>'[1]NAME'!$D$5</f>
        <v>　　　　　　　　中華民國96年1月1日</v>
      </c>
      <c r="U4" s="38" t="str">
        <f>'[1]NAME'!$E$5</f>
        <v>至96年6月30日</v>
      </c>
      <c r="X4" s="37" t="s">
        <v>235</v>
      </c>
      <c r="Z4" s="3"/>
      <c r="AB4" s="37" t="str">
        <f>'[1]NAME'!$D$5</f>
        <v>　　　　　　　　中華民國96年1月1日</v>
      </c>
      <c r="AC4" s="38" t="str">
        <f>'[1]NAME'!$E$5</f>
        <v>至96年6月30日</v>
      </c>
      <c r="AD4" s="3"/>
      <c r="AE4" s="38"/>
      <c r="AF4" s="37" t="s">
        <v>235</v>
      </c>
      <c r="AI4" s="3"/>
      <c r="AJ4" s="37" t="str">
        <f>'[1]NAME'!$D$5</f>
        <v>　　　　　　　　中華民國96年1月1日</v>
      </c>
      <c r="AK4" s="38" t="str">
        <f>'[1]NAME'!$E$5</f>
        <v>至96年6月30日</v>
      </c>
      <c r="AL4" s="38"/>
      <c r="AM4" s="3"/>
      <c r="AN4" s="37" t="s">
        <v>235</v>
      </c>
      <c r="AP4" s="38"/>
      <c r="AQ4" s="3"/>
      <c r="AR4" s="37" t="str">
        <f>'[1]NAME'!$D$5</f>
        <v>　　　　　　　　中華民國96年1月1日</v>
      </c>
      <c r="AS4" s="38" t="str">
        <f>'[1]NAME'!$E$5</f>
        <v>至96年6月30日</v>
      </c>
      <c r="AU4" s="3"/>
      <c r="AV4" s="37" t="s">
        <v>235</v>
      </c>
      <c r="AW4" s="3"/>
      <c r="AX4" s="3"/>
      <c r="AY4" s="3"/>
      <c r="AZ4" s="37" t="str">
        <f>'[1]NAME'!$D$5</f>
        <v>　　　　　　　　中華民國96年1月1日</v>
      </c>
      <c r="BA4" s="39" t="str">
        <f>'[1]NAME'!$E$5</f>
        <v>至96年6月30日</v>
      </c>
      <c r="BB4" s="3"/>
      <c r="BC4" s="3"/>
      <c r="BD4" s="37" t="s">
        <v>235</v>
      </c>
      <c r="BF4" s="3"/>
      <c r="BG4" s="38"/>
      <c r="BI4" s="37" t="str">
        <f>'[1]NAME'!$D$5</f>
        <v>　　　　　　　　中華民國96年1月1日</v>
      </c>
      <c r="BJ4" s="38" t="str">
        <f>'[1]NAME'!$E$5</f>
        <v>至96年6月30日</v>
      </c>
      <c r="BM4" s="98" t="s">
        <v>235</v>
      </c>
      <c r="BN4" s="98"/>
    </row>
    <row r="5" spans="1:66" s="51" customFormat="1" ht="23.25" customHeight="1">
      <c r="A5" s="99" t="str">
        <f>VLOOKUP(A$110,'[1]學校名稱'!$D$1:$E$62,2,FALSE)</f>
        <v>科　　　　目</v>
      </c>
      <c r="B5" s="41" t="str">
        <f>VLOOKUP(B$110,'[1]學校名稱'!$D$1:$E$62,2,FALSE)</f>
        <v>國立臺灣大學</v>
      </c>
      <c r="C5" s="41" t="str">
        <f>VLOOKUP(C$110,'[1]學校名稱'!$D$1:$E$62,2,FALSE)</f>
        <v>國立政治大學</v>
      </c>
      <c r="D5" s="42" t="str">
        <f>VLOOKUP(D$110,'[1]學校名稱'!$D$1:$E$62,2,FALSE)</f>
        <v>國立清華大學</v>
      </c>
      <c r="E5" s="40" t="str">
        <f>VLOOKUP(E$110,'[1]學校名稱'!$D$1:$E$62,2,FALSE)</f>
        <v>國立中興大學</v>
      </c>
      <c r="F5" s="41" t="str">
        <f>VLOOKUP(F$110,'[1]學校名稱'!$D$1:$E$62,2,FALSE)</f>
        <v>國立成功大學</v>
      </c>
      <c r="G5" s="41" t="str">
        <f>VLOOKUP(G$110,'[1]學校名稱'!$D$1:$E$62,2,FALSE)</f>
        <v>國立交通大學</v>
      </c>
      <c r="H5" s="42" t="str">
        <f>VLOOKUP(H$110,'[1]學校名稱'!$D$1:$E$62,2,FALSE)</f>
        <v>國立中央大學</v>
      </c>
      <c r="I5" s="99" t="str">
        <f>VLOOKUP(I$110,'[1]學校名稱'!$D$1:$E$62,2,FALSE)</f>
        <v>科　　　　目</v>
      </c>
      <c r="J5" s="41" t="str">
        <f>VLOOKUP(J$110,'[1]學校名稱'!$D$1:$E$62,2,FALSE)</f>
        <v>國立中山大學</v>
      </c>
      <c r="K5" s="41" t="str">
        <f>VLOOKUP(K$110,'[1]學校名稱'!$D$1:$E$62,2,FALSE)</f>
        <v>國立中正大學</v>
      </c>
      <c r="L5" s="42" t="str">
        <f>VLOOKUP(L$110,'[1]學校名稱'!$D$1:$E$62,2,FALSE)</f>
        <v>國立臺灣海洋大學</v>
      </c>
      <c r="M5" s="40" t="str">
        <f>VLOOKUP(M$110,'[1]學校名稱'!$D$1:$E$62,2,FALSE)</f>
        <v>國立陽明大學</v>
      </c>
      <c r="N5" s="41" t="str">
        <f>VLOOKUP(N$110,'[1]學校名稱'!$D$1:$E$62,2,FALSE)</f>
        <v>國立東華大學</v>
      </c>
      <c r="O5" s="41" t="str">
        <f>VLOOKUP(O$110,'[1]學校名稱'!$D$1:$E$62,2,FALSE)</f>
        <v>國立暨南國際大學</v>
      </c>
      <c r="P5" s="42" t="str">
        <f>VLOOKUP(P$110,'[1]學校名稱'!$D$1:$E$62,2,FALSE)</f>
        <v>國立臺北大學</v>
      </c>
      <c r="Q5" s="99" t="str">
        <f>VLOOKUP(Q$110,'[1]學校名稱'!$D$1:$E$62,2,FALSE)</f>
        <v>科　　　　目</v>
      </c>
      <c r="R5" s="41" t="str">
        <f>VLOOKUP(R$110,'[1]學校名稱'!$D$1:$E$62,2,FALSE)</f>
        <v>國立嘉義大學</v>
      </c>
      <c r="S5" s="41" t="str">
        <f>VLOOKUP(S$110,'[1]學校名稱'!$D$1:$E$62,2,FALSE)</f>
        <v>國立高雄大學</v>
      </c>
      <c r="T5" s="42" t="str">
        <f>VLOOKUP(T$110,'[1]學校名稱'!$D$1:$E$62,2,FALSE)</f>
        <v>國立臺東大學</v>
      </c>
      <c r="U5" s="40" t="str">
        <f>VLOOKUP(U$110,'[1]學校名稱'!$D$1:$E$62,2,FALSE)</f>
        <v>國立宜蘭大學</v>
      </c>
      <c r="V5" s="41" t="str">
        <f>VLOOKUP(V$110,'[1]學校名稱'!$D$1:$E$62,2,FALSE)</f>
        <v>國立聯合大學</v>
      </c>
      <c r="W5" s="41" t="str">
        <f>VLOOKUP(W$110,'[1]學校名稱'!$D$1:$E$62,2,FALSE)</f>
        <v>國立臺南大學</v>
      </c>
      <c r="X5" s="42" t="str">
        <f>VLOOKUP(X$110,'[1]學校名稱'!$D$1:$E$62,2,FALSE)</f>
        <v>國立臺灣師範大學</v>
      </c>
      <c r="Y5" s="99" t="str">
        <f>VLOOKUP(Y$110,'[1]學校名稱'!$D$1:$E$62,2,FALSE)</f>
        <v>科　　　　目</v>
      </c>
      <c r="Z5" s="41" t="str">
        <f>VLOOKUP(Z$110,'[1]學校名稱'!$D$1:$E$62,2,FALSE)</f>
        <v>國立彰化師範大學</v>
      </c>
      <c r="AA5" s="41" t="str">
        <f>VLOOKUP(AA$110,'[1]學校名稱'!$D$1:$E$62,2,FALSE)</f>
        <v>國立高雄師範大學</v>
      </c>
      <c r="AB5" s="42" t="str">
        <f>VLOOKUP(AB$110,'[1]學校名稱'!$D$1:$E$62,2,FALSE)</f>
        <v>國立臺北教育大學</v>
      </c>
      <c r="AC5" s="40" t="str">
        <f>VLOOKUP(AC$110,'[1]學校名稱'!$D$1:$E$62,2,FALSE)</f>
        <v>國立新竹教育大學</v>
      </c>
      <c r="AD5" s="41" t="str">
        <f>VLOOKUP(AD$110,'[1]學校名稱'!$D$1:$E$62,2,FALSE)</f>
        <v>國立臺中教育大學</v>
      </c>
      <c r="AE5" s="41" t="str">
        <f>VLOOKUP(AE$110,'[1]學校名稱'!$D$1:$E$62,2,FALSE)</f>
        <v>國立屏東教育大學</v>
      </c>
      <c r="AF5" s="42" t="str">
        <f>VLOOKUP(AF$110,'[1]學校名稱'!$D$1:$E$62,2,FALSE)</f>
        <v>國立花蓮教育大學</v>
      </c>
      <c r="AG5" s="99" t="str">
        <f>VLOOKUP(AG$110,'[1]學校名稱'!$D$1:$E$62,2,FALSE)</f>
        <v>科　　　　目</v>
      </c>
      <c r="AH5" s="41" t="str">
        <f>VLOOKUP(AH$110,'[1]學校名稱'!$D$1:$E$62,2,FALSE)</f>
        <v>國立臺北藝術大學</v>
      </c>
      <c r="AI5" s="41" t="str">
        <f>VLOOKUP(AI$110,'[1]學校名稱'!$D$1:$E$62,2,FALSE)</f>
        <v>國立臺灣藝術大學</v>
      </c>
      <c r="AJ5" s="42" t="str">
        <f>VLOOKUP(AJ$110,'[1]學校名稱'!$D$1:$E$62,2,FALSE)</f>
        <v>國立臺南藝術大學</v>
      </c>
      <c r="AK5" s="40" t="str">
        <f>VLOOKUP(AK$110,'[1]學校名稱'!$D$1:$E$62,2,FALSE)</f>
        <v>國立空中大學</v>
      </c>
      <c r="AL5" s="41" t="str">
        <f>VLOOKUP(AL$110,'[1]學校名稱'!$D$1:$E$62,2,FALSE)</f>
        <v>國立臺灣科技大學</v>
      </c>
      <c r="AM5" s="41" t="str">
        <f>VLOOKUP(AM$110,'[1]學校名稱'!$D$1:$E$62,2,FALSE)</f>
        <v>國立臺北科技大學</v>
      </c>
      <c r="AN5" s="42" t="str">
        <f>VLOOKUP(AN$110,'[1]學校名稱'!$D$1:$E$62,2,FALSE)</f>
        <v>國立雲林科技大學</v>
      </c>
      <c r="AO5" s="99" t="str">
        <f>VLOOKUP(AO$110,'[1]學校名稱'!$D$1:$E$62,2,FALSE)</f>
        <v>科　　　　目</v>
      </c>
      <c r="AP5" s="41" t="str">
        <f>VLOOKUP(AP$110,'[1]學校名稱'!$D$1:$E$62,2,FALSE)</f>
        <v>國立虎尾科技大學</v>
      </c>
      <c r="AQ5" s="43" t="str">
        <f>VLOOKUP(AQ$110,'[1]學校名稱'!$D$1:$E$62,2,FALSE)</f>
        <v>國立高雄第一科技大學</v>
      </c>
      <c r="AR5" s="44" t="str">
        <f>VLOOKUP(AR$110,'[1]學校名稱'!$D$1:$E$62,2,FALSE)</f>
        <v>國立高雄應用科技大學</v>
      </c>
      <c r="AS5" s="45" t="str">
        <f>VLOOKUP(AS$110,'[1]學校名稱'!$D$1:$E$62,2,FALSE)</f>
        <v>國立高雄海洋科技大學</v>
      </c>
      <c r="AT5" s="41" t="str">
        <f>VLOOKUP(AT$110,'[1]學校名稱'!$D$1:$E$62,2,FALSE)</f>
        <v>國立屏東科技大學</v>
      </c>
      <c r="AU5" s="41" t="str">
        <f>VLOOKUP(AU$110,'[1]學校名稱'!$D$1:$E$62,2,FALSE)</f>
        <v>國立澎湖科技大學</v>
      </c>
      <c r="AV5" s="46" t="s">
        <v>236</v>
      </c>
      <c r="AW5" s="99" t="str">
        <f>VLOOKUP(AW$110,'[1]學校名稱'!$D$1:$E$62,2,FALSE)</f>
        <v>科　　　　目</v>
      </c>
      <c r="AX5" s="42" t="str">
        <f>VLOOKUP(AX$110,'[1]學校名稱'!$D$1:$E$62,2,FALSE)</f>
        <v>國立臺北護理學院</v>
      </c>
      <c r="AY5" s="42" t="str">
        <f>VLOOKUP(AY$110,'[1]學校名稱'!$D$1:$E$62,2,FALSE)</f>
        <v>國立體育學院</v>
      </c>
      <c r="AZ5" s="42" t="str">
        <f>VLOOKUP(AZ$110,'[1]學校名稱'!$D$1:$E$62,2,FALSE)</f>
        <v>國立臺灣體育學院</v>
      </c>
      <c r="BA5" s="47" t="str">
        <f>VLOOKUP(BA$110,'[1]學校名稱'!$D$1:$E$62,2,FALSE)</f>
        <v>國立臺北商業技術學院</v>
      </c>
      <c r="BB5" s="42" t="str">
        <f>VLOOKUP(BB$110,'[1]學校名稱'!$D$1:$E$62,2,FALSE)</f>
        <v>國立臺中技術學院</v>
      </c>
      <c r="BC5" s="42" t="str">
        <f>VLOOKUP(BC$110,'[1]學校名稱'!$D$1:$E$62,2,FALSE)</f>
        <v>國立高雄餐旅學院</v>
      </c>
      <c r="BD5" s="44" t="str">
        <f>VLOOKUP(BD$110,'[1]學校名稱'!$D$1:$E$62,2,FALSE)</f>
        <v>國立屏東商業技術學院</v>
      </c>
      <c r="BE5" s="99" t="str">
        <f>VLOOKUP(BE$110,'[1]學校名稱'!$D$1:$E$62,2,FALSE)</f>
        <v>科　　　　目</v>
      </c>
      <c r="BF5" s="46" t="str">
        <f>VLOOKUP(BF$110,'[1]學校名稱'!$D$1:$E$62,2,FALSE)</f>
        <v>國立金門技術學院</v>
      </c>
      <c r="BG5" s="46" t="str">
        <f>VLOOKUP(BG$110,'[1]學校名稱'!$D$1:$E$62,2,FALSE)</f>
        <v>國立臺灣戲曲學院</v>
      </c>
      <c r="BH5" s="48" t="str">
        <f>VLOOKUP(BH$110,'[1]學校名稱'!$D$1:$E$62,2,FALSE)</f>
        <v>國立臺中護理專科學校</v>
      </c>
      <c r="BI5" s="49" t="str">
        <f>VLOOKUP(BI$110,'[1]學校名稱'!$D$1:$E$62,2,FALSE)</f>
        <v>國立臺南護理專科學校</v>
      </c>
      <c r="BJ5" s="50" t="str">
        <f>VLOOKUP(BJ$110,'[1]學校名稱'!$D$1:$E$62,2,FALSE)</f>
        <v>國立臺東專科學校</v>
      </c>
      <c r="BK5" s="41" t="s">
        <v>237</v>
      </c>
      <c r="BL5" s="102" t="s">
        <v>89</v>
      </c>
      <c r="BM5" s="92" t="s">
        <v>90</v>
      </c>
      <c r="BN5" s="101"/>
    </row>
    <row r="6" spans="1:66" s="60" customFormat="1" ht="20.25" customHeight="1">
      <c r="A6" s="100" t="str">
        <f>VLOOKUP(A$110,'[1]學校名稱'!$D$1:$E$61,2,FALSE)</f>
        <v>科　　　　目</v>
      </c>
      <c r="B6" s="52" t="s">
        <v>238</v>
      </c>
      <c r="C6" s="52" t="s">
        <v>238</v>
      </c>
      <c r="D6" s="53" t="s">
        <v>238</v>
      </c>
      <c r="E6" s="54" t="s">
        <v>238</v>
      </c>
      <c r="F6" s="52" t="s">
        <v>238</v>
      </c>
      <c r="G6" s="52" t="s">
        <v>238</v>
      </c>
      <c r="H6" s="53" t="s">
        <v>238</v>
      </c>
      <c r="I6" s="100" t="str">
        <f>VLOOKUP(I$110,'[1]學校名稱'!$D$1:$E$61,2,FALSE)</f>
        <v>科　　　　目</v>
      </c>
      <c r="J6" s="52" t="s">
        <v>238</v>
      </c>
      <c r="K6" s="52" t="s">
        <v>238</v>
      </c>
      <c r="L6" s="53" t="s">
        <v>238</v>
      </c>
      <c r="M6" s="54" t="s">
        <v>238</v>
      </c>
      <c r="N6" s="52" t="s">
        <v>238</v>
      </c>
      <c r="O6" s="52" t="s">
        <v>238</v>
      </c>
      <c r="P6" s="53" t="s">
        <v>238</v>
      </c>
      <c r="Q6" s="100" t="str">
        <f>VLOOKUP(Q$110,'[1]學校名稱'!$D$1:$E$61,2,FALSE)</f>
        <v>科　　　　目</v>
      </c>
      <c r="R6" s="52" t="s">
        <v>238</v>
      </c>
      <c r="S6" s="52" t="s">
        <v>238</v>
      </c>
      <c r="T6" s="53" t="s">
        <v>238</v>
      </c>
      <c r="U6" s="54" t="s">
        <v>238</v>
      </c>
      <c r="V6" s="52" t="s">
        <v>238</v>
      </c>
      <c r="W6" s="52" t="s">
        <v>238</v>
      </c>
      <c r="X6" s="53" t="s">
        <v>238</v>
      </c>
      <c r="Y6" s="100" t="str">
        <f>VLOOKUP(Y$110,'[1]學校名稱'!$D$1:$E$61,2,FALSE)</f>
        <v>科　　　　目</v>
      </c>
      <c r="Z6" s="53" t="s">
        <v>238</v>
      </c>
      <c r="AA6" s="52" t="s">
        <v>238</v>
      </c>
      <c r="AB6" s="53" t="s">
        <v>238</v>
      </c>
      <c r="AC6" s="54" t="s">
        <v>238</v>
      </c>
      <c r="AD6" s="52" t="s">
        <v>238</v>
      </c>
      <c r="AE6" s="52" t="s">
        <v>238</v>
      </c>
      <c r="AF6" s="53" t="s">
        <v>238</v>
      </c>
      <c r="AG6" s="100" t="str">
        <f>VLOOKUP(AG$110,'[1]學校名稱'!$D$1:$E$61,2,FALSE)</f>
        <v>科　　　　目</v>
      </c>
      <c r="AH6" s="52" t="s">
        <v>238</v>
      </c>
      <c r="AI6" s="53" t="s">
        <v>238</v>
      </c>
      <c r="AJ6" s="53" t="s">
        <v>238</v>
      </c>
      <c r="AK6" s="54" t="s">
        <v>238</v>
      </c>
      <c r="AL6" s="53" t="s">
        <v>238</v>
      </c>
      <c r="AM6" s="52" t="s">
        <v>238</v>
      </c>
      <c r="AN6" s="53" t="s">
        <v>238</v>
      </c>
      <c r="AO6" s="100" t="str">
        <f>VLOOKUP(AO$110,'[1]學校名稱'!$D$1:$E$61,2,FALSE)</f>
        <v>科　　　　目</v>
      </c>
      <c r="AP6" s="52" t="s">
        <v>238</v>
      </c>
      <c r="AQ6" s="53" t="s">
        <v>238</v>
      </c>
      <c r="AR6" s="53" t="s">
        <v>238</v>
      </c>
      <c r="AS6" s="54" t="s">
        <v>238</v>
      </c>
      <c r="AT6" s="52" t="s">
        <v>238</v>
      </c>
      <c r="AU6" s="53" t="s">
        <v>238</v>
      </c>
      <c r="AV6" s="55" t="s">
        <v>239</v>
      </c>
      <c r="AW6" s="100" t="str">
        <f>VLOOKUP(AW$110,'[1]學校名稱'!$D$1:$E$61,2,FALSE)</f>
        <v>科　　　　目</v>
      </c>
      <c r="AX6" s="53" t="s">
        <v>238</v>
      </c>
      <c r="AY6" s="53" t="s">
        <v>238</v>
      </c>
      <c r="AZ6" s="53" t="s">
        <v>238</v>
      </c>
      <c r="BA6" s="56" t="s">
        <v>238</v>
      </c>
      <c r="BB6" s="53" t="s">
        <v>238</v>
      </c>
      <c r="BC6" s="53" t="s">
        <v>238</v>
      </c>
      <c r="BD6" s="53" t="s">
        <v>238</v>
      </c>
      <c r="BE6" s="100" t="str">
        <f>VLOOKUP(BE$110,'[1]學校名稱'!$D$1:$E$61,2,FALSE)</f>
        <v>科　　　　目</v>
      </c>
      <c r="BF6" s="52" t="s">
        <v>238</v>
      </c>
      <c r="BG6" s="56" t="s">
        <v>238</v>
      </c>
      <c r="BH6" s="52" t="s">
        <v>238</v>
      </c>
      <c r="BI6" s="56" t="s">
        <v>238</v>
      </c>
      <c r="BJ6" s="56" t="s">
        <v>238</v>
      </c>
      <c r="BK6" s="57" t="s">
        <v>240</v>
      </c>
      <c r="BL6" s="103"/>
      <c r="BM6" s="58" t="s">
        <v>241</v>
      </c>
      <c r="BN6" s="59" t="s">
        <v>242</v>
      </c>
    </row>
    <row r="7" spans="1:66" s="63" customFormat="1" ht="25.5" customHeight="1">
      <c r="A7" s="6" t="str">
        <f>'[1]臺大'!$A7</f>
        <v>業務收入</v>
      </c>
      <c r="B7" s="7">
        <v>3680175055</v>
      </c>
      <c r="C7" s="7">
        <v>1359840655</v>
      </c>
      <c r="D7" s="61">
        <v>1366354501</v>
      </c>
      <c r="E7" s="7">
        <v>1259339689</v>
      </c>
      <c r="F7" s="7">
        <v>2133375343</v>
      </c>
      <c r="G7" s="7">
        <v>1226666893</v>
      </c>
      <c r="H7" s="61">
        <v>1107993046</v>
      </c>
      <c r="I7" s="6" t="str">
        <f aca="true" t="shared" si="0" ref="I7:I39">$A7</f>
        <v>業務收入</v>
      </c>
      <c r="J7" s="7">
        <v>836545161</v>
      </c>
      <c r="K7" s="7">
        <v>919182076</v>
      </c>
      <c r="L7" s="61">
        <v>669102318</v>
      </c>
      <c r="M7" s="7">
        <v>607265278</v>
      </c>
      <c r="N7" s="7">
        <v>461270000</v>
      </c>
      <c r="O7" s="7">
        <v>402838169</v>
      </c>
      <c r="P7" s="61">
        <v>590041807</v>
      </c>
      <c r="Q7" s="6" t="str">
        <f aca="true" t="shared" si="1" ref="Q7:Q39">$A7</f>
        <v>業務收入</v>
      </c>
      <c r="R7" s="7">
        <v>794818038</v>
      </c>
      <c r="S7" s="7">
        <v>336451259</v>
      </c>
      <c r="T7" s="61">
        <v>279070815</v>
      </c>
      <c r="U7" s="7">
        <v>388440789</v>
      </c>
      <c r="V7" s="7">
        <v>371090322</v>
      </c>
      <c r="W7" s="7">
        <v>391537297</v>
      </c>
      <c r="X7" s="61">
        <v>1165655062</v>
      </c>
      <c r="Y7" s="6" t="str">
        <f aca="true" t="shared" si="2" ref="Y7:Y39">$A7</f>
        <v>業務收入</v>
      </c>
      <c r="Z7" s="7">
        <v>548684770</v>
      </c>
      <c r="AA7" s="7">
        <v>491916622</v>
      </c>
      <c r="AB7" s="61">
        <v>392647186</v>
      </c>
      <c r="AC7" s="7">
        <v>289689109</v>
      </c>
      <c r="AD7" s="7">
        <v>338705262</v>
      </c>
      <c r="AE7" s="7">
        <v>332005216</v>
      </c>
      <c r="AF7" s="61">
        <v>264781057</v>
      </c>
      <c r="AG7" s="6" t="str">
        <f aca="true" t="shared" si="3" ref="AG7:AG39">$A7</f>
        <v>業務收入</v>
      </c>
      <c r="AH7" s="7">
        <v>307722372</v>
      </c>
      <c r="AI7" s="7">
        <v>344094897</v>
      </c>
      <c r="AJ7" s="61">
        <v>215436785</v>
      </c>
      <c r="AK7" s="7">
        <v>262532608</v>
      </c>
      <c r="AL7" s="7">
        <v>779103189</v>
      </c>
      <c r="AM7" s="7">
        <v>757197418</v>
      </c>
      <c r="AN7" s="61">
        <v>669461542</v>
      </c>
      <c r="AO7" s="6" t="str">
        <f aca="true" t="shared" si="4" ref="AO7:AO39">$A7</f>
        <v>業務收入</v>
      </c>
      <c r="AP7" s="7">
        <v>575531619</v>
      </c>
      <c r="AQ7" s="7">
        <v>436665329</v>
      </c>
      <c r="AR7" s="61">
        <v>603541108</v>
      </c>
      <c r="AS7" s="7">
        <v>424477565</v>
      </c>
      <c r="AT7" s="7">
        <v>664720795</v>
      </c>
      <c r="AU7" s="7">
        <v>167804823</v>
      </c>
      <c r="AV7" s="61">
        <v>510917848</v>
      </c>
      <c r="AW7" s="6" t="str">
        <f aca="true" t="shared" si="5" ref="AW7:AW39">$A7</f>
        <v>業務收入</v>
      </c>
      <c r="AX7" s="7">
        <v>265968293</v>
      </c>
      <c r="AY7" s="7">
        <v>217624568</v>
      </c>
      <c r="AZ7" s="61">
        <v>218554497</v>
      </c>
      <c r="BA7" s="7">
        <v>439308430</v>
      </c>
      <c r="BB7" s="7">
        <v>612881306</v>
      </c>
      <c r="BC7" s="7">
        <v>244321124</v>
      </c>
      <c r="BD7" s="61">
        <v>224916496</v>
      </c>
      <c r="BE7" s="6" t="str">
        <f aca="true" t="shared" si="6" ref="BE7:BE39">$A7</f>
        <v>業務收入</v>
      </c>
      <c r="BF7" s="7">
        <v>92361913</v>
      </c>
      <c r="BG7" s="7">
        <v>204513017</v>
      </c>
      <c r="BH7" s="62">
        <v>85040367</v>
      </c>
      <c r="BI7" s="61">
        <v>78833499</v>
      </c>
      <c r="BJ7" s="7">
        <v>151416970</v>
      </c>
      <c r="BK7" s="7">
        <v>32560431173</v>
      </c>
      <c r="BL7" s="7">
        <v>32935694000</v>
      </c>
      <c r="BM7" s="8">
        <v>-375262827</v>
      </c>
      <c r="BN7" s="9">
        <v>-1.14</v>
      </c>
    </row>
    <row r="8" spans="1:66" s="67" customFormat="1" ht="16.5" customHeight="1">
      <c r="A8" s="11" t="str">
        <f>'[1]臺大'!$A8</f>
        <v>　勞務收入</v>
      </c>
      <c r="B8" s="12">
        <v>51434811</v>
      </c>
      <c r="C8" s="12">
        <v>0</v>
      </c>
      <c r="D8" s="64">
        <v>0</v>
      </c>
      <c r="E8" s="12">
        <v>12275947</v>
      </c>
      <c r="F8" s="12">
        <v>0</v>
      </c>
      <c r="G8" s="12">
        <v>0</v>
      </c>
      <c r="H8" s="64">
        <v>0</v>
      </c>
      <c r="I8" s="11" t="str">
        <f t="shared" si="0"/>
        <v>　勞務收入</v>
      </c>
      <c r="J8" s="12">
        <v>0</v>
      </c>
      <c r="K8" s="12">
        <v>0</v>
      </c>
      <c r="L8" s="64">
        <v>0</v>
      </c>
      <c r="M8" s="12">
        <v>0</v>
      </c>
      <c r="N8" s="12">
        <v>0</v>
      </c>
      <c r="O8" s="12">
        <v>0</v>
      </c>
      <c r="P8" s="64">
        <v>0</v>
      </c>
      <c r="Q8" s="11" t="str">
        <f t="shared" si="1"/>
        <v>　勞務收入</v>
      </c>
      <c r="R8" s="12">
        <v>0</v>
      </c>
      <c r="S8" s="12">
        <v>0</v>
      </c>
      <c r="T8" s="64">
        <v>0</v>
      </c>
      <c r="U8" s="12">
        <v>0</v>
      </c>
      <c r="V8" s="12">
        <v>0</v>
      </c>
      <c r="W8" s="12">
        <v>0</v>
      </c>
      <c r="X8" s="64">
        <v>0</v>
      </c>
      <c r="Y8" s="11" t="str">
        <f t="shared" si="2"/>
        <v>　勞務收入</v>
      </c>
      <c r="Z8" s="12">
        <v>0</v>
      </c>
      <c r="AA8" s="12">
        <v>0</v>
      </c>
      <c r="AB8" s="64">
        <v>0</v>
      </c>
      <c r="AC8" s="12">
        <v>0</v>
      </c>
      <c r="AD8" s="12">
        <v>0</v>
      </c>
      <c r="AE8" s="12">
        <v>0</v>
      </c>
      <c r="AF8" s="64">
        <v>0</v>
      </c>
      <c r="AG8" s="11" t="str">
        <f t="shared" si="3"/>
        <v>　勞務收入</v>
      </c>
      <c r="AH8" s="12">
        <v>0</v>
      </c>
      <c r="AI8" s="12">
        <v>0</v>
      </c>
      <c r="AJ8" s="64">
        <v>0</v>
      </c>
      <c r="AK8" s="12">
        <v>0</v>
      </c>
      <c r="AL8" s="12">
        <v>0</v>
      </c>
      <c r="AM8" s="12">
        <v>0</v>
      </c>
      <c r="AN8" s="64">
        <v>0</v>
      </c>
      <c r="AO8" s="11" t="str">
        <f t="shared" si="4"/>
        <v>　勞務收入</v>
      </c>
      <c r="AP8" s="12">
        <v>0</v>
      </c>
      <c r="AQ8" s="12">
        <v>0</v>
      </c>
      <c r="AR8" s="64">
        <v>0</v>
      </c>
      <c r="AS8" s="12">
        <v>0</v>
      </c>
      <c r="AT8" s="12">
        <v>0</v>
      </c>
      <c r="AU8" s="12">
        <v>0</v>
      </c>
      <c r="AV8" s="64">
        <v>0</v>
      </c>
      <c r="AW8" s="11" t="str">
        <f t="shared" si="5"/>
        <v>　勞務收入</v>
      </c>
      <c r="AX8" s="12">
        <v>0</v>
      </c>
      <c r="AY8" s="12">
        <v>0</v>
      </c>
      <c r="AZ8" s="64">
        <v>0</v>
      </c>
      <c r="BA8" s="12">
        <v>0</v>
      </c>
      <c r="BB8" s="12">
        <v>0</v>
      </c>
      <c r="BC8" s="12">
        <v>0</v>
      </c>
      <c r="BD8" s="64">
        <v>0</v>
      </c>
      <c r="BE8" s="11" t="str">
        <f t="shared" si="6"/>
        <v>　勞務收入</v>
      </c>
      <c r="BF8" s="12">
        <v>0</v>
      </c>
      <c r="BG8" s="12">
        <v>8655170</v>
      </c>
      <c r="BH8" s="65">
        <v>0</v>
      </c>
      <c r="BI8" s="64">
        <v>0</v>
      </c>
      <c r="BJ8" s="12">
        <v>0</v>
      </c>
      <c r="BK8" s="66">
        <v>72365928</v>
      </c>
      <c r="BL8" s="66">
        <v>102400000</v>
      </c>
      <c r="BM8" s="13">
        <v>-30034072</v>
      </c>
      <c r="BN8" s="14">
        <v>-29.33</v>
      </c>
    </row>
    <row r="9" spans="1:66" s="67" customFormat="1" ht="16.5" customHeight="1">
      <c r="A9" s="11" t="str">
        <f>'[1]臺大'!$A9</f>
        <v>　銷貨收入</v>
      </c>
      <c r="B9" s="12">
        <v>87220636</v>
      </c>
      <c r="C9" s="12">
        <v>0</v>
      </c>
      <c r="D9" s="64">
        <v>0</v>
      </c>
      <c r="E9" s="12">
        <v>15728364</v>
      </c>
      <c r="F9" s="12">
        <v>0</v>
      </c>
      <c r="G9" s="12">
        <v>0</v>
      </c>
      <c r="H9" s="64">
        <v>0</v>
      </c>
      <c r="I9" s="11" t="str">
        <f t="shared" si="0"/>
        <v>　銷貨收入</v>
      </c>
      <c r="J9" s="12">
        <v>0</v>
      </c>
      <c r="K9" s="12">
        <v>0</v>
      </c>
      <c r="L9" s="64">
        <v>0</v>
      </c>
      <c r="M9" s="12">
        <v>0</v>
      </c>
      <c r="N9" s="12">
        <v>0</v>
      </c>
      <c r="O9" s="12">
        <v>0</v>
      </c>
      <c r="P9" s="64">
        <v>0</v>
      </c>
      <c r="Q9" s="11" t="str">
        <f t="shared" si="1"/>
        <v>　銷貨收入</v>
      </c>
      <c r="R9" s="12">
        <v>0</v>
      </c>
      <c r="S9" s="12">
        <v>0</v>
      </c>
      <c r="T9" s="64">
        <v>0</v>
      </c>
      <c r="U9" s="12">
        <v>0</v>
      </c>
      <c r="V9" s="12">
        <v>0</v>
      </c>
      <c r="W9" s="12">
        <v>0</v>
      </c>
      <c r="X9" s="64">
        <v>0</v>
      </c>
      <c r="Y9" s="11" t="str">
        <f t="shared" si="2"/>
        <v>　銷貨收入</v>
      </c>
      <c r="Z9" s="12">
        <v>0</v>
      </c>
      <c r="AA9" s="12">
        <v>0</v>
      </c>
      <c r="AB9" s="64">
        <v>0</v>
      </c>
      <c r="AC9" s="12">
        <v>0</v>
      </c>
      <c r="AD9" s="12">
        <v>0</v>
      </c>
      <c r="AE9" s="12">
        <v>0</v>
      </c>
      <c r="AF9" s="64">
        <v>0</v>
      </c>
      <c r="AG9" s="11" t="str">
        <f t="shared" si="3"/>
        <v>　銷貨收入</v>
      </c>
      <c r="AH9" s="12">
        <v>0</v>
      </c>
      <c r="AI9" s="12">
        <v>0</v>
      </c>
      <c r="AJ9" s="64">
        <v>0</v>
      </c>
      <c r="AK9" s="12">
        <v>0</v>
      </c>
      <c r="AL9" s="12">
        <v>0</v>
      </c>
      <c r="AM9" s="12">
        <v>0</v>
      </c>
      <c r="AN9" s="64">
        <v>0</v>
      </c>
      <c r="AO9" s="11" t="str">
        <f t="shared" si="4"/>
        <v>　銷貨收入</v>
      </c>
      <c r="AP9" s="12">
        <v>0</v>
      </c>
      <c r="AQ9" s="12">
        <v>0</v>
      </c>
      <c r="AR9" s="64">
        <v>0</v>
      </c>
      <c r="AS9" s="12">
        <v>0</v>
      </c>
      <c r="AT9" s="12">
        <v>0</v>
      </c>
      <c r="AU9" s="12">
        <v>0</v>
      </c>
      <c r="AV9" s="64">
        <v>0</v>
      </c>
      <c r="AW9" s="11" t="str">
        <f t="shared" si="5"/>
        <v>　銷貨收入</v>
      </c>
      <c r="AX9" s="12">
        <v>0</v>
      </c>
      <c r="AY9" s="12">
        <v>0</v>
      </c>
      <c r="AZ9" s="64">
        <v>0</v>
      </c>
      <c r="BA9" s="12">
        <v>0</v>
      </c>
      <c r="BB9" s="12">
        <v>0</v>
      </c>
      <c r="BC9" s="12">
        <v>0</v>
      </c>
      <c r="BD9" s="64">
        <v>0</v>
      </c>
      <c r="BE9" s="11" t="str">
        <f t="shared" si="6"/>
        <v>　銷貨收入</v>
      </c>
      <c r="BF9" s="12">
        <v>0</v>
      </c>
      <c r="BG9" s="12">
        <v>0</v>
      </c>
      <c r="BH9" s="65">
        <v>0</v>
      </c>
      <c r="BI9" s="64">
        <v>0</v>
      </c>
      <c r="BJ9" s="12">
        <v>0</v>
      </c>
      <c r="BK9" s="66">
        <v>102949000</v>
      </c>
      <c r="BL9" s="66">
        <v>49835000</v>
      </c>
      <c r="BM9" s="13">
        <v>53114000</v>
      </c>
      <c r="BN9" s="14">
        <v>106.58</v>
      </c>
    </row>
    <row r="10" spans="1:66" s="67" customFormat="1" ht="16.5" customHeight="1">
      <c r="A10" s="11" t="str">
        <f>'[1]臺大'!$A10</f>
        <v>　教學收入</v>
      </c>
      <c r="B10" s="12">
        <v>872536402</v>
      </c>
      <c r="C10" s="12">
        <v>459829857</v>
      </c>
      <c r="D10" s="64">
        <v>234471341</v>
      </c>
      <c r="E10" s="12">
        <v>349285554</v>
      </c>
      <c r="F10" s="12">
        <v>564316740</v>
      </c>
      <c r="G10" s="12">
        <v>327092437</v>
      </c>
      <c r="H10" s="64">
        <v>347257585</v>
      </c>
      <c r="I10" s="11" t="str">
        <f t="shared" si="0"/>
        <v>　教學收入</v>
      </c>
      <c r="J10" s="12">
        <v>237026496</v>
      </c>
      <c r="K10" s="12">
        <v>266812332</v>
      </c>
      <c r="L10" s="64">
        <v>203052891</v>
      </c>
      <c r="M10" s="12">
        <v>100081518</v>
      </c>
      <c r="N10" s="12">
        <v>149409901</v>
      </c>
      <c r="O10" s="12">
        <v>81283082</v>
      </c>
      <c r="P10" s="64">
        <v>223037183</v>
      </c>
      <c r="Q10" s="11" t="str">
        <f t="shared" si="1"/>
        <v>　教學收入</v>
      </c>
      <c r="R10" s="12">
        <v>266341058</v>
      </c>
      <c r="S10" s="12">
        <v>127046487</v>
      </c>
      <c r="T10" s="64">
        <v>77893870</v>
      </c>
      <c r="U10" s="12">
        <v>110765942</v>
      </c>
      <c r="V10" s="12">
        <v>154712154</v>
      </c>
      <c r="W10" s="12">
        <v>152076583</v>
      </c>
      <c r="X10" s="64">
        <v>282186517</v>
      </c>
      <c r="Y10" s="11" t="str">
        <f t="shared" si="2"/>
        <v>　教學收入</v>
      </c>
      <c r="Z10" s="12">
        <v>178872579</v>
      </c>
      <c r="AA10" s="12">
        <v>164700564</v>
      </c>
      <c r="AB10" s="64">
        <v>137514868</v>
      </c>
      <c r="AC10" s="12">
        <v>67605805</v>
      </c>
      <c r="AD10" s="12">
        <v>97102775</v>
      </c>
      <c r="AE10" s="12">
        <v>90322574</v>
      </c>
      <c r="AF10" s="64">
        <v>62638955</v>
      </c>
      <c r="AG10" s="11" t="str">
        <f t="shared" si="3"/>
        <v>　教學收入</v>
      </c>
      <c r="AH10" s="12">
        <v>49213373</v>
      </c>
      <c r="AI10" s="12">
        <v>113642075</v>
      </c>
      <c r="AJ10" s="64">
        <v>42728602</v>
      </c>
      <c r="AK10" s="12">
        <v>171196408</v>
      </c>
      <c r="AL10" s="12">
        <v>201466842</v>
      </c>
      <c r="AM10" s="12">
        <v>258264209</v>
      </c>
      <c r="AN10" s="64">
        <v>217671665</v>
      </c>
      <c r="AO10" s="11" t="str">
        <f t="shared" si="4"/>
        <v>　教學收入</v>
      </c>
      <c r="AP10" s="12">
        <v>237337178</v>
      </c>
      <c r="AQ10" s="12">
        <v>157494974</v>
      </c>
      <c r="AR10" s="64">
        <v>251560982</v>
      </c>
      <c r="AS10" s="12">
        <v>184446964</v>
      </c>
      <c r="AT10" s="12">
        <v>297266871</v>
      </c>
      <c r="AU10" s="12">
        <v>51486705</v>
      </c>
      <c r="AV10" s="64">
        <v>265898652</v>
      </c>
      <c r="AW10" s="11" t="str">
        <f t="shared" si="5"/>
        <v>　教學收入</v>
      </c>
      <c r="AX10" s="12">
        <v>75111534</v>
      </c>
      <c r="AY10" s="12">
        <v>46525825</v>
      </c>
      <c r="AZ10" s="64">
        <v>55484604</v>
      </c>
      <c r="BA10" s="12">
        <v>174053718</v>
      </c>
      <c r="BB10" s="12">
        <v>280553178</v>
      </c>
      <c r="BC10" s="12">
        <v>104950229</v>
      </c>
      <c r="BD10" s="64">
        <v>72499937</v>
      </c>
      <c r="BE10" s="11" t="str">
        <f t="shared" si="6"/>
        <v>　教學收入</v>
      </c>
      <c r="BF10" s="12">
        <v>38885756</v>
      </c>
      <c r="BG10" s="12">
        <v>5993282</v>
      </c>
      <c r="BH10" s="65">
        <v>19417437</v>
      </c>
      <c r="BI10" s="64">
        <v>18009702</v>
      </c>
      <c r="BJ10" s="12">
        <v>12742885</v>
      </c>
      <c r="BK10" s="66">
        <v>9789177637</v>
      </c>
      <c r="BL10" s="66">
        <v>9791845000</v>
      </c>
      <c r="BM10" s="13">
        <v>-2667363</v>
      </c>
      <c r="BN10" s="14">
        <v>-0.03</v>
      </c>
    </row>
    <row r="11" spans="1:66" s="67" customFormat="1" ht="16.5" customHeight="1">
      <c r="A11" s="11" t="str">
        <f>'[1]臺大'!$A11</f>
        <v>　租金及權利金收入</v>
      </c>
      <c r="B11" s="12">
        <v>0</v>
      </c>
      <c r="C11" s="12">
        <v>6537</v>
      </c>
      <c r="D11" s="64">
        <v>1080262</v>
      </c>
      <c r="E11" s="12">
        <v>1311466</v>
      </c>
      <c r="F11" s="12">
        <v>2417350</v>
      </c>
      <c r="G11" s="12">
        <v>6007417</v>
      </c>
      <c r="H11" s="64">
        <v>10622744</v>
      </c>
      <c r="I11" s="11" t="str">
        <f t="shared" si="0"/>
        <v>　租金及權利金收入</v>
      </c>
      <c r="J11" s="12">
        <v>0</v>
      </c>
      <c r="K11" s="12">
        <v>0</v>
      </c>
      <c r="L11" s="64">
        <v>0</v>
      </c>
      <c r="M11" s="12">
        <v>0</v>
      </c>
      <c r="N11" s="12">
        <v>0</v>
      </c>
      <c r="O11" s="12">
        <v>0</v>
      </c>
      <c r="P11" s="64">
        <v>0</v>
      </c>
      <c r="Q11" s="11" t="str">
        <f t="shared" si="1"/>
        <v>　租金及權利金收入</v>
      </c>
      <c r="R11" s="12">
        <v>0</v>
      </c>
      <c r="S11" s="12">
        <v>0</v>
      </c>
      <c r="T11" s="64">
        <v>0</v>
      </c>
      <c r="U11" s="12">
        <v>0</v>
      </c>
      <c r="V11" s="12">
        <v>880000</v>
      </c>
      <c r="W11" s="12">
        <v>0</v>
      </c>
      <c r="X11" s="64">
        <v>125556</v>
      </c>
      <c r="Y11" s="11" t="str">
        <f t="shared" si="2"/>
        <v>　租金及權利金收入</v>
      </c>
      <c r="Z11" s="12">
        <v>0</v>
      </c>
      <c r="AA11" s="12">
        <v>0</v>
      </c>
      <c r="AB11" s="64">
        <v>0</v>
      </c>
      <c r="AC11" s="12">
        <v>0</v>
      </c>
      <c r="AD11" s="12">
        <v>0</v>
      </c>
      <c r="AE11" s="12">
        <v>0</v>
      </c>
      <c r="AF11" s="64">
        <v>0</v>
      </c>
      <c r="AG11" s="11" t="str">
        <f t="shared" si="3"/>
        <v>　租金及權利金收入</v>
      </c>
      <c r="AH11" s="12">
        <v>0</v>
      </c>
      <c r="AI11" s="12">
        <v>0</v>
      </c>
      <c r="AJ11" s="64">
        <v>0</v>
      </c>
      <c r="AK11" s="12">
        <v>0</v>
      </c>
      <c r="AL11" s="12">
        <v>2046720</v>
      </c>
      <c r="AM11" s="12">
        <v>0</v>
      </c>
      <c r="AN11" s="64">
        <v>1848362</v>
      </c>
      <c r="AO11" s="11" t="str">
        <f t="shared" si="4"/>
        <v>　租金及權利金收入</v>
      </c>
      <c r="AP11" s="12">
        <v>64000</v>
      </c>
      <c r="AQ11" s="12">
        <v>0</v>
      </c>
      <c r="AR11" s="64">
        <v>290000</v>
      </c>
      <c r="AS11" s="12">
        <v>0</v>
      </c>
      <c r="AT11" s="12">
        <v>0</v>
      </c>
      <c r="AU11" s="12">
        <v>0</v>
      </c>
      <c r="AV11" s="64">
        <v>134400</v>
      </c>
      <c r="AW11" s="11" t="str">
        <f t="shared" si="5"/>
        <v>　租金及權利金收入</v>
      </c>
      <c r="AX11" s="12">
        <v>0</v>
      </c>
      <c r="AY11" s="12">
        <v>0</v>
      </c>
      <c r="AZ11" s="64">
        <v>0</v>
      </c>
      <c r="BA11" s="12">
        <v>0</v>
      </c>
      <c r="BB11" s="12">
        <v>0</v>
      </c>
      <c r="BC11" s="12">
        <v>40000</v>
      </c>
      <c r="BD11" s="64">
        <v>0</v>
      </c>
      <c r="BE11" s="11" t="str">
        <f t="shared" si="6"/>
        <v>　租金及權利金收入</v>
      </c>
      <c r="BF11" s="12">
        <v>0</v>
      </c>
      <c r="BG11" s="12">
        <v>0</v>
      </c>
      <c r="BH11" s="65">
        <v>0</v>
      </c>
      <c r="BI11" s="64">
        <v>0</v>
      </c>
      <c r="BJ11" s="12">
        <v>0</v>
      </c>
      <c r="BK11" s="66">
        <v>26874814</v>
      </c>
      <c r="BL11" s="66">
        <v>14840000</v>
      </c>
      <c r="BM11" s="13">
        <v>12034814</v>
      </c>
      <c r="BN11" s="14">
        <v>81.1</v>
      </c>
    </row>
    <row r="12" spans="1:66" s="67" customFormat="1" ht="16.5" customHeight="1">
      <c r="A12" s="11" t="str">
        <f>'[1]臺大'!$A12</f>
        <v>　投融資業務收入</v>
      </c>
      <c r="B12" s="12">
        <v>0</v>
      </c>
      <c r="C12" s="12">
        <v>0</v>
      </c>
      <c r="D12" s="64">
        <v>0</v>
      </c>
      <c r="E12" s="12">
        <v>0</v>
      </c>
      <c r="F12" s="12">
        <v>0</v>
      </c>
      <c r="G12" s="12">
        <v>0</v>
      </c>
      <c r="H12" s="64">
        <v>0</v>
      </c>
      <c r="I12" s="11" t="str">
        <f t="shared" si="0"/>
        <v>　投融資業務收入</v>
      </c>
      <c r="J12" s="12">
        <v>0</v>
      </c>
      <c r="K12" s="12">
        <v>0</v>
      </c>
      <c r="L12" s="64">
        <v>0</v>
      </c>
      <c r="M12" s="12">
        <v>0</v>
      </c>
      <c r="N12" s="12">
        <v>0</v>
      </c>
      <c r="O12" s="12">
        <v>0</v>
      </c>
      <c r="P12" s="64">
        <v>0</v>
      </c>
      <c r="Q12" s="11" t="str">
        <f t="shared" si="1"/>
        <v>　投融資業務收入</v>
      </c>
      <c r="R12" s="12">
        <v>0</v>
      </c>
      <c r="S12" s="12">
        <v>0</v>
      </c>
      <c r="T12" s="64">
        <v>0</v>
      </c>
      <c r="U12" s="12">
        <v>0</v>
      </c>
      <c r="V12" s="12">
        <v>0</v>
      </c>
      <c r="W12" s="12">
        <v>0</v>
      </c>
      <c r="X12" s="64">
        <v>0</v>
      </c>
      <c r="Y12" s="11" t="str">
        <f t="shared" si="2"/>
        <v>　投融資業務收入</v>
      </c>
      <c r="Z12" s="12">
        <v>0</v>
      </c>
      <c r="AA12" s="12">
        <v>0</v>
      </c>
      <c r="AB12" s="64">
        <v>0</v>
      </c>
      <c r="AC12" s="12">
        <v>0</v>
      </c>
      <c r="AD12" s="12">
        <v>0</v>
      </c>
      <c r="AE12" s="12">
        <v>0</v>
      </c>
      <c r="AF12" s="64">
        <v>0</v>
      </c>
      <c r="AG12" s="11" t="str">
        <f t="shared" si="3"/>
        <v>　投融資業務收入</v>
      </c>
      <c r="AH12" s="12">
        <v>0</v>
      </c>
      <c r="AI12" s="12">
        <v>0</v>
      </c>
      <c r="AJ12" s="64">
        <v>0</v>
      </c>
      <c r="AK12" s="12">
        <v>0</v>
      </c>
      <c r="AL12" s="12">
        <v>0</v>
      </c>
      <c r="AM12" s="12">
        <v>0</v>
      </c>
      <c r="AN12" s="64">
        <v>0</v>
      </c>
      <c r="AO12" s="11" t="str">
        <f t="shared" si="4"/>
        <v>　投融資業務收入</v>
      </c>
      <c r="AP12" s="12">
        <v>0</v>
      </c>
      <c r="AQ12" s="12">
        <v>0</v>
      </c>
      <c r="AR12" s="64">
        <v>0</v>
      </c>
      <c r="AS12" s="12">
        <v>0</v>
      </c>
      <c r="AT12" s="12">
        <v>0</v>
      </c>
      <c r="AU12" s="12">
        <v>0</v>
      </c>
      <c r="AV12" s="64">
        <v>0</v>
      </c>
      <c r="AW12" s="11" t="str">
        <f t="shared" si="5"/>
        <v>　投融資業務收入</v>
      </c>
      <c r="AX12" s="12">
        <v>0</v>
      </c>
      <c r="AY12" s="12">
        <v>0</v>
      </c>
      <c r="AZ12" s="64">
        <v>0</v>
      </c>
      <c r="BA12" s="12">
        <v>0</v>
      </c>
      <c r="BB12" s="12">
        <v>0</v>
      </c>
      <c r="BC12" s="12">
        <v>0</v>
      </c>
      <c r="BD12" s="64">
        <v>0</v>
      </c>
      <c r="BE12" s="11" t="str">
        <f t="shared" si="6"/>
        <v>　投融資業務收入</v>
      </c>
      <c r="BF12" s="12">
        <v>0</v>
      </c>
      <c r="BG12" s="12">
        <v>0</v>
      </c>
      <c r="BH12" s="65">
        <v>0</v>
      </c>
      <c r="BI12" s="64">
        <v>0</v>
      </c>
      <c r="BJ12" s="12">
        <v>0</v>
      </c>
      <c r="BK12" s="66">
        <v>0</v>
      </c>
      <c r="BL12" s="66">
        <v>0</v>
      </c>
      <c r="BM12" s="13">
        <v>0</v>
      </c>
      <c r="BN12" s="14">
        <v>0</v>
      </c>
    </row>
    <row r="13" spans="1:66" s="67" customFormat="1" ht="16.5" customHeight="1">
      <c r="A13" s="11" t="str">
        <f>'[1]臺大'!$A13</f>
        <v>　醫療收入</v>
      </c>
      <c r="B13" s="12">
        <v>36313121</v>
      </c>
      <c r="C13" s="12">
        <v>0</v>
      </c>
      <c r="D13" s="64">
        <v>0</v>
      </c>
      <c r="E13" s="12">
        <v>13500207</v>
      </c>
      <c r="F13" s="12">
        <v>0</v>
      </c>
      <c r="G13" s="12">
        <v>0</v>
      </c>
      <c r="H13" s="64">
        <v>0</v>
      </c>
      <c r="I13" s="11" t="str">
        <f t="shared" si="0"/>
        <v>　醫療收入</v>
      </c>
      <c r="J13" s="12">
        <v>0</v>
      </c>
      <c r="K13" s="12">
        <v>0</v>
      </c>
      <c r="L13" s="64">
        <v>0</v>
      </c>
      <c r="M13" s="12">
        <v>0</v>
      </c>
      <c r="N13" s="12">
        <v>0</v>
      </c>
      <c r="O13" s="12">
        <v>0</v>
      </c>
      <c r="P13" s="64">
        <v>0</v>
      </c>
      <c r="Q13" s="11" t="str">
        <f t="shared" si="1"/>
        <v>　醫療收入</v>
      </c>
      <c r="R13" s="12">
        <v>0</v>
      </c>
      <c r="S13" s="12">
        <v>0</v>
      </c>
      <c r="T13" s="64">
        <v>0</v>
      </c>
      <c r="U13" s="12">
        <v>0</v>
      </c>
      <c r="V13" s="12">
        <v>0</v>
      </c>
      <c r="W13" s="12">
        <v>0</v>
      </c>
      <c r="X13" s="64">
        <v>0</v>
      </c>
      <c r="Y13" s="11" t="str">
        <f t="shared" si="2"/>
        <v>　醫療收入</v>
      </c>
      <c r="Z13" s="12">
        <v>0</v>
      </c>
      <c r="AA13" s="12">
        <v>0</v>
      </c>
      <c r="AB13" s="64">
        <v>0</v>
      </c>
      <c r="AC13" s="12">
        <v>0</v>
      </c>
      <c r="AD13" s="12">
        <v>0</v>
      </c>
      <c r="AE13" s="12">
        <v>0</v>
      </c>
      <c r="AF13" s="64">
        <v>0</v>
      </c>
      <c r="AG13" s="11" t="str">
        <f t="shared" si="3"/>
        <v>　醫療收入</v>
      </c>
      <c r="AH13" s="12">
        <v>0</v>
      </c>
      <c r="AI13" s="12">
        <v>0</v>
      </c>
      <c r="AJ13" s="64">
        <v>0</v>
      </c>
      <c r="AK13" s="12">
        <v>0</v>
      </c>
      <c r="AL13" s="12">
        <v>0</v>
      </c>
      <c r="AM13" s="12">
        <v>0</v>
      </c>
      <c r="AN13" s="64">
        <v>0</v>
      </c>
      <c r="AO13" s="11" t="str">
        <f t="shared" si="4"/>
        <v>　醫療收入</v>
      </c>
      <c r="AP13" s="12">
        <v>0</v>
      </c>
      <c r="AQ13" s="12">
        <v>0</v>
      </c>
      <c r="AR13" s="64">
        <v>0</v>
      </c>
      <c r="AS13" s="12">
        <v>0</v>
      </c>
      <c r="AT13" s="12">
        <v>0</v>
      </c>
      <c r="AU13" s="12">
        <v>0</v>
      </c>
      <c r="AV13" s="64">
        <v>0</v>
      </c>
      <c r="AW13" s="11" t="str">
        <f t="shared" si="5"/>
        <v>　醫療收入</v>
      </c>
      <c r="AX13" s="12">
        <v>0</v>
      </c>
      <c r="AY13" s="12">
        <v>0</v>
      </c>
      <c r="AZ13" s="64">
        <v>0</v>
      </c>
      <c r="BA13" s="12">
        <v>0</v>
      </c>
      <c r="BB13" s="12">
        <v>0</v>
      </c>
      <c r="BC13" s="12">
        <v>0</v>
      </c>
      <c r="BD13" s="64">
        <v>0</v>
      </c>
      <c r="BE13" s="11" t="str">
        <f t="shared" si="6"/>
        <v>　醫療收入</v>
      </c>
      <c r="BF13" s="12">
        <v>0</v>
      </c>
      <c r="BG13" s="12">
        <v>0</v>
      </c>
      <c r="BH13" s="65">
        <v>0</v>
      </c>
      <c r="BI13" s="64">
        <v>0</v>
      </c>
      <c r="BJ13" s="12">
        <v>0</v>
      </c>
      <c r="BK13" s="66">
        <v>49813328</v>
      </c>
      <c r="BL13" s="66">
        <v>43470000</v>
      </c>
      <c r="BM13" s="13">
        <v>6343328</v>
      </c>
      <c r="BN13" s="14">
        <v>14.59</v>
      </c>
    </row>
    <row r="14" spans="1:66" s="67" customFormat="1" ht="16.5" customHeight="1">
      <c r="A14" s="11" t="str">
        <f>'[1]臺大'!$A14</f>
        <v>　徵收收入</v>
      </c>
      <c r="B14" s="12">
        <v>0</v>
      </c>
      <c r="C14" s="12">
        <v>0</v>
      </c>
      <c r="D14" s="64">
        <v>0</v>
      </c>
      <c r="E14" s="12">
        <v>0</v>
      </c>
      <c r="F14" s="12">
        <v>0</v>
      </c>
      <c r="G14" s="12">
        <v>0</v>
      </c>
      <c r="H14" s="64">
        <v>0</v>
      </c>
      <c r="I14" s="11" t="str">
        <f t="shared" si="0"/>
        <v>　徵收收入</v>
      </c>
      <c r="J14" s="12">
        <v>0</v>
      </c>
      <c r="K14" s="12">
        <v>0</v>
      </c>
      <c r="L14" s="64">
        <v>0</v>
      </c>
      <c r="M14" s="12">
        <v>0</v>
      </c>
      <c r="N14" s="12">
        <v>0</v>
      </c>
      <c r="O14" s="12">
        <v>0</v>
      </c>
      <c r="P14" s="64">
        <v>0</v>
      </c>
      <c r="Q14" s="11" t="str">
        <f t="shared" si="1"/>
        <v>　徵收收入</v>
      </c>
      <c r="R14" s="12">
        <v>0</v>
      </c>
      <c r="S14" s="12">
        <v>0</v>
      </c>
      <c r="T14" s="64">
        <v>0</v>
      </c>
      <c r="U14" s="12">
        <v>0</v>
      </c>
      <c r="V14" s="12">
        <v>0</v>
      </c>
      <c r="W14" s="12">
        <v>0</v>
      </c>
      <c r="X14" s="64">
        <v>0</v>
      </c>
      <c r="Y14" s="11" t="str">
        <f t="shared" si="2"/>
        <v>　徵收收入</v>
      </c>
      <c r="Z14" s="12">
        <v>0</v>
      </c>
      <c r="AA14" s="12">
        <v>0</v>
      </c>
      <c r="AB14" s="64">
        <v>0</v>
      </c>
      <c r="AC14" s="12">
        <v>0</v>
      </c>
      <c r="AD14" s="12">
        <v>0</v>
      </c>
      <c r="AE14" s="12">
        <v>0</v>
      </c>
      <c r="AF14" s="64">
        <v>0</v>
      </c>
      <c r="AG14" s="11" t="str">
        <f t="shared" si="3"/>
        <v>　徵收收入</v>
      </c>
      <c r="AH14" s="12">
        <v>0</v>
      </c>
      <c r="AI14" s="12">
        <v>0</v>
      </c>
      <c r="AJ14" s="64">
        <v>0</v>
      </c>
      <c r="AK14" s="12">
        <v>0</v>
      </c>
      <c r="AL14" s="12">
        <v>0</v>
      </c>
      <c r="AM14" s="12">
        <v>0</v>
      </c>
      <c r="AN14" s="64">
        <v>0</v>
      </c>
      <c r="AO14" s="11" t="str">
        <f t="shared" si="4"/>
        <v>　徵收收入</v>
      </c>
      <c r="AP14" s="12">
        <v>0</v>
      </c>
      <c r="AQ14" s="12">
        <v>0</v>
      </c>
      <c r="AR14" s="64">
        <v>0</v>
      </c>
      <c r="AS14" s="12">
        <v>0</v>
      </c>
      <c r="AT14" s="12">
        <v>0</v>
      </c>
      <c r="AU14" s="12">
        <v>0</v>
      </c>
      <c r="AV14" s="64">
        <v>0</v>
      </c>
      <c r="AW14" s="11" t="str">
        <f t="shared" si="5"/>
        <v>　徵收收入</v>
      </c>
      <c r="AX14" s="12">
        <v>0</v>
      </c>
      <c r="AY14" s="12">
        <v>0</v>
      </c>
      <c r="AZ14" s="64">
        <v>0</v>
      </c>
      <c r="BA14" s="12">
        <v>0</v>
      </c>
      <c r="BB14" s="12">
        <v>0</v>
      </c>
      <c r="BC14" s="12">
        <v>0</v>
      </c>
      <c r="BD14" s="64">
        <v>0</v>
      </c>
      <c r="BE14" s="11" t="str">
        <f t="shared" si="6"/>
        <v>　徵收收入</v>
      </c>
      <c r="BF14" s="12">
        <v>0</v>
      </c>
      <c r="BG14" s="12">
        <v>0</v>
      </c>
      <c r="BH14" s="65">
        <v>0</v>
      </c>
      <c r="BI14" s="64">
        <v>0</v>
      </c>
      <c r="BJ14" s="12">
        <v>0</v>
      </c>
      <c r="BK14" s="66">
        <v>0</v>
      </c>
      <c r="BL14" s="66">
        <v>0</v>
      </c>
      <c r="BM14" s="13">
        <v>0</v>
      </c>
      <c r="BN14" s="14">
        <v>0</v>
      </c>
    </row>
    <row r="15" spans="1:66" s="67" customFormat="1" ht="16.5" customHeight="1">
      <c r="A15" s="11" t="str">
        <f>'[1]臺大'!$A15</f>
        <v>　福利收入</v>
      </c>
      <c r="B15" s="12">
        <v>0</v>
      </c>
      <c r="C15" s="12">
        <v>0</v>
      </c>
      <c r="D15" s="64">
        <v>0</v>
      </c>
      <c r="E15" s="12">
        <v>0</v>
      </c>
      <c r="F15" s="12">
        <v>0</v>
      </c>
      <c r="G15" s="12">
        <v>0</v>
      </c>
      <c r="H15" s="64">
        <v>0</v>
      </c>
      <c r="I15" s="11" t="str">
        <f t="shared" si="0"/>
        <v>　福利收入</v>
      </c>
      <c r="J15" s="12">
        <v>0</v>
      </c>
      <c r="K15" s="12">
        <v>0</v>
      </c>
      <c r="L15" s="64">
        <v>0</v>
      </c>
      <c r="M15" s="12">
        <v>0</v>
      </c>
      <c r="N15" s="12">
        <v>0</v>
      </c>
      <c r="O15" s="12">
        <v>0</v>
      </c>
      <c r="P15" s="64">
        <v>0</v>
      </c>
      <c r="Q15" s="11" t="str">
        <f t="shared" si="1"/>
        <v>　福利收入</v>
      </c>
      <c r="R15" s="12">
        <v>0</v>
      </c>
      <c r="S15" s="12">
        <v>0</v>
      </c>
      <c r="T15" s="64">
        <v>0</v>
      </c>
      <c r="U15" s="12">
        <v>0</v>
      </c>
      <c r="V15" s="12">
        <v>0</v>
      </c>
      <c r="W15" s="12">
        <v>0</v>
      </c>
      <c r="X15" s="64">
        <v>0</v>
      </c>
      <c r="Y15" s="11" t="str">
        <f t="shared" si="2"/>
        <v>　福利收入</v>
      </c>
      <c r="Z15" s="12">
        <v>0</v>
      </c>
      <c r="AA15" s="12">
        <v>0</v>
      </c>
      <c r="AB15" s="64">
        <v>0</v>
      </c>
      <c r="AC15" s="12">
        <v>0</v>
      </c>
      <c r="AD15" s="12">
        <v>0</v>
      </c>
      <c r="AE15" s="12">
        <v>0</v>
      </c>
      <c r="AF15" s="64">
        <v>0</v>
      </c>
      <c r="AG15" s="11" t="str">
        <f t="shared" si="3"/>
        <v>　福利收入</v>
      </c>
      <c r="AH15" s="12">
        <v>0</v>
      </c>
      <c r="AI15" s="12">
        <v>0</v>
      </c>
      <c r="AJ15" s="64">
        <v>0</v>
      </c>
      <c r="AK15" s="12">
        <v>0</v>
      </c>
      <c r="AL15" s="12">
        <v>0</v>
      </c>
      <c r="AM15" s="12">
        <v>0</v>
      </c>
      <c r="AN15" s="64">
        <v>0</v>
      </c>
      <c r="AO15" s="11" t="str">
        <f t="shared" si="4"/>
        <v>　福利收入</v>
      </c>
      <c r="AP15" s="12">
        <v>0</v>
      </c>
      <c r="AQ15" s="12">
        <v>0</v>
      </c>
      <c r="AR15" s="64">
        <v>0</v>
      </c>
      <c r="AS15" s="12">
        <v>0</v>
      </c>
      <c r="AT15" s="12">
        <v>0</v>
      </c>
      <c r="AU15" s="12">
        <v>0</v>
      </c>
      <c r="AV15" s="64">
        <v>0</v>
      </c>
      <c r="AW15" s="11" t="str">
        <f t="shared" si="5"/>
        <v>　福利收入</v>
      </c>
      <c r="AX15" s="12">
        <v>0</v>
      </c>
      <c r="AY15" s="12">
        <v>0</v>
      </c>
      <c r="AZ15" s="64">
        <v>0</v>
      </c>
      <c r="BA15" s="12">
        <v>0</v>
      </c>
      <c r="BB15" s="12">
        <v>0</v>
      </c>
      <c r="BC15" s="12">
        <v>0</v>
      </c>
      <c r="BD15" s="64">
        <v>0</v>
      </c>
      <c r="BE15" s="11" t="str">
        <f t="shared" si="6"/>
        <v>　福利收入</v>
      </c>
      <c r="BF15" s="12">
        <v>0</v>
      </c>
      <c r="BG15" s="12">
        <v>0</v>
      </c>
      <c r="BH15" s="65">
        <v>0</v>
      </c>
      <c r="BI15" s="64">
        <v>0</v>
      </c>
      <c r="BJ15" s="12">
        <v>0</v>
      </c>
      <c r="BK15" s="66">
        <v>0</v>
      </c>
      <c r="BL15" s="66">
        <v>0</v>
      </c>
      <c r="BM15" s="13">
        <v>0</v>
      </c>
      <c r="BN15" s="14">
        <v>0</v>
      </c>
    </row>
    <row r="16" spans="1:66" s="67" customFormat="1" ht="16.5" customHeight="1">
      <c r="A16" s="11" t="str">
        <f>'[1]臺大'!$A16</f>
        <v>　其他業務收入</v>
      </c>
      <c r="B16" s="12">
        <v>2632670085</v>
      </c>
      <c r="C16" s="12">
        <v>900004261</v>
      </c>
      <c r="D16" s="64">
        <v>1130802898</v>
      </c>
      <c r="E16" s="12">
        <v>867238151</v>
      </c>
      <c r="F16" s="12">
        <v>1566641253</v>
      </c>
      <c r="G16" s="12">
        <v>893567039</v>
      </c>
      <c r="H16" s="64">
        <v>750112717</v>
      </c>
      <c r="I16" s="11" t="str">
        <f t="shared" si="0"/>
        <v>　其他業務收入</v>
      </c>
      <c r="J16" s="12">
        <v>599518665</v>
      </c>
      <c r="K16" s="12">
        <v>652369744</v>
      </c>
      <c r="L16" s="64">
        <v>466049427</v>
      </c>
      <c r="M16" s="12">
        <v>507183760</v>
      </c>
      <c r="N16" s="12">
        <v>311860099</v>
      </c>
      <c r="O16" s="12">
        <v>321555087</v>
      </c>
      <c r="P16" s="64">
        <v>367004624</v>
      </c>
      <c r="Q16" s="11" t="str">
        <f t="shared" si="1"/>
        <v>　其他業務收入</v>
      </c>
      <c r="R16" s="12">
        <v>528476980</v>
      </c>
      <c r="S16" s="12">
        <v>209404772</v>
      </c>
      <c r="T16" s="64">
        <v>201176945</v>
      </c>
      <c r="U16" s="12">
        <v>277674847</v>
      </c>
      <c r="V16" s="12">
        <v>215498168</v>
      </c>
      <c r="W16" s="12">
        <v>239460714</v>
      </c>
      <c r="X16" s="64">
        <v>883342989</v>
      </c>
      <c r="Y16" s="11" t="str">
        <f t="shared" si="2"/>
        <v>　其他業務收入</v>
      </c>
      <c r="Z16" s="12">
        <v>369812191</v>
      </c>
      <c r="AA16" s="12">
        <v>327216058</v>
      </c>
      <c r="AB16" s="64">
        <v>255132318</v>
      </c>
      <c r="AC16" s="12">
        <v>222083304</v>
      </c>
      <c r="AD16" s="12">
        <v>241602487</v>
      </c>
      <c r="AE16" s="12">
        <v>241682642</v>
      </c>
      <c r="AF16" s="64">
        <v>202142102</v>
      </c>
      <c r="AG16" s="11" t="str">
        <f t="shared" si="3"/>
        <v>　其他業務收入</v>
      </c>
      <c r="AH16" s="12">
        <v>258508999</v>
      </c>
      <c r="AI16" s="12">
        <v>230452822</v>
      </c>
      <c r="AJ16" s="64">
        <v>172708183</v>
      </c>
      <c r="AK16" s="12">
        <v>91336200</v>
      </c>
      <c r="AL16" s="12">
        <v>575589627</v>
      </c>
      <c r="AM16" s="12">
        <v>498933209</v>
      </c>
      <c r="AN16" s="64">
        <v>449941515</v>
      </c>
      <c r="AO16" s="11" t="str">
        <f t="shared" si="4"/>
        <v>　其他業務收入</v>
      </c>
      <c r="AP16" s="12">
        <v>338130441</v>
      </c>
      <c r="AQ16" s="12">
        <v>279170355</v>
      </c>
      <c r="AR16" s="64">
        <v>351690126</v>
      </c>
      <c r="AS16" s="12">
        <v>240030601</v>
      </c>
      <c r="AT16" s="12">
        <v>367453924</v>
      </c>
      <c r="AU16" s="12">
        <v>116318118</v>
      </c>
      <c r="AV16" s="64">
        <v>244884796</v>
      </c>
      <c r="AW16" s="11" t="str">
        <f t="shared" si="5"/>
        <v>　其他業務收入</v>
      </c>
      <c r="AX16" s="12">
        <v>190856759</v>
      </c>
      <c r="AY16" s="12">
        <v>171098743</v>
      </c>
      <c r="AZ16" s="64">
        <v>163069893</v>
      </c>
      <c r="BA16" s="12">
        <v>265254712</v>
      </c>
      <c r="BB16" s="12">
        <v>332328128</v>
      </c>
      <c r="BC16" s="12">
        <v>139330895</v>
      </c>
      <c r="BD16" s="64">
        <v>152416559</v>
      </c>
      <c r="BE16" s="11" t="str">
        <f t="shared" si="6"/>
        <v>　其他業務收入</v>
      </c>
      <c r="BF16" s="12">
        <v>53476157</v>
      </c>
      <c r="BG16" s="12">
        <v>189864565</v>
      </c>
      <c r="BH16" s="65">
        <v>65622930</v>
      </c>
      <c r="BI16" s="64">
        <v>60823797</v>
      </c>
      <c r="BJ16" s="12">
        <v>138674085</v>
      </c>
      <c r="BK16" s="66">
        <v>22519250466</v>
      </c>
      <c r="BL16" s="66">
        <v>22933304000</v>
      </c>
      <c r="BM16" s="13">
        <v>-414053534</v>
      </c>
      <c r="BN16" s="14">
        <v>-1.81</v>
      </c>
    </row>
    <row r="17" spans="1:66" s="67" customFormat="1" ht="26.25" customHeight="1">
      <c r="A17" s="16" t="str">
        <f>'[1]臺大'!$A17</f>
        <v>業務成本與費用</v>
      </c>
      <c r="B17" s="7">
        <v>4563580326.13</v>
      </c>
      <c r="C17" s="7">
        <v>1486839199</v>
      </c>
      <c r="D17" s="61">
        <v>1362681129</v>
      </c>
      <c r="E17" s="7">
        <v>1433650637</v>
      </c>
      <c r="F17" s="7">
        <v>2358940170</v>
      </c>
      <c r="G17" s="7">
        <v>1417584387</v>
      </c>
      <c r="H17" s="61">
        <v>1123986815</v>
      </c>
      <c r="I17" s="16" t="str">
        <f t="shared" si="0"/>
        <v>業務成本與費用</v>
      </c>
      <c r="J17" s="7">
        <v>1022486184</v>
      </c>
      <c r="K17" s="7">
        <v>879975706</v>
      </c>
      <c r="L17" s="61">
        <v>708722097</v>
      </c>
      <c r="M17" s="7">
        <v>744896791</v>
      </c>
      <c r="N17" s="7">
        <v>615405641</v>
      </c>
      <c r="O17" s="7">
        <v>492924079</v>
      </c>
      <c r="P17" s="61">
        <v>609197097</v>
      </c>
      <c r="Q17" s="16" t="str">
        <f t="shared" si="1"/>
        <v>業務成本與費用</v>
      </c>
      <c r="R17" s="7">
        <v>971839518</v>
      </c>
      <c r="S17" s="7">
        <v>394117638</v>
      </c>
      <c r="T17" s="61">
        <v>298267626</v>
      </c>
      <c r="U17" s="7">
        <v>426403628</v>
      </c>
      <c r="V17" s="7">
        <v>442099314</v>
      </c>
      <c r="W17" s="7">
        <v>388520175</v>
      </c>
      <c r="X17" s="61">
        <v>1530363986</v>
      </c>
      <c r="Y17" s="16" t="str">
        <f t="shared" si="2"/>
        <v>業務成本與費用</v>
      </c>
      <c r="Z17" s="7">
        <v>502768477</v>
      </c>
      <c r="AA17" s="7">
        <v>536387020</v>
      </c>
      <c r="AB17" s="61">
        <v>387759942</v>
      </c>
      <c r="AC17" s="7">
        <v>336163099</v>
      </c>
      <c r="AD17" s="7">
        <v>327661911</v>
      </c>
      <c r="AE17" s="7">
        <v>312539910</v>
      </c>
      <c r="AF17" s="61">
        <v>303902557</v>
      </c>
      <c r="AG17" s="16" t="str">
        <f t="shared" si="3"/>
        <v>業務成本與費用</v>
      </c>
      <c r="AH17" s="7">
        <v>340113519</v>
      </c>
      <c r="AI17" s="7">
        <v>377237195</v>
      </c>
      <c r="AJ17" s="61">
        <v>224732011</v>
      </c>
      <c r="AK17" s="7">
        <v>248442241</v>
      </c>
      <c r="AL17" s="7">
        <v>862726448</v>
      </c>
      <c r="AM17" s="7">
        <v>754248105</v>
      </c>
      <c r="AN17" s="61">
        <v>629659963</v>
      </c>
      <c r="AO17" s="16" t="str">
        <f t="shared" si="4"/>
        <v>業務成本與費用</v>
      </c>
      <c r="AP17" s="7">
        <v>587813691</v>
      </c>
      <c r="AQ17" s="7">
        <v>514621529</v>
      </c>
      <c r="AR17" s="61">
        <v>683377214</v>
      </c>
      <c r="AS17" s="7">
        <v>417326273</v>
      </c>
      <c r="AT17" s="7">
        <v>690945008</v>
      </c>
      <c r="AU17" s="7">
        <v>189750645</v>
      </c>
      <c r="AV17" s="61">
        <v>462818235</v>
      </c>
      <c r="AW17" s="16" t="str">
        <f t="shared" si="5"/>
        <v>業務成本與費用</v>
      </c>
      <c r="AX17" s="7">
        <v>257481085</v>
      </c>
      <c r="AY17" s="7">
        <v>194488090</v>
      </c>
      <c r="AZ17" s="61">
        <v>221212941</v>
      </c>
      <c r="BA17" s="7">
        <v>404664131</v>
      </c>
      <c r="BB17" s="7">
        <v>593839061</v>
      </c>
      <c r="BC17" s="7">
        <v>230473583</v>
      </c>
      <c r="BD17" s="61">
        <v>225744780</v>
      </c>
      <c r="BE17" s="16" t="str">
        <f t="shared" si="6"/>
        <v>業務成本與費用</v>
      </c>
      <c r="BF17" s="7">
        <v>116897044</v>
      </c>
      <c r="BG17" s="7">
        <v>227631150</v>
      </c>
      <c r="BH17" s="62">
        <v>86536751</v>
      </c>
      <c r="BI17" s="61">
        <v>83788112</v>
      </c>
      <c r="BJ17" s="7">
        <v>147391910</v>
      </c>
      <c r="BK17" s="7">
        <v>35753625774.13</v>
      </c>
      <c r="BL17" s="7">
        <v>33570354000</v>
      </c>
      <c r="BM17" s="8">
        <v>2183271774.13</v>
      </c>
      <c r="BN17" s="9">
        <v>6.5</v>
      </c>
    </row>
    <row r="18" spans="1:66" s="63" customFormat="1" ht="15.75" customHeight="1">
      <c r="A18" s="11" t="str">
        <f>'[1]臺大'!$A18</f>
        <v>　勞務成本</v>
      </c>
      <c r="B18" s="12">
        <v>19075901</v>
      </c>
      <c r="C18" s="12">
        <v>0</v>
      </c>
      <c r="D18" s="64">
        <v>0</v>
      </c>
      <c r="E18" s="12">
        <v>22896921</v>
      </c>
      <c r="F18" s="12">
        <v>0</v>
      </c>
      <c r="G18" s="12">
        <v>0</v>
      </c>
      <c r="H18" s="64">
        <v>0</v>
      </c>
      <c r="I18" s="11" t="str">
        <f t="shared" si="0"/>
        <v>　勞務成本</v>
      </c>
      <c r="J18" s="12">
        <v>0</v>
      </c>
      <c r="K18" s="12">
        <v>0</v>
      </c>
      <c r="L18" s="64">
        <v>0</v>
      </c>
      <c r="M18" s="12">
        <v>0</v>
      </c>
      <c r="N18" s="12">
        <v>0</v>
      </c>
      <c r="O18" s="12">
        <v>0</v>
      </c>
      <c r="P18" s="64">
        <v>0</v>
      </c>
      <c r="Q18" s="11" t="str">
        <f t="shared" si="1"/>
        <v>　勞務成本</v>
      </c>
      <c r="R18" s="12">
        <v>0</v>
      </c>
      <c r="S18" s="12">
        <v>0</v>
      </c>
      <c r="T18" s="64">
        <v>0</v>
      </c>
      <c r="U18" s="12">
        <v>0</v>
      </c>
      <c r="V18" s="12">
        <v>0</v>
      </c>
      <c r="W18" s="12">
        <v>0</v>
      </c>
      <c r="X18" s="64">
        <v>0</v>
      </c>
      <c r="Y18" s="11" t="str">
        <f t="shared" si="2"/>
        <v>　勞務成本</v>
      </c>
      <c r="Z18" s="12">
        <v>0</v>
      </c>
      <c r="AA18" s="12">
        <v>0</v>
      </c>
      <c r="AB18" s="64">
        <v>0</v>
      </c>
      <c r="AC18" s="12">
        <v>0</v>
      </c>
      <c r="AD18" s="12">
        <v>0</v>
      </c>
      <c r="AE18" s="12">
        <v>0</v>
      </c>
      <c r="AF18" s="64">
        <v>0</v>
      </c>
      <c r="AG18" s="11" t="str">
        <f t="shared" si="3"/>
        <v>　勞務成本</v>
      </c>
      <c r="AH18" s="12">
        <v>0</v>
      </c>
      <c r="AI18" s="12">
        <v>0</v>
      </c>
      <c r="AJ18" s="64">
        <v>0</v>
      </c>
      <c r="AK18" s="12">
        <v>0</v>
      </c>
      <c r="AL18" s="12">
        <v>0</v>
      </c>
      <c r="AM18" s="12">
        <v>0</v>
      </c>
      <c r="AN18" s="64">
        <v>0</v>
      </c>
      <c r="AO18" s="11" t="str">
        <f t="shared" si="4"/>
        <v>　勞務成本</v>
      </c>
      <c r="AP18" s="12">
        <v>0</v>
      </c>
      <c r="AQ18" s="12">
        <v>0</v>
      </c>
      <c r="AR18" s="64">
        <v>0</v>
      </c>
      <c r="AS18" s="12">
        <v>0</v>
      </c>
      <c r="AT18" s="12">
        <v>0</v>
      </c>
      <c r="AU18" s="12">
        <v>0</v>
      </c>
      <c r="AV18" s="64">
        <v>0</v>
      </c>
      <c r="AW18" s="11" t="str">
        <f t="shared" si="5"/>
        <v>　勞務成本</v>
      </c>
      <c r="AX18" s="12">
        <v>0</v>
      </c>
      <c r="AY18" s="12">
        <v>0</v>
      </c>
      <c r="AZ18" s="64">
        <v>0</v>
      </c>
      <c r="BA18" s="12">
        <v>0</v>
      </c>
      <c r="BB18" s="12">
        <v>0</v>
      </c>
      <c r="BC18" s="12">
        <v>0</v>
      </c>
      <c r="BD18" s="64">
        <v>0</v>
      </c>
      <c r="BE18" s="11" t="str">
        <f t="shared" si="6"/>
        <v>　勞務成本</v>
      </c>
      <c r="BF18" s="12">
        <v>0</v>
      </c>
      <c r="BG18" s="12">
        <v>57784738</v>
      </c>
      <c r="BH18" s="65">
        <v>0</v>
      </c>
      <c r="BI18" s="64">
        <v>0</v>
      </c>
      <c r="BJ18" s="12">
        <v>0</v>
      </c>
      <c r="BK18" s="66">
        <v>99757560</v>
      </c>
      <c r="BL18" s="66">
        <v>87519000</v>
      </c>
      <c r="BM18" s="13">
        <v>12238560</v>
      </c>
      <c r="BN18" s="14">
        <v>13.98</v>
      </c>
    </row>
    <row r="19" spans="1:66" s="67" customFormat="1" ht="14.25">
      <c r="A19" s="11" t="str">
        <f>'[1]臺大'!$A19</f>
        <v>　銷貨成本</v>
      </c>
      <c r="B19" s="12">
        <v>87212748</v>
      </c>
      <c r="C19" s="12">
        <v>0</v>
      </c>
      <c r="D19" s="64">
        <v>0</v>
      </c>
      <c r="E19" s="12">
        <v>17341458</v>
      </c>
      <c r="F19" s="12">
        <v>0</v>
      </c>
      <c r="G19" s="12">
        <v>0</v>
      </c>
      <c r="H19" s="64">
        <v>0</v>
      </c>
      <c r="I19" s="11" t="str">
        <f t="shared" si="0"/>
        <v>　銷貨成本</v>
      </c>
      <c r="J19" s="12">
        <v>0</v>
      </c>
      <c r="K19" s="12">
        <v>0</v>
      </c>
      <c r="L19" s="64">
        <v>0</v>
      </c>
      <c r="M19" s="12">
        <v>0</v>
      </c>
      <c r="N19" s="12">
        <v>0</v>
      </c>
      <c r="O19" s="12">
        <v>0</v>
      </c>
      <c r="P19" s="64">
        <v>0</v>
      </c>
      <c r="Q19" s="11" t="str">
        <f t="shared" si="1"/>
        <v>　銷貨成本</v>
      </c>
      <c r="R19" s="12">
        <v>0</v>
      </c>
      <c r="S19" s="12">
        <v>0</v>
      </c>
      <c r="T19" s="64">
        <v>0</v>
      </c>
      <c r="U19" s="12">
        <v>0</v>
      </c>
      <c r="V19" s="12">
        <v>0</v>
      </c>
      <c r="W19" s="12">
        <v>0</v>
      </c>
      <c r="X19" s="64">
        <v>0</v>
      </c>
      <c r="Y19" s="11" t="str">
        <f t="shared" si="2"/>
        <v>　銷貨成本</v>
      </c>
      <c r="Z19" s="12">
        <v>0</v>
      </c>
      <c r="AA19" s="12">
        <v>0</v>
      </c>
      <c r="AB19" s="64">
        <v>0</v>
      </c>
      <c r="AC19" s="12">
        <v>0</v>
      </c>
      <c r="AD19" s="12">
        <v>0</v>
      </c>
      <c r="AE19" s="12">
        <v>0</v>
      </c>
      <c r="AF19" s="64">
        <v>0</v>
      </c>
      <c r="AG19" s="11" t="str">
        <f t="shared" si="3"/>
        <v>　銷貨成本</v>
      </c>
      <c r="AH19" s="12">
        <v>0</v>
      </c>
      <c r="AI19" s="12">
        <v>0</v>
      </c>
      <c r="AJ19" s="64">
        <v>0</v>
      </c>
      <c r="AK19" s="12">
        <v>0</v>
      </c>
      <c r="AL19" s="12">
        <v>0</v>
      </c>
      <c r="AM19" s="12">
        <v>0</v>
      </c>
      <c r="AN19" s="64">
        <v>0</v>
      </c>
      <c r="AO19" s="11" t="str">
        <f t="shared" si="4"/>
        <v>　銷貨成本</v>
      </c>
      <c r="AP19" s="12">
        <v>0</v>
      </c>
      <c r="AQ19" s="12">
        <v>0</v>
      </c>
      <c r="AR19" s="64">
        <v>0</v>
      </c>
      <c r="AS19" s="12">
        <v>0</v>
      </c>
      <c r="AT19" s="12">
        <v>0</v>
      </c>
      <c r="AU19" s="12">
        <v>0</v>
      </c>
      <c r="AV19" s="64">
        <v>0</v>
      </c>
      <c r="AW19" s="11" t="str">
        <f t="shared" si="5"/>
        <v>　銷貨成本</v>
      </c>
      <c r="AX19" s="12">
        <v>0</v>
      </c>
      <c r="AY19" s="12">
        <v>0</v>
      </c>
      <c r="AZ19" s="64">
        <v>0</v>
      </c>
      <c r="BA19" s="12">
        <v>0</v>
      </c>
      <c r="BB19" s="12">
        <v>0</v>
      </c>
      <c r="BC19" s="12">
        <v>0</v>
      </c>
      <c r="BD19" s="64">
        <v>0</v>
      </c>
      <c r="BE19" s="11" t="str">
        <f t="shared" si="6"/>
        <v>　銷貨成本</v>
      </c>
      <c r="BF19" s="12">
        <v>0</v>
      </c>
      <c r="BG19" s="12">
        <v>0</v>
      </c>
      <c r="BH19" s="65">
        <v>0</v>
      </c>
      <c r="BI19" s="64">
        <v>0</v>
      </c>
      <c r="BJ19" s="12">
        <v>0</v>
      </c>
      <c r="BK19" s="66">
        <v>104554206</v>
      </c>
      <c r="BL19" s="66">
        <v>57246000</v>
      </c>
      <c r="BM19" s="13">
        <v>47308206</v>
      </c>
      <c r="BN19" s="14">
        <v>82.64</v>
      </c>
    </row>
    <row r="20" spans="1:66" s="67" customFormat="1" ht="14.25">
      <c r="A20" s="11" t="str">
        <f>'[1]臺大'!$A20</f>
        <v>　教學成本</v>
      </c>
      <c r="B20" s="12">
        <v>3108076562</v>
      </c>
      <c r="C20" s="12">
        <v>1060471013</v>
      </c>
      <c r="D20" s="64">
        <v>1026519152</v>
      </c>
      <c r="E20" s="12">
        <v>1085239989</v>
      </c>
      <c r="F20" s="12">
        <v>1767878046</v>
      </c>
      <c r="G20" s="12">
        <v>1141416638</v>
      </c>
      <c r="H20" s="64">
        <v>898811775</v>
      </c>
      <c r="I20" s="11" t="str">
        <f t="shared" si="0"/>
        <v>　教學成本</v>
      </c>
      <c r="J20" s="12">
        <v>781520973</v>
      </c>
      <c r="K20" s="12">
        <v>573254198</v>
      </c>
      <c r="L20" s="64">
        <v>529714702</v>
      </c>
      <c r="M20" s="12">
        <v>549670901</v>
      </c>
      <c r="N20" s="12">
        <v>418154061</v>
      </c>
      <c r="O20" s="12">
        <v>381625415</v>
      </c>
      <c r="P20" s="64">
        <v>439584148</v>
      </c>
      <c r="Q20" s="11" t="str">
        <f t="shared" si="1"/>
        <v>　教學成本</v>
      </c>
      <c r="R20" s="12">
        <v>731873640</v>
      </c>
      <c r="S20" s="12">
        <v>281964360</v>
      </c>
      <c r="T20" s="64">
        <v>223415555</v>
      </c>
      <c r="U20" s="12">
        <v>332954330</v>
      </c>
      <c r="V20" s="12">
        <v>373450256</v>
      </c>
      <c r="W20" s="12">
        <v>305687747</v>
      </c>
      <c r="X20" s="64">
        <v>1171215625</v>
      </c>
      <c r="Y20" s="11" t="str">
        <f t="shared" si="2"/>
        <v>　教學成本</v>
      </c>
      <c r="Z20" s="12">
        <v>397073242</v>
      </c>
      <c r="AA20" s="12">
        <v>430192247</v>
      </c>
      <c r="AB20" s="64">
        <v>291819466</v>
      </c>
      <c r="AC20" s="12">
        <v>263979010</v>
      </c>
      <c r="AD20" s="12">
        <v>249598823</v>
      </c>
      <c r="AE20" s="12">
        <v>238652790</v>
      </c>
      <c r="AF20" s="64">
        <v>241578340</v>
      </c>
      <c r="AG20" s="11" t="str">
        <f t="shared" si="3"/>
        <v>　教學成本</v>
      </c>
      <c r="AH20" s="12">
        <v>209906814</v>
      </c>
      <c r="AI20" s="12">
        <v>300246910</v>
      </c>
      <c r="AJ20" s="64">
        <v>160333978</v>
      </c>
      <c r="AK20" s="12">
        <v>144780290</v>
      </c>
      <c r="AL20" s="12">
        <v>589368924</v>
      </c>
      <c r="AM20" s="12">
        <v>532908037</v>
      </c>
      <c r="AN20" s="64">
        <v>473416236</v>
      </c>
      <c r="AO20" s="11" t="str">
        <f t="shared" si="4"/>
        <v>　教學成本</v>
      </c>
      <c r="AP20" s="12">
        <v>461398160</v>
      </c>
      <c r="AQ20" s="12">
        <v>333802616</v>
      </c>
      <c r="AR20" s="64">
        <v>559306643</v>
      </c>
      <c r="AS20" s="12">
        <v>334756951</v>
      </c>
      <c r="AT20" s="12">
        <v>504277838</v>
      </c>
      <c r="AU20" s="12">
        <v>147918216</v>
      </c>
      <c r="AV20" s="64">
        <v>356591049</v>
      </c>
      <c r="AW20" s="11" t="str">
        <f t="shared" si="5"/>
        <v>　教學成本</v>
      </c>
      <c r="AX20" s="12">
        <v>194790864</v>
      </c>
      <c r="AY20" s="12">
        <v>121590954</v>
      </c>
      <c r="AZ20" s="64">
        <v>164054733</v>
      </c>
      <c r="BA20" s="12">
        <v>296013921</v>
      </c>
      <c r="BB20" s="12">
        <v>484083323</v>
      </c>
      <c r="BC20" s="12">
        <v>168087492</v>
      </c>
      <c r="BD20" s="64">
        <v>167017908</v>
      </c>
      <c r="BE20" s="11" t="str">
        <f t="shared" si="6"/>
        <v>　教學成本</v>
      </c>
      <c r="BF20" s="12">
        <v>92496232</v>
      </c>
      <c r="BG20" s="12">
        <v>108551018</v>
      </c>
      <c r="BH20" s="65">
        <v>61150945</v>
      </c>
      <c r="BI20" s="64">
        <v>60105767</v>
      </c>
      <c r="BJ20" s="12">
        <v>107342937</v>
      </c>
      <c r="BK20" s="66">
        <v>26429691760</v>
      </c>
      <c r="BL20" s="66">
        <v>24141867000</v>
      </c>
      <c r="BM20" s="13">
        <v>2287824760</v>
      </c>
      <c r="BN20" s="14">
        <v>9.48</v>
      </c>
    </row>
    <row r="21" spans="1:66" s="67" customFormat="1" ht="14.25">
      <c r="A21" s="11" t="str">
        <f>'[1]臺大'!$A21</f>
        <v>　出租資產成本</v>
      </c>
      <c r="B21" s="12">
        <v>0</v>
      </c>
      <c r="C21" s="12">
        <v>0</v>
      </c>
      <c r="D21" s="64">
        <v>0</v>
      </c>
      <c r="E21" s="12">
        <v>0</v>
      </c>
      <c r="F21" s="12">
        <v>0</v>
      </c>
      <c r="G21" s="12">
        <v>0</v>
      </c>
      <c r="H21" s="64">
        <v>0</v>
      </c>
      <c r="I21" s="11" t="str">
        <f t="shared" si="0"/>
        <v>　出租資產成本</v>
      </c>
      <c r="J21" s="12">
        <v>0</v>
      </c>
      <c r="K21" s="12">
        <v>0</v>
      </c>
      <c r="L21" s="64">
        <v>0</v>
      </c>
      <c r="M21" s="12">
        <v>0</v>
      </c>
      <c r="N21" s="12">
        <v>0</v>
      </c>
      <c r="O21" s="12">
        <v>0</v>
      </c>
      <c r="P21" s="64">
        <v>0</v>
      </c>
      <c r="Q21" s="11" t="str">
        <f t="shared" si="1"/>
        <v>　出租資產成本</v>
      </c>
      <c r="R21" s="12">
        <v>0</v>
      </c>
      <c r="S21" s="12">
        <v>0</v>
      </c>
      <c r="T21" s="64">
        <v>0</v>
      </c>
      <c r="U21" s="12">
        <v>0</v>
      </c>
      <c r="V21" s="12">
        <v>0</v>
      </c>
      <c r="W21" s="12">
        <v>0</v>
      </c>
      <c r="X21" s="64">
        <v>0</v>
      </c>
      <c r="Y21" s="11" t="str">
        <f t="shared" si="2"/>
        <v>　出租資產成本</v>
      </c>
      <c r="Z21" s="12">
        <v>0</v>
      </c>
      <c r="AA21" s="12">
        <v>0</v>
      </c>
      <c r="AB21" s="64">
        <v>0</v>
      </c>
      <c r="AC21" s="12">
        <v>0</v>
      </c>
      <c r="AD21" s="12">
        <v>0</v>
      </c>
      <c r="AE21" s="12">
        <v>0</v>
      </c>
      <c r="AF21" s="64">
        <v>0</v>
      </c>
      <c r="AG21" s="11" t="str">
        <f t="shared" si="3"/>
        <v>　出租資產成本</v>
      </c>
      <c r="AH21" s="12">
        <v>0</v>
      </c>
      <c r="AI21" s="12">
        <v>0</v>
      </c>
      <c r="AJ21" s="64">
        <v>0</v>
      </c>
      <c r="AK21" s="12">
        <v>0</v>
      </c>
      <c r="AL21" s="12">
        <v>0</v>
      </c>
      <c r="AM21" s="12">
        <v>0</v>
      </c>
      <c r="AN21" s="64">
        <v>0</v>
      </c>
      <c r="AO21" s="11" t="str">
        <f t="shared" si="4"/>
        <v>　出租資產成本</v>
      </c>
      <c r="AP21" s="12">
        <v>0</v>
      </c>
      <c r="AQ21" s="12">
        <v>0</v>
      </c>
      <c r="AR21" s="64">
        <v>0</v>
      </c>
      <c r="AS21" s="12">
        <v>0</v>
      </c>
      <c r="AT21" s="12">
        <v>0</v>
      </c>
      <c r="AU21" s="12">
        <v>0</v>
      </c>
      <c r="AV21" s="64">
        <v>0</v>
      </c>
      <c r="AW21" s="11" t="str">
        <f t="shared" si="5"/>
        <v>　出租資產成本</v>
      </c>
      <c r="AX21" s="12">
        <v>0</v>
      </c>
      <c r="AY21" s="12">
        <v>0</v>
      </c>
      <c r="AZ21" s="64">
        <v>0</v>
      </c>
      <c r="BA21" s="12">
        <v>0</v>
      </c>
      <c r="BB21" s="12">
        <v>0</v>
      </c>
      <c r="BC21" s="12">
        <v>0</v>
      </c>
      <c r="BD21" s="64">
        <v>0</v>
      </c>
      <c r="BE21" s="11" t="str">
        <f t="shared" si="6"/>
        <v>　出租資產成本</v>
      </c>
      <c r="BF21" s="12">
        <v>0</v>
      </c>
      <c r="BG21" s="12">
        <v>0</v>
      </c>
      <c r="BH21" s="65">
        <v>0</v>
      </c>
      <c r="BI21" s="64">
        <v>0</v>
      </c>
      <c r="BJ21" s="12">
        <v>0</v>
      </c>
      <c r="BK21" s="66">
        <v>0</v>
      </c>
      <c r="BL21" s="66">
        <v>0</v>
      </c>
      <c r="BM21" s="13">
        <v>0</v>
      </c>
      <c r="BN21" s="14">
        <v>0</v>
      </c>
    </row>
    <row r="22" spans="1:66" s="67" customFormat="1" ht="14.25">
      <c r="A22" s="11" t="str">
        <f>'[1]臺大'!$A22</f>
        <v>　投融資業務成本</v>
      </c>
      <c r="B22" s="12">
        <v>0</v>
      </c>
      <c r="C22" s="12">
        <v>0</v>
      </c>
      <c r="D22" s="64">
        <v>0</v>
      </c>
      <c r="E22" s="12">
        <v>0</v>
      </c>
      <c r="F22" s="12">
        <v>0</v>
      </c>
      <c r="G22" s="12">
        <v>0</v>
      </c>
      <c r="H22" s="64">
        <v>0</v>
      </c>
      <c r="I22" s="11" t="str">
        <f t="shared" si="0"/>
        <v>　投融資業務成本</v>
      </c>
      <c r="J22" s="12">
        <v>0</v>
      </c>
      <c r="K22" s="12">
        <v>0</v>
      </c>
      <c r="L22" s="64">
        <v>0</v>
      </c>
      <c r="M22" s="12">
        <v>0</v>
      </c>
      <c r="N22" s="12">
        <v>0</v>
      </c>
      <c r="O22" s="12">
        <v>0</v>
      </c>
      <c r="P22" s="64">
        <v>0</v>
      </c>
      <c r="Q22" s="11" t="str">
        <f t="shared" si="1"/>
        <v>　投融資業務成本</v>
      </c>
      <c r="R22" s="12">
        <v>0</v>
      </c>
      <c r="S22" s="12">
        <v>0</v>
      </c>
      <c r="T22" s="64">
        <v>0</v>
      </c>
      <c r="U22" s="12">
        <v>0</v>
      </c>
      <c r="V22" s="12">
        <v>0</v>
      </c>
      <c r="W22" s="12">
        <v>0</v>
      </c>
      <c r="X22" s="64">
        <v>0</v>
      </c>
      <c r="Y22" s="11" t="str">
        <f t="shared" si="2"/>
        <v>　投融資業務成本</v>
      </c>
      <c r="Z22" s="12">
        <v>0</v>
      </c>
      <c r="AA22" s="12">
        <v>0</v>
      </c>
      <c r="AB22" s="64">
        <v>0</v>
      </c>
      <c r="AC22" s="12">
        <v>0</v>
      </c>
      <c r="AD22" s="12">
        <v>0</v>
      </c>
      <c r="AE22" s="12">
        <v>0</v>
      </c>
      <c r="AF22" s="64">
        <v>0</v>
      </c>
      <c r="AG22" s="11" t="str">
        <f t="shared" si="3"/>
        <v>　投融資業務成本</v>
      </c>
      <c r="AH22" s="12">
        <v>0</v>
      </c>
      <c r="AI22" s="12">
        <v>0</v>
      </c>
      <c r="AJ22" s="64">
        <v>0</v>
      </c>
      <c r="AK22" s="12">
        <v>0</v>
      </c>
      <c r="AL22" s="12">
        <v>0</v>
      </c>
      <c r="AM22" s="12">
        <v>0</v>
      </c>
      <c r="AN22" s="64">
        <v>0</v>
      </c>
      <c r="AO22" s="11" t="str">
        <f t="shared" si="4"/>
        <v>　投融資業務成本</v>
      </c>
      <c r="AP22" s="12">
        <v>0</v>
      </c>
      <c r="AQ22" s="12">
        <v>0</v>
      </c>
      <c r="AR22" s="64">
        <v>0</v>
      </c>
      <c r="AS22" s="12">
        <v>0</v>
      </c>
      <c r="AT22" s="12">
        <v>0</v>
      </c>
      <c r="AU22" s="12">
        <v>0</v>
      </c>
      <c r="AV22" s="64">
        <v>0</v>
      </c>
      <c r="AW22" s="11" t="str">
        <f t="shared" si="5"/>
        <v>　投融資業務成本</v>
      </c>
      <c r="AX22" s="12">
        <v>0</v>
      </c>
      <c r="AY22" s="12">
        <v>0</v>
      </c>
      <c r="AZ22" s="64">
        <v>0</v>
      </c>
      <c r="BA22" s="12">
        <v>0</v>
      </c>
      <c r="BB22" s="12">
        <v>0</v>
      </c>
      <c r="BC22" s="12">
        <v>0</v>
      </c>
      <c r="BD22" s="64">
        <v>0</v>
      </c>
      <c r="BE22" s="11" t="str">
        <f t="shared" si="6"/>
        <v>　投融資業務成本</v>
      </c>
      <c r="BF22" s="12">
        <v>0</v>
      </c>
      <c r="BG22" s="12">
        <v>0</v>
      </c>
      <c r="BH22" s="65">
        <v>0</v>
      </c>
      <c r="BI22" s="64">
        <v>0</v>
      </c>
      <c r="BJ22" s="12">
        <v>0</v>
      </c>
      <c r="BK22" s="66">
        <v>0</v>
      </c>
      <c r="BL22" s="66">
        <v>0</v>
      </c>
      <c r="BM22" s="13">
        <v>0</v>
      </c>
      <c r="BN22" s="14">
        <v>0</v>
      </c>
    </row>
    <row r="23" spans="1:66" s="67" customFormat="1" ht="14.25">
      <c r="A23" s="11" t="str">
        <f>'[1]臺大'!$A23</f>
        <v>　醫療成本</v>
      </c>
      <c r="B23" s="12">
        <v>26060040</v>
      </c>
      <c r="C23" s="12">
        <v>0</v>
      </c>
      <c r="D23" s="64">
        <v>0</v>
      </c>
      <c r="E23" s="12">
        <v>10624157</v>
      </c>
      <c r="F23" s="12">
        <v>0</v>
      </c>
      <c r="G23" s="12">
        <v>0</v>
      </c>
      <c r="H23" s="64">
        <v>0</v>
      </c>
      <c r="I23" s="11" t="str">
        <f t="shared" si="0"/>
        <v>　醫療成本</v>
      </c>
      <c r="J23" s="12">
        <v>0</v>
      </c>
      <c r="K23" s="12">
        <v>0</v>
      </c>
      <c r="L23" s="64">
        <v>0</v>
      </c>
      <c r="M23" s="12">
        <v>0</v>
      </c>
      <c r="N23" s="12">
        <v>0</v>
      </c>
      <c r="O23" s="12">
        <v>0</v>
      </c>
      <c r="P23" s="64">
        <v>0</v>
      </c>
      <c r="Q23" s="11" t="str">
        <f t="shared" si="1"/>
        <v>　醫療成本</v>
      </c>
      <c r="R23" s="12">
        <v>0</v>
      </c>
      <c r="S23" s="12">
        <v>0</v>
      </c>
      <c r="T23" s="64">
        <v>0</v>
      </c>
      <c r="U23" s="12">
        <v>0</v>
      </c>
      <c r="V23" s="12">
        <v>0</v>
      </c>
      <c r="W23" s="12">
        <v>0</v>
      </c>
      <c r="X23" s="64">
        <v>0</v>
      </c>
      <c r="Y23" s="11" t="str">
        <f t="shared" si="2"/>
        <v>　醫療成本</v>
      </c>
      <c r="Z23" s="12">
        <v>0</v>
      </c>
      <c r="AA23" s="12">
        <v>0</v>
      </c>
      <c r="AB23" s="64">
        <v>0</v>
      </c>
      <c r="AC23" s="12">
        <v>0</v>
      </c>
      <c r="AD23" s="12">
        <v>0</v>
      </c>
      <c r="AE23" s="12">
        <v>0</v>
      </c>
      <c r="AF23" s="64">
        <v>0</v>
      </c>
      <c r="AG23" s="11" t="str">
        <f t="shared" si="3"/>
        <v>　醫療成本</v>
      </c>
      <c r="AH23" s="12">
        <v>0</v>
      </c>
      <c r="AI23" s="12">
        <v>0</v>
      </c>
      <c r="AJ23" s="64">
        <v>0</v>
      </c>
      <c r="AK23" s="12">
        <v>0</v>
      </c>
      <c r="AL23" s="12">
        <v>0</v>
      </c>
      <c r="AM23" s="12">
        <v>0</v>
      </c>
      <c r="AN23" s="64">
        <v>0</v>
      </c>
      <c r="AO23" s="11" t="str">
        <f t="shared" si="4"/>
        <v>　醫療成本</v>
      </c>
      <c r="AP23" s="12">
        <v>0</v>
      </c>
      <c r="AQ23" s="12">
        <v>0</v>
      </c>
      <c r="AR23" s="64">
        <v>0</v>
      </c>
      <c r="AS23" s="12">
        <v>0</v>
      </c>
      <c r="AT23" s="12">
        <v>0</v>
      </c>
      <c r="AU23" s="12">
        <v>0</v>
      </c>
      <c r="AV23" s="64">
        <v>0</v>
      </c>
      <c r="AW23" s="11" t="str">
        <f t="shared" si="5"/>
        <v>　醫療成本</v>
      </c>
      <c r="AX23" s="12">
        <v>0</v>
      </c>
      <c r="AY23" s="12">
        <v>0</v>
      </c>
      <c r="AZ23" s="64">
        <v>0</v>
      </c>
      <c r="BA23" s="12">
        <v>0</v>
      </c>
      <c r="BB23" s="12">
        <v>0</v>
      </c>
      <c r="BC23" s="12">
        <v>0</v>
      </c>
      <c r="BD23" s="64">
        <v>0</v>
      </c>
      <c r="BE23" s="11" t="str">
        <f t="shared" si="6"/>
        <v>　醫療成本</v>
      </c>
      <c r="BF23" s="12">
        <v>0</v>
      </c>
      <c r="BG23" s="12">
        <v>0</v>
      </c>
      <c r="BH23" s="65">
        <v>0</v>
      </c>
      <c r="BI23" s="64">
        <v>0</v>
      </c>
      <c r="BJ23" s="12">
        <v>0</v>
      </c>
      <c r="BK23" s="66">
        <v>36684197</v>
      </c>
      <c r="BL23" s="66">
        <v>34469000</v>
      </c>
      <c r="BM23" s="13">
        <v>2215197</v>
      </c>
      <c r="BN23" s="14">
        <v>6.43</v>
      </c>
    </row>
    <row r="24" spans="1:66" s="67" customFormat="1" ht="14.25">
      <c r="A24" s="11" t="str">
        <f>'[1]臺大'!$A24</f>
        <v>　福利成本</v>
      </c>
      <c r="B24" s="12">
        <v>0</v>
      </c>
      <c r="C24" s="12">
        <v>0</v>
      </c>
      <c r="D24" s="64">
        <v>0</v>
      </c>
      <c r="E24" s="12">
        <v>0</v>
      </c>
      <c r="F24" s="12">
        <v>0</v>
      </c>
      <c r="G24" s="12">
        <v>0</v>
      </c>
      <c r="H24" s="64">
        <v>0</v>
      </c>
      <c r="I24" s="11" t="str">
        <f t="shared" si="0"/>
        <v>　福利成本</v>
      </c>
      <c r="J24" s="12">
        <v>0</v>
      </c>
      <c r="K24" s="12">
        <v>0</v>
      </c>
      <c r="L24" s="64">
        <v>0</v>
      </c>
      <c r="M24" s="12">
        <v>0</v>
      </c>
      <c r="N24" s="12">
        <v>0</v>
      </c>
      <c r="O24" s="12">
        <v>0</v>
      </c>
      <c r="P24" s="64">
        <v>0</v>
      </c>
      <c r="Q24" s="11" t="str">
        <f t="shared" si="1"/>
        <v>　福利成本</v>
      </c>
      <c r="R24" s="12">
        <v>0</v>
      </c>
      <c r="S24" s="12">
        <v>0</v>
      </c>
      <c r="T24" s="64">
        <v>0</v>
      </c>
      <c r="U24" s="12">
        <v>0</v>
      </c>
      <c r="V24" s="12">
        <v>0</v>
      </c>
      <c r="W24" s="12">
        <v>0</v>
      </c>
      <c r="X24" s="64">
        <v>0</v>
      </c>
      <c r="Y24" s="11" t="str">
        <f t="shared" si="2"/>
        <v>　福利成本</v>
      </c>
      <c r="Z24" s="12">
        <v>0</v>
      </c>
      <c r="AA24" s="12">
        <v>0</v>
      </c>
      <c r="AB24" s="64">
        <v>0</v>
      </c>
      <c r="AC24" s="12">
        <v>0</v>
      </c>
      <c r="AD24" s="12">
        <v>0</v>
      </c>
      <c r="AE24" s="12">
        <v>0</v>
      </c>
      <c r="AF24" s="64">
        <v>0</v>
      </c>
      <c r="AG24" s="11" t="str">
        <f t="shared" si="3"/>
        <v>　福利成本</v>
      </c>
      <c r="AH24" s="12">
        <v>0</v>
      </c>
      <c r="AI24" s="12">
        <v>0</v>
      </c>
      <c r="AJ24" s="64">
        <v>0</v>
      </c>
      <c r="AK24" s="12">
        <v>0</v>
      </c>
      <c r="AL24" s="12">
        <v>0</v>
      </c>
      <c r="AM24" s="12">
        <v>0</v>
      </c>
      <c r="AN24" s="64">
        <v>0</v>
      </c>
      <c r="AO24" s="11" t="str">
        <f t="shared" si="4"/>
        <v>　福利成本</v>
      </c>
      <c r="AP24" s="12">
        <v>0</v>
      </c>
      <c r="AQ24" s="12">
        <v>0</v>
      </c>
      <c r="AR24" s="64">
        <v>0</v>
      </c>
      <c r="AS24" s="12">
        <v>0</v>
      </c>
      <c r="AT24" s="12">
        <v>0</v>
      </c>
      <c r="AU24" s="12">
        <v>0</v>
      </c>
      <c r="AV24" s="64">
        <v>0</v>
      </c>
      <c r="AW24" s="11" t="str">
        <f t="shared" si="5"/>
        <v>　福利成本</v>
      </c>
      <c r="AX24" s="12">
        <v>0</v>
      </c>
      <c r="AY24" s="12">
        <v>0</v>
      </c>
      <c r="AZ24" s="64">
        <v>0</v>
      </c>
      <c r="BA24" s="12">
        <v>0</v>
      </c>
      <c r="BB24" s="12">
        <v>0</v>
      </c>
      <c r="BC24" s="12">
        <v>0</v>
      </c>
      <c r="BD24" s="64">
        <v>0</v>
      </c>
      <c r="BE24" s="11" t="str">
        <f t="shared" si="6"/>
        <v>　福利成本</v>
      </c>
      <c r="BF24" s="12">
        <v>0</v>
      </c>
      <c r="BG24" s="12">
        <v>0</v>
      </c>
      <c r="BH24" s="65">
        <v>0</v>
      </c>
      <c r="BI24" s="64">
        <v>0</v>
      </c>
      <c r="BJ24" s="12">
        <v>0</v>
      </c>
      <c r="BK24" s="66">
        <v>0</v>
      </c>
      <c r="BL24" s="66">
        <v>0</v>
      </c>
      <c r="BM24" s="13">
        <v>0</v>
      </c>
      <c r="BN24" s="14">
        <v>0</v>
      </c>
    </row>
    <row r="25" spans="1:66" s="67" customFormat="1" ht="14.25">
      <c r="A25" s="11" t="str">
        <f>'[1]臺大'!$A25</f>
        <v>　其他業務成本</v>
      </c>
      <c r="B25" s="12">
        <v>221493997</v>
      </c>
      <c r="C25" s="12">
        <v>111235861</v>
      </c>
      <c r="D25" s="64">
        <v>71361597</v>
      </c>
      <c r="E25" s="12">
        <v>66951779</v>
      </c>
      <c r="F25" s="12">
        <v>133664865</v>
      </c>
      <c r="G25" s="12">
        <v>84244934</v>
      </c>
      <c r="H25" s="64">
        <v>48245737</v>
      </c>
      <c r="I25" s="11" t="str">
        <f t="shared" si="0"/>
        <v>　其他業務成本</v>
      </c>
      <c r="J25" s="12">
        <v>48064192</v>
      </c>
      <c r="K25" s="12">
        <v>48240997</v>
      </c>
      <c r="L25" s="64">
        <v>39398105</v>
      </c>
      <c r="M25" s="12">
        <v>62771243</v>
      </c>
      <c r="N25" s="12">
        <v>33134024</v>
      </c>
      <c r="O25" s="12">
        <v>22854366</v>
      </c>
      <c r="P25" s="64">
        <v>29008356</v>
      </c>
      <c r="Q25" s="11" t="str">
        <f t="shared" si="1"/>
        <v>　其他業務成本</v>
      </c>
      <c r="R25" s="12">
        <v>56205460</v>
      </c>
      <c r="S25" s="12">
        <v>10728409</v>
      </c>
      <c r="T25" s="64">
        <v>6572928</v>
      </c>
      <c r="U25" s="12">
        <v>5936625</v>
      </c>
      <c r="V25" s="12">
        <v>15801565</v>
      </c>
      <c r="W25" s="12">
        <v>4818741</v>
      </c>
      <c r="X25" s="64">
        <v>43613857</v>
      </c>
      <c r="Y25" s="11" t="str">
        <f t="shared" si="2"/>
        <v>　其他業務成本</v>
      </c>
      <c r="Z25" s="12">
        <v>19527500</v>
      </c>
      <c r="AA25" s="12">
        <v>15589977</v>
      </c>
      <c r="AB25" s="64">
        <v>12371088</v>
      </c>
      <c r="AC25" s="12">
        <v>5494870</v>
      </c>
      <c r="AD25" s="12">
        <v>9031167</v>
      </c>
      <c r="AE25" s="12">
        <v>9638789</v>
      </c>
      <c r="AF25" s="64">
        <v>8289523</v>
      </c>
      <c r="AG25" s="11" t="str">
        <f t="shared" si="3"/>
        <v>　其他業務成本</v>
      </c>
      <c r="AH25" s="12">
        <v>2178029</v>
      </c>
      <c r="AI25" s="12">
        <v>4117455</v>
      </c>
      <c r="AJ25" s="64">
        <v>6826600</v>
      </c>
      <c r="AK25" s="12">
        <v>857450</v>
      </c>
      <c r="AL25" s="12">
        <v>74887890</v>
      </c>
      <c r="AM25" s="12">
        <v>25757161</v>
      </c>
      <c r="AN25" s="64">
        <v>26015098</v>
      </c>
      <c r="AO25" s="11" t="str">
        <f t="shared" si="4"/>
        <v>　其他業務成本</v>
      </c>
      <c r="AP25" s="12">
        <v>8178775</v>
      </c>
      <c r="AQ25" s="12">
        <v>14295993</v>
      </c>
      <c r="AR25" s="64">
        <v>20763589</v>
      </c>
      <c r="AS25" s="12">
        <v>6807668</v>
      </c>
      <c r="AT25" s="12">
        <v>9244788</v>
      </c>
      <c r="AU25" s="12">
        <v>2930166</v>
      </c>
      <c r="AV25" s="64">
        <v>10683562</v>
      </c>
      <c r="AW25" s="11" t="str">
        <f t="shared" si="5"/>
        <v>　其他業務成本</v>
      </c>
      <c r="AX25" s="12">
        <v>2492010</v>
      </c>
      <c r="AY25" s="12">
        <v>6951353</v>
      </c>
      <c r="AZ25" s="64">
        <v>5223940</v>
      </c>
      <c r="BA25" s="12">
        <v>6207746</v>
      </c>
      <c r="BB25" s="12">
        <v>15086437</v>
      </c>
      <c r="BC25" s="12">
        <v>7022179</v>
      </c>
      <c r="BD25" s="64">
        <v>4152764</v>
      </c>
      <c r="BE25" s="11" t="str">
        <f t="shared" si="6"/>
        <v>　其他業務成本</v>
      </c>
      <c r="BF25" s="12">
        <v>1444077</v>
      </c>
      <c r="BG25" s="12">
        <v>14354622</v>
      </c>
      <c r="BH25" s="65">
        <v>1811265</v>
      </c>
      <c r="BI25" s="64">
        <v>569115</v>
      </c>
      <c r="BJ25" s="12">
        <v>8975015</v>
      </c>
      <c r="BK25" s="66">
        <v>1532125299</v>
      </c>
      <c r="BL25" s="66">
        <v>1419141000</v>
      </c>
      <c r="BM25" s="13">
        <v>112984299</v>
      </c>
      <c r="BN25" s="14">
        <v>7.96</v>
      </c>
    </row>
    <row r="26" spans="1:66" s="67" customFormat="1" ht="14.25">
      <c r="A26" s="11" t="str">
        <f>'[1]臺大'!$A26</f>
        <v>　行銷及業務費用</v>
      </c>
      <c r="B26" s="12">
        <v>2494958</v>
      </c>
      <c r="C26" s="12">
        <v>0</v>
      </c>
      <c r="D26" s="64">
        <v>0</v>
      </c>
      <c r="E26" s="12">
        <v>0</v>
      </c>
      <c r="F26" s="12">
        <v>0</v>
      </c>
      <c r="G26" s="12">
        <v>0</v>
      </c>
      <c r="H26" s="64">
        <v>0</v>
      </c>
      <c r="I26" s="11" t="str">
        <f t="shared" si="0"/>
        <v>　行銷及業務費用</v>
      </c>
      <c r="J26" s="12">
        <v>0</v>
      </c>
      <c r="K26" s="12">
        <v>0</v>
      </c>
      <c r="L26" s="64">
        <v>0</v>
      </c>
      <c r="M26" s="12">
        <v>0</v>
      </c>
      <c r="N26" s="12">
        <v>0</v>
      </c>
      <c r="O26" s="12">
        <v>0</v>
      </c>
      <c r="P26" s="64">
        <v>0</v>
      </c>
      <c r="Q26" s="11" t="str">
        <f t="shared" si="1"/>
        <v>　行銷及業務費用</v>
      </c>
      <c r="R26" s="12">
        <v>0</v>
      </c>
      <c r="S26" s="12">
        <v>0</v>
      </c>
      <c r="T26" s="64">
        <v>0</v>
      </c>
      <c r="U26" s="12">
        <v>0</v>
      </c>
      <c r="V26" s="12">
        <v>0</v>
      </c>
      <c r="W26" s="12">
        <v>0</v>
      </c>
      <c r="X26" s="64">
        <v>0</v>
      </c>
      <c r="Y26" s="11" t="str">
        <f t="shared" si="2"/>
        <v>　行銷及業務費用</v>
      </c>
      <c r="Z26" s="12">
        <v>0</v>
      </c>
      <c r="AA26" s="12">
        <v>0</v>
      </c>
      <c r="AB26" s="64">
        <v>0</v>
      </c>
      <c r="AC26" s="12">
        <v>0</v>
      </c>
      <c r="AD26" s="12">
        <v>0</v>
      </c>
      <c r="AE26" s="12">
        <v>0</v>
      </c>
      <c r="AF26" s="64">
        <v>0</v>
      </c>
      <c r="AG26" s="11" t="str">
        <f t="shared" si="3"/>
        <v>　行銷及業務費用</v>
      </c>
      <c r="AH26" s="12">
        <v>0</v>
      </c>
      <c r="AI26" s="12">
        <v>0</v>
      </c>
      <c r="AJ26" s="64">
        <v>0</v>
      </c>
      <c r="AK26" s="12">
        <v>0</v>
      </c>
      <c r="AL26" s="12">
        <v>0</v>
      </c>
      <c r="AM26" s="12">
        <v>0</v>
      </c>
      <c r="AN26" s="64">
        <v>0</v>
      </c>
      <c r="AO26" s="11" t="str">
        <f t="shared" si="4"/>
        <v>　行銷及業務費用</v>
      </c>
      <c r="AP26" s="12">
        <v>0</v>
      </c>
      <c r="AQ26" s="12">
        <v>0</v>
      </c>
      <c r="AR26" s="64">
        <v>0</v>
      </c>
      <c r="AS26" s="12">
        <v>0</v>
      </c>
      <c r="AT26" s="12">
        <v>0</v>
      </c>
      <c r="AU26" s="12">
        <v>0</v>
      </c>
      <c r="AV26" s="64">
        <v>0</v>
      </c>
      <c r="AW26" s="11" t="str">
        <f t="shared" si="5"/>
        <v>　行銷及業務費用</v>
      </c>
      <c r="AX26" s="12">
        <v>0</v>
      </c>
      <c r="AY26" s="12">
        <v>0</v>
      </c>
      <c r="AZ26" s="64">
        <v>0</v>
      </c>
      <c r="BA26" s="12">
        <v>0</v>
      </c>
      <c r="BB26" s="12">
        <v>0</v>
      </c>
      <c r="BC26" s="12">
        <v>0</v>
      </c>
      <c r="BD26" s="64">
        <v>0</v>
      </c>
      <c r="BE26" s="11" t="str">
        <f t="shared" si="6"/>
        <v>　行銷及業務費用</v>
      </c>
      <c r="BF26" s="12">
        <v>0</v>
      </c>
      <c r="BG26" s="12">
        <v>0</v>
      </c>
      <c r="BH26" s="65">
        <v>0</v>
      </c>
      <c r="BI26" s="64">
        <v>0</v>
      </c>
      <c r="BJ26" s="12">
        <v>0</v>
      </c>
      <c r="BK26" s="66">
        <v>2494958</v>
      </c>
      <c r="BL26" s="66">
        <v>708000</v>
      </c>
      <c r="BM26" s="13">
        <v>1786958</v>
      </c>
      <c r="BN26" s="14">
        <v>252.4</v>
      </c>
    </row>
    <row r="27" spans="1:66" s="67" customFormat="1" ht="14.25">
      <c r="A27" s="11" t="str">
        <f>'[1]臺大'!$A27</f>
        <v>　管理及總務費用</v>
      </c>
      <c r="B27" s="12">
        <v>1023257338.13</v>
      </c>
      <c r="C27" s="12">
        <v>274614151</v>
      </c>
      <c r="D27" s="64">
        <v>227593791</v>
      </c>
      <c r="E27" s="12">
        <v>213019491</v>
      </c>
      <c r="F27" s="12">
        <v>318877102</v>
      </c>
      <c r="G27" s="12">
        <v>160736262</v>
      </c>
      <c r="H27" s="64">
        <v>163026702</v>
      </c>
      <c r="I27" s="11" t="str">
        <f t="shared" si="0"/>
        <v>　管理及總務費用</v>
      </c>
      <c r="J27" s="12">
        <v>176291938</v>
      </c>
      <c r="K27" s="12">
        <v>219471706</v>
      </c>
      <c r="L27" s="64">
        <v>133697546</v>
      </c>
      <c r="M27" s="12">
        <v>121548929</v>
      </c>
      <c r="N27" s="12">
        <v>159099877</v>
      </c>
      <c r="O27" s="12">
        <v>83437379</v>
      </c>
      <c r="P27" s="64">
        <v>133190449</v>
      </c>
      <c r="Q27" s="11" t="str">
        <f t="shared" si="1"/>
        <v>　管理及總務費用</v>
      </c>
      <c r="R27" s="12">
        <v>169879969</v>
      </c>
      <c r="S27" s="12">
        <v>98410572</v>
      </c>
      <c r="T27" s="64">
        <v>66512057</v>
      </c>
      <c r="U27" s="12">
        <v>84786221</v>
      </c>
      <c r="V27" s="12">
        <v>49662902</v>
      </c>
      <c r="W27" s="12">
        <v>75711432</v>
      </c>
      <c r="X27" s="64">
        <v>303036889</v>
      </c>
      <c r="Y27" s="11" t="str">
        <f t="shared" si="2"/>
        <v>　管理及總務費用</v>
      </c>
      <c r="Z27" s="12">
        <v>73629474</v>
      </c>
      <c r="AA27" s="12">
        <v>78076732</v>
      </c>
      <c r="AB27" s="64">
        <v>78917780</v>
      </c>
      <c r="AC27" s="12">
        <v>64931753</v>
      </c>
      <c r="AD27" s="12">
        <v>66419127</v>
      </c>
      <c r="AE27" s="12">
        <v>63940944</v>
      </c>
      <c r="AF27" s="64">
        <v>52454479</v>
      </c>
      <c r="AG27" s="11" t="str">
        <f t="shared" si="3"/>
        <v>　管理及總務費用</v>
      </c>
      <c r="AH27" s="12">
        <v>102667709</v>
      </c>
      <c r="AI27" s="12">
        <v>62870208</v>
      </c>
      <c r="AJ27" s="64">
        <v>46400078</v>
      </c>
      <c r="AK27" s="12">
        <v>102756704</v>
      </c>
      <c r="AL27" s="12">
        <v>159698162</v>
      </c>
      <c r="AM27" s="12">
        <v>158705769</v>
      </c>
      <c r="AN27" s="64">
        <v>105426350</v>
      </c>
      <c r="AO27" s="11" t="str">
        <f t="shared" si="4"/>
        <v>　管理及總務費用</v>
      </c>
      <c r="AP27" s="12">
        <v>103369975</v>
      </c>
      <c r="AQ27" s="12">
        <v>133671422</v>
      </c>
      <c r="AR27" s="64">
        <v>98227201</v>
      </c>
      <c r="AS27" s="12">
        <v>75128033</v>
      </c>
      <c r="AT27" s="12">
        <v>145221409</v>
      </c>
      <c r="AU27" s="12">
        <v>38720505</v>
      </c>
      <c r="AV27" s="64">
        <v>92424508</v>
      </c>
      <c r="AW27" s="11" t="str">
        <f t="shared" si="5"/>
        <v>　管理及總務費用</v>
      </c>
      <c r="AX27" s="12">
        <v>59795739</v>
      </c>
      <c r="AY27" s="12">
        <v>65116561</v>
      </c>
      <c r="AZ27" s="64">
        <v>50483137</v>
      </c>
      <c r="BA27" s="12">
        <v>100553067</v>
      </c>
      <c r="BB27" s="12">
        <v>94015045</v>
      </c>
      <c r="BC27" s="12">
        <v>54801328</v>
      </c>
      <c r="BD27" s="64">
        <v>53768835</v>
      </c>
      <c r="BE27" s="11" t="str">
        <f t="shared" si="6"/>
        <v>　管理及總務費用</v>
      </c>
      <c r="BF27" s="12">
        <v>22693440</v>
      </c>
      <c r="BG27" s="12">
        <v>46940772</v>
      </c>
      <c r="BH27" s="65">
        <v>23544541</v>
      </c>
      <c r="BI27" s="64">
        <v>22773529</v>
      </c>
      <c r="BJ27" s="12">
        <v>31050158</v>
      </c>
      <c r="BK27" s="66">
        <v>6785057177.13</v>
      </c>
      <c r="BL27" s="66">
        <v>6671914000</v>
      </c>
      <c r="BM27" s="13">
        <v>113143177.13</v>
      </c>
      <c r="BN27" s="14">
        <v>1.7</v>
      </c>
    </row>
    <row r="28" spans="1:66" s="67" customFormat="1" ht="14.25">
      <c r="A28" s="11" t="str">
        <f>'[1]臺大'!$A28</f>
        <v>　研究發展及訓練費用</v>
      </c>
      <c r="B28" s="12">
        <v>44715720</v>
      </c>
      <c r="C28" s="12">
        <v>28377718</v>
      </c>
      <c r="D28" s="64">
        <v>22856104</v>
      </c>
      <c r="E28" s="12">
        <v>5290552</v>
      </c>
      <c r="F28" s="12">
        <v>113927552</v>
      </c>
      <c r="G28" s="12">
        <v>17059094</v>
      </c>
      <c r="H28" s="64">
        <v>2805254</v>
      </c>
      <c r="I28" s="11" t="str">
        <f t="shared" si="0"/>
        <v>　研究發展及訓練費用</v>
      </c>
      <c r="J28" s="12">
        <v>2747563</v>
      </c>
      <c r="K28" s="12">
        <v>12288314</v>
      </c>
      <c r="L28" s="64">
        <v>1805630</v>
      </c>
      <c r="M28" s="12">
        <v>8480675</v>
      </c>
      <c r="N28" s="12">
        <v>0</v>
      </c>
      <c r="O28" s="12">
        <v>0</v>
      </c>
      <c r="P28" s="64">
        <v>0</v>
      </c>
      <c r="Q28" s="11" t="str">
        <f t="shared" si="1"/>
        <v>　研究發展及訓練費用</v>
      </c>
      <c r="R28" s="12">
        <v>2038911</v>
      </c>
      <c r="S28" s="12">
        <v>0</v>
      </c>
      <c r="T28" s="64">
        <v>0</v>
      </c>
      <c r="U28" s="12">
        <v>1189035</v>
      </c>
      <c r="V28" s="12">
        <v>2665784</v>
      </c>
      <c r="W28" s="12">
        <v>0</v>
      </c>
      <c r="X28" s="64">
        <v>0</v>
      </c>
      <c r="Y28" s="11" t="str">
        <f t="shared" si="2"/>
        <v>　研究發展及訓練費用</v>
      </c>
      <c r="Z28" s="12">
        <v>7112041</v>
      </c>
      <c r="AA28" s="12">
        <v>5926520</v>
      </c>
      <c r="AB28" s="64">
        <v>0</v>
      </c>
      <c r="AC28" s="12">
        <v>0</v>
      </c>
      <c r="AD28" s="12">
        <v>0</v>
      </c>
      <c r="AE28" s="12">
        <v>0</v>
      </c>
      <c r="AF28" s="64">
        <v>0</v>
      </c>
      <c r="AG28" s="11" t="str">
        <f t="shared" si="3"/>
        <v>　研究發展及訓練費用</v>
      </c>
      <c r="AH28" s="12">
        <v>22587497</v>
      </c>
      <c r="AI28" s="12">
        <v>0</v>
      </c>
      <c r="AJ28" s="64">
        <v>8446428</v>
      </c>
      <c r="AK28" s="12">
        <v>0</v>
      </c>
      <c r="AL28" s="12">
        <v>28123351</v>
      </c>
      <c r="AM28" s="12">
        <v>35075741</v>
      </c>
      <c r="AN28" s="64">
        <v>18478238</v>
      </c>
      <c r="AO28" s="11" t="str">
        <f t="shared" si="4"/>
        <v>　研究發展及訓練費用</v>
      </c>
      <c r="AP28" s="12">
        <v>12340280</v>
      </c>
      <c r="AQ28" s="12">
        <v>26577893</v>
      </c>
      <c r="AR28" s="64">
        <v>0</v>
      </c>
      <c r="AS28" s="12">
        <v>0</v>
      </c>
      <c r="AT28" s="12">
        <v>29790028</v>
      </c>
      <c r="AU28" s="12">
        <v>0</v>
      </c>
      <c r="AV28" s="64">
        <v>1539430</v>
      </c>
      <c r="AW28" s="11" t="str">
        <f t="shared" si="5"/>
        <v>　研究發展及訓練費用</v>
      </c>
      <c r="AX28" s="12">
        <v>0</v>
      </c>
      <c r="AY28" s="12">
        <v>0</v>
      </c>
      <c r="AZ28" s="64">
        <v>0</v>
      </c>
      <c r="BA28" s="12">
        <v>881734</v>
      </c>
      <c r="BB28" s="12">
        <v>3000</v>
      </c>
      <c r="BC28" s="12">
        <v>0</v>
      </c>
      <c r="BD28" s="64">
        <v>0</v>
      </c>
      <c r="BE28" s="11" t="str">
        <f t="shared" si="6"/>
        <v>　研究發展及訓練費用</v>
      </c>
      <c r="BF28" s="12">
        <v>0</v>
      </c>
      <c r="BG28" s="12">
        <v>0</v>
      </c>
      <c r="BH28" s="65">
        <v>30000</v>
      </c>
      <c r="BI28" s="64">
        <v>335131</v>
      </c>
      <c r="BJ28" s="12">
        <v>0</v>
      </c>
      <c r="BK28" s="66">
        <v>463495218</v>
      </c>
      <c r="BL28" s="66">
        <v>801348000</v>
      </c>
      <c r="BM28" s="13">
        <v>-337852782</v>
      </c>
      <c r="BN28" s="14">
        <v>-42.16</v>
      </c>
    </row>
    <row r="29" spans="1:66" s="67" customFormat="1" ht="14.25">
      <c r="A29" s="11" t="str">
        <f>'[1]臺大'!$A29</f>
        <v>　其他業務費用</v>
      </c>
      <c r="B29" s="12">
        <v>31193062</v>
      </c>
      <c r="C29" s="12">
        <v>12140456</v>
      </c>
      <c r="D29" s="64">
        <v>14350485</v>
      </c>
      <c r="E29" s="12">
        <v>12286290</v>
      </c>
      <c r="F29" s="12">
        <v>24592605</v>
      </c>
      <c r="G29" s="12">
        <v>14127459</v>
      </c>
      <c r="H29" s="64">
        <v>11097347</v>
      </c>
      <c r="I29" s="11" t="str">
        <f t="shared" si="0"/>
        <v>　其他業務費用</v>
      </c>
      <c r="J29" s="12">
        <v>13861518</v>
      </c>
      <c r="K29" s="12">
        <v>26720491</v>
      </c>
      <c r="L29" s="64">
        <v>4106114</v>
      </c>
      <c r="M29" s="12">
        <v>2425043</v>
      </c>
      <c r="N29" s="12">
        <v>5017679</v>
      </c>
      <c r="O29" s="12">
        <v>5006919</v>
      </c>
      <c r="P29" s="64">
        <v>7414144</v>
      </c>
      <c r="Q29" s="11" t="str">
        <f t="shared" si="1"/>
        <v>　其他業務費用</v>
      </c>
      <c r="R29" s="12">
        <v>11841538</v>
      </c>
      <c r="S29" s="12">
        <v>3014297</v>
      </c>
      <c r="T29" s="64">
        <v>1767086</v>
      </c>
      <c r="U29" s="12">
        <v>1537417</v>
      </c>
      <c r="V29" s="12">
        <v>518807</v>
      </c>
      <c r="W29" s="12">
        <v>2302255</v>
      </c>
      <c r="X29" s="64">
        <v>12497615</v>
      </c>
      <c r="Y29" s="11" t="str">
        <f t="shared" si="2"/>
        <v>　其他業務費用</v>
      </c>
      <c r="Z29" s="12">
        <v>5426220</v>
      </c>
      <c r="AA29" s="12">
        <v>6601544</v>
      </c>
      <c r="AB29" s="64">
        <v>4651608</v>
      </c>
      <c r="AC29" s="12">
        <v>1757466</v>
      </c>
      <c r="AD29" s="12">
        <v>2612794</v>
      </c>
      <c r="AE29" s="12">
        <v>307387</v>
      </c>
      <c r="AF29" s="64">
        <v>1580215</v>
      </c>
      <c r="AG29" s="11" t="str">
        <f t="shared" si="3"/>
        <v>　其他業務費用</v>
      </c>
      <c r="AH29" s="12">
        <v>2773470</v>
      </c>
      <c r="AI29" s="12">
        <v>10002622</v>
      </c>
      <c r="AJ29" s="64">
        <v>2724927</v>
      </c>
      <c r="AK29" s="12">
        <v>47797</v>
      </c>
      <c r="AL29" s="12">
        <v>10648121</v>
      </c>
      <c r="AM29" s="12">
        <v>1801397</v>
      </c>
      <c r="AN29" s="64">
        <v>6324041</v>
      </c>
      <c r="AO29" s="11" t="str">
        <f t="shared" si="4"/>
        <v>　其他業務費用</v>
      </c>
      <c r="AP29" s="12">
        <v>2526501</v>
      </c>
      <c r="AQ29" s="12">
        <v>6273605</v>
      </c>
      <c r="AR29" s="64">
        <v>5079781</v>
      </c>
      <c r="AS29" s="12">
        <v>633621</v>
      </c>
      <c r="AT29" s="12">
        <v>2410945</v>
      </c>
      <c r="AU29" s="12">
        <v>181758</v>
      </c>
      <c r="AV29" s="64">
        <v>1579686</v>
      </c>
      <c r="AW29" s="11" t="str">
        <f t="shared" si="5"/>
        <v>　其他業務費用</v>
      </c>
      <c r="AX29" s="12">
        <v>402472</v>
      </c>
      <c r="AY29" s="12">
        <v>829222</v>
      </c>
      <c r="AZ29" s="64">
        <v>1451131</v>
      </c>
      <c r="BA29" s="12">
        <v>1007663</v>
      </c>
      <c r="BB29" s="12">
        <v>651256</v>
      </c>
      <c r="BC29" s="12">
        <v>562584</v>
      </c>
      <c r="BD29" s="64">
        <v>805273</v>
      </c>
      <c r="BE29" s="11" t="str">
        <f t="shared" si="6"/>
        <v>　其他業務費用</v>
      </c>
      <c r="BF29" s="12">
        <v>263295</v>
      </c>
      <c r="BG29" s="12">
        <v>0</v>
      </c>
      <c r="BH29" s="65">
        <v>0</v>
      </c>
      <c r="BI29" s="64">
        <v>4570</v>
      </c>
      <c r="BJ29" s="12">
        <v>23800</v>
      </c>
      <c r="BK29" s="66">
        <v>299765399</v>
      </c>
      <c r="BL29" s="66">
        <v>356142000</v>
      </c>
      <c r="BM29" s="13">
        <v>-56376601</v>
      </c>
      <c r="BN29" s="14">
        <v>-15.83</v>
      </c>
    </row>
    <row r="30" spans="1:66" s="67" customFormat="1" ht="26.25" customHeight="1">
      <c r="A30" s="16" t="str">
        <f>'[1]臺大'!$A30</f>
        <v>業務賸餘（短絀 ─）</v>
      </c>
      <c r="B30" s="7">
        <v>-883405271.13</v>
      </c>
      <c r="C30" s="7">
        <v>-126998544</v>
      </c>
      <c r="D30" s="61">
        <v>3673372</v>
      </c>
      <c r="E30" s="7">
        <v>-174310948</v>
      </c>
      <c r="F30" s="7">
        <v>-225564827</v>
      </c>
      <c r="G30" s="7">
        <v>-190917494</v>
      </c>
      <c r="H30" s="61">
        <v>-15993769</v>
      </c>
      <c r="I30" s="16" t="str">
        <f t="shared" si="0"/>
        <v>業務賸餘（短絀 ─）</v>
      </c>
      <c r="J30" s="7">
        <v>-185941023</v>
      </c>
      <c r="K30" s="7">
        <v>39206370</v>
      </c>
      <c r="L30" s="61">
        <v>-39619779</v>
      </c>
      <c r="M30" s="7">
        <v>-137631513</v>
      </c>
      <c r="N30" s="7">
        <v>-154135641</v>
      </c>
      <c r="O30" s="7">
        <v>-90085910</v>
      </c>
      <c r="P30" s="61">
        <v>-19155290</v>
      </c>
      <c r="Q30" s="16" t="str">
        <f t="shared" si="1"/>
        <v>業務賸餘（短絀 ─）</v>
      </c>
      <c r="R30" s="7">
        <v>-177021480</v>
      </c>
      <c r="S30" s="7">
        <v>-57666379</v>
      </c>
      <c r="T30" s="61">
        <v>-19196811</v>
      </c>
      <c r="U30" s="7">
        <v>-37962839</v>
      </c>
      <c r="V30" s="7">
        <v>-71008992</v>
      </c>
      <c r="W30" s="7">
        <v>3017122</v>
      </c>
      <c r="X30" s="61">
        <v>-364708924</v>
      </c>
      <c r="Y30" s="16" t="str">
        <f t="shared" si="2"/>
        <v>業務賸餘（短絀 ─）</v>
      </c>
      <c r="Z30" s="7">
        <v>45916293</v>
      </c>
      <c r="AA30" s="7">
        <v>-44470398</v>
      </c>
      <c r="AB30" s="61">
        <v>4887244</v>
      </c>
      <c r="AC30" s="7">
        <v>-46473990</v>
      </c>
      <c r="AD30" s="7">
        <v>11043351</v>
      </c>
      <c r="AE30" s="7">
        <v>19465306</v>
      </c>
      <c r="AF30" s="61">
        <v>-39121500</v>
      </c>
      <c r="AG30" s="16" t="str">
        <f t="shared" si="3"/>
        <v>業務賸餘（短絀 ─）</v>
      </c>
      <c r="AH30" s="7">
        <v>-32391147</v>
      </c>
      <c r="AI30" s="7">
        <v>-33142298</v>
      </c>
      <c r="AJ30" s="61">
        <v>-9295226</v>
      </c>
      <c r="AK30" s="7">
        <v>14090367</v>
      </c>
      <c r="AL30" s="7">
        <v>-83623259</v>
      </c>
      <c r="AM30" s="7">
        <v>2949313</v>
      </c>
      <c r="AN30" s="61">
        <v>39801579</v>
      </c>
      <c r="AO30" s="16" t="str">
        <f t="shared" si="4"/>
        <v>業務賸餘（短絀 ─）</v>
      </c>
      <c r="AP30" s="7">
        <v>-12282072</v>
      </c>
      <c r="AQ30" s="7">
        <v>-77956200</v>
      </c>
      <c r="AR30" s="61">
        <v>-79836106</v>
      </c>
      <c r="AS30" s="7">
        <v>7151292</v>
      </c>
      <c r="AT30" s="7">
        <v>-26224213</v>
      </c>
      <c r="AU30" s="7">
        <v>-21945822</v>
      </c>
      <c r="AV30" s="61">
        <v>48099613</v>
      </c>
      <c r="AW30" s="16" t="str">
        <f t="shared" si="5"/>
        <v>業務賸餘（短絀 ─）</v>
      </c>
      <c r="AX30" s="7">
        <v>8487208</v>
      </c>
      <c r="AY30" s="7">
        <v>23136478</v>
      </c>
      <c r="AZ30" s="61">
        <v>-2658444</v>
      </c>
      <c r="BA30" s="7">
        <v>34644299</v>
      </c>
      <c r="BB30" s="7">
        <v>19042245</v>
      </c>
      <c r="BC30" s="7">
        <v>13847541</v>
      </c>
      <c r="BD30" s="61">
        <v>-828284</v>
      </c>
      <c r="BE30" s="16" t="str">
        <f t="shared" si="6"/>
        <v>業務賸餘（短絀 ─）</v>
      </c>
      <c r="BF30" s="7">
        <v>-24535131</v>
      </c>
      <c r="BG30" s="7">
        <v>-23118133</v>
      </c>
      <c r="BH30" s="62">
        <v>-1496384</v>
      </c>
      <c r="BI30" s="61">
        <v>-4954613</v>
      </c>
      <c r="BJ30" s="7">
        <v>4025060</v>
      </c>
      <c r="BK30" s="7">
        <v>-3193194601.13</v>
      </c>
      <c r="BL30" s="7">
        <v>-634660000</v>
      </c>
      <c r="BM30" s="8">
        <v>-2558534601.13</v>
      </c>
      <c r="BN30" s="9">
        <v>403.13</v>
      </c>
    </row>
    <row r="31" spans="1:66" s="67" customFormat="1" ht="26.25" customHeight="1">
      <c r="A31" s="16" t="str">
        <f>'[1]臺大'!$A31</f>
        <v>業務外收入</v>
      </c>
      <c r="B31" s="7">
        <v>62577772.93</v>
      </c>
      <c r="C31" s="7">
        <v>8024349</v>
      </c>
      <c r="D31" s="61">
        <v>19599695</v>
      </c>
      <c r="E31" s="7">
        <v>5174905</v>
      </c>
      <c r="F31" s="7">
        <v>25403779</v>
      </c>
      <c r="G31" s="7">
        <v>18500895</v>
      </c>
      <c r="H31" s="61">
        <v>36464727</v>
      </c>
      <c r="I31" s="16" t="str">
        <f t="shared" si="0"/>
        <v>業務外收入</v>
      </c>
      <c r="J31" s="7">
        <v>13398392</v>
      </c>
      <c r="K31" s="7">
        <v>2153382</v>
      </c>
      <c r="L31" s="61">
        <v>1886311</v>
      </c>
      <c r="M31" s="7">
        <v>7505877</v>
      </c>
      <c r="N31" s="7">
        <v>3636603</v>
      </c>
      <c r="O31" s="7">
        <v>1598293</v>
      </c>
      <c r="P31" s="61">
        <v>2993548</v>
      </c>
      <c r="Q31" s="16" t="str">
        <f t="shared" si="1"/>
        <v>業務外收入</v>
      </c>
      <c r="R31" s="7">
        <v>13801557</v>
      </c>
      <c r="S31" s="7">
        <v>2586365</v>
      </c>
      <c r="T31" s="61">
        <v>2447158</v>
      </c>
      <c r="U31" s="7">
        <v>6759594</v>
      </c>
      <c r="V31" s="7">
        <v>2221199</v>
      </c>
      <c r="W31" s="7">
        <v>1129796</v>
      </c>
      <c r="X31" s="61">
        <v>24122971</v>
      </c>
      <c r="Y31" s="16" t="str">
        <f t="shared" si="2"/>
        <v>業務外收入</v>
      </c>
      <c r="Z31" s="7">
        <v>4545842</v>
      </c>
      <c r="AA31" s="7">
        <v>4456236</v>
      </c>
      <c r="AB31" s="61">
        <v>1203333</v>
      </c>
      <c r="AC31" s="7">
        <v>1096897</v>
      </c>
      <c r="AD31" s="7">
        <v>872507</v>
      </c>
      <c r="AE31" s="7">
        <v>1967485</v>
      </c>
      <c r="AF31" s="61">
        <v>849737</v>
      </c>
      <c r="AG31" s="16" t="str">
        <f t="shared" si="3"/>
        <v>業務外收入</v>
      </c>
      <c r="AH31" s="7">
        <v>3912970</v>
      </c>
      <c r="AI31" s="7">
        <v>1432565</v>
      </c>
      <c r="AJ31" s="61">
        <v>2090307</v>
      </c>
      <c r="AK31" s="7">
        <v>25320444</v>
      </c>
      <c r="AL31" s="7">
        <v>5719677</v>
      </c>
      <c r="AM31" s="7">
        <v>6248104</v>
      </c>
      <c r="AN31" s="61">
        <v>2359272</v>
      </c>
      <c r="AO31" s="16" t="str">
        <f t="shared" si="4"/>
        <v>業務外收入</v>
      </c>
      <c r="AP31" s="7">
        <v>5665272</v>
      </c>
      <c r="AQ31" s="7">
        <v>7664193</v>
      </c>
      <c r="AR31" s="61">
        <v>1845021</v>
      </c>
      <c r="AS31" s="7">
        <v>5565932</v>
      </c>
      <c r="AT31" s="7">
        <v>44466722</v>
      </c>
      <c r="AU31" s="7">
        <v>261368</v>
      </c>
      <c r="AV31" s="61">
        <v>997633</v>
      </c>
      <c r="AW31" s="16" t="str">
        <f t="shared" si="5"/>
        <v>業務外收入</v>
      </c>
      <c r="AX31" s="7">
        <v>572293</v>
      </c>
      <c r="AY31" s="7">
        <v>895709</v>
      </c>
      <c r="AZ31" s="61">
        <v>484520</v>
      </c>
      <c r="BA31" s="7">
        <v>2567359</v>
      </c>
      <c r="BB31" s="7">
        <v>3125076</v>
      </c>
      <c r="BC31" s="7">
        <v>2071708</v>
      </c>
      <c r="BD31" s="61">
        <v>200002</v>
      </c>
      <c r="BE31" s="16" t="str">
        <f t="shared" si="6"/>
        <v>業務外收入</v>
      </c>
      <c r="BF31" s="7">
        <v>1788505</v>
      </c>
      <c r="BG31" s="7">
        <v>766421</v>
      </c>
      <c r="BH31" s="62">
        <v>130439</v>
      </c>
      <c r="BI31" s="61">
        <v>98273</v>
      </c>
      <c r="BJ31" s="7">
        <v>1094250</v>
      </c>
      <c r="BK31" s="7">
        <v>404323240.93</v>
      </c>
      <c r="BL31" s="7">
        <v>250486000</v>
      </c>
      <c r="BM31" s="8">
        <v>153837240.93</v>
      </c>
      <c r="BN31" s="9">
        <v>61.42</v>
      </c>
    </row>
    <row r="32" spans="1:66" s="63" customFormat="1" ht="15.75" customHeight="1">
      <c r="A32" s="11" t="str">
        <f>'[1]臺大'!$A32</f>
        <v>　財務收入</v>
      </c>
      <c r="B32" s="12">
        <v>0</v>
      </c>
      <c r="C32" s="12">
        <v>0</v>
      </c>
      <c r="D32" s="64">
        <v>0</v>
      </c>
      <c r="E32" s="12">
        <v>135096</v>
      </c>
      <c r="F32" s="12">
        <v>0</v>
      </c>
      <c r="G32" s="12">
        <v>0</v>
      </c>
      <c r="H32" s="64">
        <v>0</v>
      </c>
      <c r="I32" s="11" t="str">
        <f t="shared" si="0"/>
        <v>　財務收入</v>
      </c>
      <c r="J32" s="12">
        <v>7774</v>
      </c>
      <c r="K32" s="12">
        <v>0</v>
      </c>
      <c r="L32" s="64">
        <v>0</v>
      </c>
      <c r="M32" s="12">
        <v>0</v>
      </c>
      <c r="N32" s="12">
        <v>0</v>
      </c>
      <c r="O32" s="12">
        <v>0</v>
      </c>
      <c r="P32" s="64">
        <v>0</v>
      </c>
      <c r="Q32" s="11" t="str">
        <f t="shared" si="1"/>
        <v>　財務收入</v>
      </c>
      <c r="R32" s="12">
        <v>0</v>
      </c>
      <c r="S32" s="12">
        <v>0</v>
      </c>
      <c r="T32" s="64">
        <v>0</v>
      </c>
      <c r="U32" s="12">
        <v>0</v>
      </c>
      <c r="V32" s="12">
        <v>0</v>
      </c>
      <c r="W32" s="12">
        <v>0</v>
      </c>
      <c r="X32" s="64">
        <v>0</v>
      </c>
      <c r="Y32" s="11" t="str">
        <f t="shared" si="2"/>
        <v>　財務收入</v>
      </c>
      <c r="Z32" s="12">
        <v>0</v>
      </c>
      <c r="AA32" s="12">
        <v>0</v>
      </c>
      <c r="AB32" s="64">
        <v>0</v>
      </c>
      <c r="AC32" s="12">
        <v>0</v>
      </c>
      <c r="AD32" s="12">
        <v>0</v>
      </c>
      <c r="AE32" s="12">
        <v>0</v>
      </c>
      <c r="AF32" s="64">
        <v>0</v>
      </c>
      <c r="AG32" s="11" t="str">
        <f t="shared" si="3"/>
        <v>　財務收入</v>
      </c>
      <c r="AH32" s="12">
        <v>0</v>
      </c>
      <c r="AI32" s="12">
        <v>0</v>
      </c>
      <c r="AJ32" s="64">
        <v>0</v>
      </c>
      <c r="AK32" s="12">
        <v>0</v>
      </c>
      <c r="AL32" s="12">
        <v>0</v>
      </c>
      <c r="AM32" s="12">
        <v>0</v>
      </c>
      <c r="AN32" s="64">
        <v>0</v>
      </c>
      <c r="AO32" s="11" t="str">
        <f t="shared" si="4"/>
        <v>　財務收入</v>
      </c>
      <c r="AP32" s="12">
        <v>0</v>
      </c>
      <c r="AQ32" s="12">
        <v>0</v>
      </c>
      <c r="AR32" s="64">
        <v>0</v>
      </c>
      <c r="AS32" s="12">
        <v>0</v>
      </c>
      <c r="AT32" s="12">
        <v>0</v>
      </c>
      <c r="AU32" s="12">
        <v>0</v>
      </c>
      <c r="AV32" s="64">
        <v>0</v>
      </c>
      <c r="AW32" s="11" t="str">
        <f t="shared" si="5"/>
        <v>　財務收入</v>
      </c>
      <c r="AX32" s="12">
        <v>0</v>
      </c>
      <c r="AY32" s="12">
        <v>0</v>
      </c>
      <c r="AZ32" s="64">
        <v>0</v>
      </c>
      <c r="BA32" s="12">
        <v>0</v>
      </c>
      <c r="BB32" s="12">
        <v>0</v>
      </c>
      <c r="BC32" s="12">
        <v>0</v>
      </c>
      <c r="BD32" s="64">
        <v>0</v>
      </c>
      <c r="BE32" s="11" t="str">
        <f t="shared" si="6"/>
        <v>　財務收入</v>
      </c>
      <c r="BF32" s="12">
        <v>0</v>
      </c>
      <c r="BG32" s="12">
        <v>0</v>
      </c>
      <c r="BH32" s="65">
        <v>0</v>
      </c>
      <c r="BI32" s="64">
        <v>0</v>
      </c>
      <c r="BJ32" s="12">
        <v>0</v>
      </c>
      <c r="BK32" s="66">
        <v>142870</v>
      </c>
      <c r="BL32" s="66">
        <v>0</v>
      </c>
      <c r="BM32" s="13">
        <v>142870</v>
      </c>
      <c r="BN32" s="14">
        <v>0</v>
      </c>
    </row>
    <row r="33" spans="1:66" s="63" customFormat="1" ht="15.75" customHeight="1">
      <c r="A33" s="11" t="str">
        <f>'[1]臺大'!$A33</f>
        <v>　其他業務外收入</v>
      </c>
      <c r="B33" s="12">
        <v>62577772.93</v>
      </c>
      <c r="C33" s="12">
        <v>8024349</v>
      </c>
      <c r="D33" s="64">
        <v>19599695</v>
      </c>
      <c r="E33" s="12">
        <v>5039809</v>
      </c>
      <c r="F33" s="12">
        <v>25403779</v>
      </c>
      <c r="G33" s="12">
        <v>18500895</v>
      </c>
      <c r="H33" s="64">
        <v>36464727</v>
      </c>
      <c r="I33" s="11" t="str">
        <f t="shared" si="0"/>
        <v>　其他業務外收入</v>
      </c>
      <c r="J33" s="12">
        <v>13390618</v>
      </c>
      <c r="K33" s="12">
        <v>2153382</v>
      </c>
      <c r="L33" s="64">
        <v>1886311</v>
      </c>
      <c r="M33" s="12">
        <v>7505877</v>
      </c>
      <c r="N33" s="12">
        <v>3636603</v>
      </c>
      <c r="O33" s="12">
        <v>1598293</v>
      </c>
      <c r="P33" s="64">
        <v>2993548</v>
      </c>
      <c r="Q33" s="11" t="str">
        <f t="shared" si="1"/>
        <v>　其他業務外收入</v>
      </c>
      <c r="R33" s="12">
        <v>13801557</v>
      </c>
      <c r="S33" s="12">
        <v>2586365</v>
      </c>
      <c r="T33" s="64">
        <v>2447158</v>
      </c>
      <c r="U33" s="12">
        <v>6759594</v>
      </c>
      <c r="V33" s="12">
        <v>2221199</v>
      </c>
      <c r="W33" s="12">
        <v>1129796</v>
      </c>
      <c r="X33" s="64">
        <v>24122971</v>
      </c>
      <c r="Y33" s="11" t="str">
        <f t="shared" si="2"/>
        <v>　其他業務外收入</v>
      </c>
      <c r="Z33" s="12">
        <v>4545842</v>
      </c>
      <c r="AA33" s="12">
        <v>4456236</v>
      </c>
      <c r="AB33" s="64">
        <v>1203333</v>
      </c>
      <c r="AC33" s="12">
        <v>1096897</v>
      </c>
      <c r="AD33" s="12">
        <v>872507</v>
      </c>
      <c r="AE33" s="12">
        <v>1967485</v>
      </c>
      <c r="AF33" s="64">
        <v>849737</v>
      </c>
      <c r="AG33" s="11" t="str">
        <f t="shared" si="3"/>
        <v>　其他業務外收入</v>
      </c>
      <c r="AH33" s="12">
        <v>3912970</v>
      </c>
      <c r="AI33" s="12">
        <v>1432565</v>
      </c>
      <c r="AJ33" s="64">
        <v>2090307</v>
      </c>
      <c r="AK33" s="12">
        <v>25320444</v>
      </c>
      <c r="AL33" s="12">
        <v>5719677</v>
      </c>
      <c r="AM33" s="12">
        <v>6248104</v>
      </c>
      <c r="AN33" s="64">
        <v>2359272</v>
      </c>
      <c r="AO33" s="11" t="str">
        <f t="shared" si="4"/>
        <v>　其他業務外收入</v>
      </c>
      <c r="AP33" s="12">
        <v>5665272</v>
      </c>
      <c r="AQ33" s="12">
        <v>7664193</v>
      </c>
      <c r="AR33" s="64">
        <v>1845021</v>
      </c>
      <c r="AS33" s="12">
        <v>5565932</v>
      </c>
      <c r="AT33" s="12">
        <v>44466722</v>
      </c>
      <c r="AU33" s="12">
        <v>261368</v>
      </c>
      <c r="AV33" s="64">
        <v>997633</v>
      </c>
      <c r="AW33" s="11" t="str">
        <f t="shared" si="5"/>
        <v>　其他業務外收入</v>
      </c>
      <c r="AX33" s="12">
        <v>572293</v>
      </c>
      <c r="AY33" s="12">
        <v>895709</v>
      </c>
      <c r="AZ33" s="64">
        <v>484520</v>
      </c>
      <c r="BA33" s="12">
        <v>2567359</v>
      </c>
      <c r="BB33" s="12">
        <v>3125076</v>
      </c>
      <c r="BC33" s="12">
        <v>2071708</v>
      </c>
      <c r="BD33" s="64">
        <v>200002</v>
      </c>
      <c r="BE33" s="11" t="str">
        <f t="shared" si="6"/>
        <v>　其他業務外收入</v>
      </c>
      <c r="BF33" s="12">
        <v>1788505</v>
      </c>
      <c r="BG33" s="12">
        <v>766421</v>
      </c>
      <c r="BH33" s="65">
        <v>130439</v>
      </c>
      <c r="BI33" s="64">
        <v>98273</v>
      </c>
      <c r="BJ33" s="12">
        <v>1094250</v>
      </c>
      <c r="BK33" s="66">
        <v>404180370.93</v>
      </c>
      <c r="BL33" s="66">
        <v>250486000</v>
      </c>
      <c r="BM33" s="13">
        <v>153694370.93</v>
      </c>
      <c r="BN33" s="14">
        <v>61.36</v>
      </c>
    </row>
    <row r="34" spans="1:66" s="67" customFormat="1" ht="26.25" customHeight="1">
      <c r="A34" s="16" t="str">
        <f>'[1]臺大'!$A34</f>
        <v>業務外費用</v>
      </c>
      <c r="B34" s="7">
        <v>58106462</v>
      </c>
      <c r="C34" s="7">
        <v>4870398</v>
      </c>
      <c r="D34" s="61">
        <v>19630771</v>
      </c>
      <c r="E34" s="7">
        <v>9937834</v>
      </c>
      <c r="F34" s="7">
        <v>37129183</v>
      </c>
      <c r="G34" s="7">
        <v>30466974</v>
      </c>
      <c r="H34" s="61">
        <v>21928352</v>
      </c>
      <c r="I34" s="16" t="str">
        <f t="shared" si="0"/>
        <v>業務外費用</v>
      </c>
      <c r="J34" s="7">
        <v>22915237</v>
      </c>
      <c r="K34" s="7">
        <v>252213</v>
      </c>
      <c r="L34" s="61">
        <v>3124228</v>
      </c>
      <c r="M34" s="7">
        <v>5204045</v>
      </c>
      <c r="N34" s="7">
        <v>1732195</v>
      </c>
      <c r="O34" s="7">
        <v>7350074</v>
      </c>
      <c r="P34" s="61">
        <v>10419164</v>
      </c>
      <c r="Q34" s="16" t="str">
        <f t="shared" si="1"/>
        <v>業務外費用</v>
      </c>
      <c r="R34" s="7">
        <v>15540727</v>
      </c>
      <c r="S34" s="7">
        <v>473679</v>
      </c>
      <c r="T34" s="61">
        <v>4948</v>
      </c>
      <c r="U34" s="7">
        <v>4197790</v>
      </c>
      <c r="V34" s="7">
        <v>2450849</v>
      </c>
      <c r="W34" s="7">
        <v>1627503</v>
      </c>
      <c r="X34" s="61">
        <v>17594956</v>
      </c>
      <c r="Y34" s="16" t="str">
        <f t="shared" si="2"/>
        <v>業務外費用</v>
      </c>
      <c r="Z34" s="7">
        <v>5258435</v>
      </c>
      <c r="AA34" s="7">
        <v>1358481</v>
      </c>
      <c r="AB34" s="61">
        <v>1964953</v>
      </c>
      <c r="AC34" s="7">
        <v>3131845</v>
      </c>
      <c r="AD34" s="7">
        <v>3286117</v>
      </c>
      <c r="AE34" s="7">
        <v>5288926</v>
      </c>
      <c r="AF34" s="61">
        <v>2497530</v>
      </c>
      <c r="AG34" s="16" t="str">
        <f t="shared" si="3"/>
        <v>業務外費用</v>
      </c>
      <c r="AH34" s="7">
        <v>2624080</v>
      </c>
      <c r="AI34" s="7">
        <v>93325</v>
      </c>
      <c r="AJ34" s="61">
        <v>6312175</v>
      </c>
      <c r="AK34" s="7">
        <v>14540466</v>
      </c>
      <c r="AL34" s="7">
        <v>6032740</v>
      </c>
      <c r="AM34" s="7">
        <v>593527</v>
      </c>
      <c r="AN34" s="61">
        <v>8638181</v>
      </c>
      <c r="AO34" s="16" t="str">
        <f t="shared" si="4"/>
        <v>業務外費用</v>
      </c>
      <c r="AP34" s="7">
        <v>5509352</v>
      </c>
      <c r="AQ34" s="7">
        <v>434277</v>
      </c>
      <c r="AR34" s="61">
        <v>0</v>
      </c>
      <c r="AS34" s="7">
        <v>2081824</v>
      </c>
      <c r="AT34" s="7">
        <v>48678754</v>
      </c>
      <c r="AU34" s="7">
        <v>3296418</v>
      </c>
      <c r="AV34" s="61">
        <v>15034</v>
      </c>
      <c r="AW34" s="16" t="str">
        <f t="shared" si="5"/>
        <v>業務外費用</v>
      </c>
      <c r="AX34" s="7">
        <v>2233389</v>
      </c>
      <c r="AY34" s="7">
        <v>9954433</v>
      </c>
      <c r="AZ34" s="61">
        <v>681176</v>
      </c>
      <c r="BA34" s="7">
        <v>64668</v>
      </c>
      <c r="BB34" s="7">
        <v>2143979</v>
      </c>
      <c r="BC34" s="7">
        <v>4294249</v>
      </c>
      <c r="BD34" s="61">
        <v>1425856</v>
      </c>
      <c r="BE34" s="16" t="str">
        <f t="shared" si="6"/>
        <v>業務外費用</v>
      </c>
      <c r="BF34" s="7">
        <v>137079</v>
      </c>
      <c r="BG34" s="7">
        <v>1041106</v>
      </c>
      <c r="BH34" s="62">
        <v>177086</v>
      </c>
      <c r="BI34" s="61">
        <v>284329</v>
      </c>
      <c r="BJ34" s="7">
        <v>0</v>
      </c>
      <c r="BK34" s="7">
        <v>419031372</v>
      </c>
      <c r="BL34" s="7">
        <v>163104000</v>
      </c>
      <c r="BM34" s="8">
        <v>255927372</v>
      </c>
      <c r="BN34" s="9">
        <v>156.91</v>
      </c>
    </row>
    <row r="35" spans="1:66" s="67" customFormat="1" ht="16.5" customHeight="1">
      <c r="A35" s="11" t="str">
        <f>'[1]臺大'!$A35</f>
        <v>　財務費用</v>
      </c>
      <c r="B35" s="12">
        <v>149625</v>
      </c>
      <c r="C35" s="12">
        <v>0</v>
      </c>
      <c r="D35" s="64">
        <v>0</v>
      </c>
      <c r="E35" s="12">
        <v>0</v>
      </c>
      <c r="F35" s="12">
        <v>407</v>
      </c>
      <c r="G35" s="12">
        <v>0</v>
      </c>
      <c r="H35" s="64">
        <v>0</v>
      </c>
      <c r="I35" s="11" t="str">
        <f t="shared" si="0"/>
        <v>　財務費用</v>
      </c>
      <c r="J35" s="12">
        <v>0</v>
      </c>
      <c r="K35" s="12">
        <v>0</v>
      </c>
      <c r="L35" s="64">
        <v>0</v>
      </c>
      <c r="M35" s="12">
        <v>0</v>
      </c>
      <c r="N35" s="12">
        <v>0</v>
      </c>
      <c r="O35" s="12">
        <v>0</v>
      </c>
      <c r="P35" s="64">
        <v>0</v>
      </c>
      <c r="Q35" s="11" t="str">
        <f t="shared" si="1"/>
        <v>　財務費用</v>
      </c>
      <c r="R35" s="12">
        <v>0</v>
      </c>
      <c r="S35" s="12">
        <v>0</v>
      </c>
      <c r="T35" s="64">
        <v>0</v>
      </c>
      <c r="U35" s="12">
        <v>0</v>
      </c>
      <c r="V35" s="12">
        <v>0</v>
      </c>
      <c r="W35" s="12">
        <v>0</v>
      </c>
      <c r="X35" s="64">
        <v>0</v>
      </c>
      <c r="Y35" s="11" t="str">
        <f t="shared" si="2"/>
        <v>　財務費用</v>
      </c>
      <c r="Z35" s="12">
        <v>0</v>
      </c>
      <c r="AA35" s="12">
        <v>0</v>
      </c>
      <c r="AB35" s="64">
        <v>0</v>
      </c>
      <c r="AC35" s="12">
        <v>0</v>
      </c>
      <c r="AD35" s="12">
        <v>0</v>
      </c>
      <c r="AE35" s="12">
        <v>0</v>
      </c>
      <c r="AF35" s="64">
        <v>0</v>
      </c>
      <c r="AG35" s="11" t="str">
        <f t="shared" si="3"/>
        <v>　財務費用</v>
      </c>
      <c r="AH35" s="12">
        <v>0</v>
      </c>
      <c r="AI35" s="12">
        <v>0</v>
      </c>
      <c r="AJ35" s="64">
        <v>0</v>
      </c>
      <c r="AK35" s="12">
        <v>0</v>
      </c>
      <c r="AL35" s="12">
        <v>0</v>
      </c>
      <c r="AM35" s="12">
        <v>0</v>
      </c>
      <c r="AN35" s="64">
        <v>0</v>
      </c>
      <c r="AO35" s="11" t="str">
        <f t="shared" si="4"/>
        <v>　財務費用</v>
      </c>
      <c r="AP35" s="12">
        <v>0</v>
      </c>
      <c r="AQ35" s="12">
        <v>0</v>
      </c>
      <c r="AR35" s="64">
        <v>0</v>
      </c>
      <c r="AS35" s="12">
        <v>0</v>
      </c>
      <c r="AT35" s="12">
        <v>0</v>
      </c>
      <c r="AU35" s="12">
        <v>0</v>
      </c>
      <c r="AV35" s="64">
        <v>0</v>
      </c>
      <c r="AW35" s="11" t="str">
        <f t="shared" si="5"/>
        <v>　財務費用</v>
      </c>
      <c r="AX35" s="12">
        <v>0</v>
      </c>
      <c r="AY35" s="12">
        <v>0</v>
      </c>
      <c r="AZ35" s="64">
        <v>0</v>
      </c>
      <c r="BA35" s="12">
        <v>0</v>
      </c>
      <c r="BB35" s="12">
        <v>0</v>
      </c>
      <c r="BC35" s="12">
        <v>0</v>
      </c>
      <c r="BD35" s="64">
        <v>0</v>
      </c>
      <c r="BE35" s="11" t="str">
        <f t="shared" si="6"/>
        <v>　財務費用</v>
      </c>
      <c r="BF35" s="12">
        <v>0</v>
      </c>
      <c r="BG35" s="12">
        <v>0</v>
      </c>
      <c r="BH35" s="65">
        <v>0</v>
      </c>
      <c r="BI35" s="64">
        <v>0</v>
      </c>
      <c r="BJ35" s="12">
        <v>0</v>
      </c>
      <c r="BK35" s="66">
        <v>150032</v>
      </c>
      <c r="BL35" s="66">
        <v>150000</v>
      </c>
      <c r="BM35" s="13">
        <v>32</v>
      </c>
      <c r="BN35" s="14">
        <v>0.02</v>
      </c>
    </row>
    <row r="36" spans="1:66" s="63" customFormat="1" ht="16.5" customHeight="1">
      <c r="A36" s="11" t="str">
        <f>'[1]臺大'!$A36</f>
        <v>　其他業務外費用</v>
      </c>
      <c r="B36" s="12">
        <v>57956837</v>
      </c>
      <c r="C36" s="12">
        <v>4870398</v>
      </c>
      <c r="D36" s="64">
        <v>19630771</v>
      </c>
      <c r="E36" s="12">
        <v>9937834</v>
      </c>
      <c r="F36" s="12">
        <v>37128776</v>
      </c>
      <c r="G36" s="12">
        <v>30466974</v>
      </c>
      <c r="H36" s="64">
        <v>21928352</v>
      </c>
      <c r="I36" s="11" t="str">
        <f t="shared" si="0"/>
        <v>　其他業務外費用</v>
      </c>
      <c r="J36" s="12">
        <v>22915237</v>
      </c>
      <c r="K36" s="12">
        <v>252213</v>
      </c>
      <c r="L36" s="64">
        <v>3124228</v>
      </c>
      <c r="M36" s="12">
        <v>5204045</v>
      </c>
      <c r="N36" s="12">
        <v>1732195</v>
      </c>
      <c r="O36" s="12">
        <v>7350074</v>
      </c>
      <c r="P36" s="64">
        <v>10419164</v>
      </c>
      <c r="Q36" s="11" t="str">
        <f t="shared" si="1"/>
        <v>　其他業務外費用</v>
      </c>
      <c r="R36" s="12">
        <v>15540727</v>
      </c>
      <c r="S36" s="12">
        <v>473679</v>
      </c>
      <c r="T36" s="64">
        <v>4948</v>
      </c>
      <c r="U36" s="12">
        <v>4197790</v>
      </c>
      <c r="V36" s="12">
        <v>2450849</v>
      </c>
      <c r="W36" s="12">
        <v>1627503</v>
      </c>
      <c r="X36" s="64">
        <v>17594956</v>
      </c>
      <c r="Y36" s="11" t="str">
        <f t="shared" si="2"/>
        <v>　其他業務外費用</v>
      </c>
      <c r="Z36" s="12">
        <v>5258435</v>
      </c>
      <c r="AA36" s="12">
        <v>1358481</v>
      </c>
      <c r="AB36" s="64">
        <v>1964953</v>
      </c>
      <c r="AC36" s="12">
        <v>3131845</v>
      </c>
      <c r="AD36" s="12">
        <v>3286117</v>
      </c>
      <c r="AE36" s="12">
        <v>5288926</v>
      </c>
      <c r="AF36" s="64">
        <v>2497530</v>
      </c>
      <c r="AG36" s="11" t="str">
        <f t="shared" si="3"/>
        <v>　其他業務外費用</v>
      </c>
      <c r="AH36" s="12">
        <v>2624080</v>
      </c>
      <c r="AI36" s="12">
        <v>93325</v>
      </c>
      <c r="AJ36" s="64">
        <v>6312175</v>
      </c>
      <c r="AK36" s="12">
        <v>14540466</v>
      </c>
      <c r="AL36" s="12">
        <v>6032740</v>
      </c>
      <c r="AM36" s="12">
        <v>593527</v>
      </c>
      <c r="AN36" s="64">
        <v>8638181</v>
      </c>
      <c r="AO36" s="11" t="str">
        <f t="shared" si="4"/>
        <v>　其他業務外費用</v>
      </c>
      <c r="AP36" s="12">
        <v>5509352</v>
      </c>
      <c r="AQ36" s="12">
        <v>434277</v>
      </c>
      <c r="AR36" s="64">
        <v>0</v>
      </c>
      <c r="AS36" s="12">
        <v>2081824</v>
      </c>
      <c r="AT36" s="12">
        <v>48678754</v>
      </c>
      <c r="AU36" s="12">
        <v>3296418</v>
      </c>
      <c r="AV36" s="64">
        <v>15034</v>
      </c>
      <c r="AW36" s="11" t="str">
        <f t="shared" si="5"/>
        <v>　其他業務外費用</v>
      </c>
      <c r="AX36" s="12">
        <v>2233389</v>
      </c>
      <c r="AY36" s="12">
        <v>9954433</v>
      </c>
      <c r="AZ36" s="64">
        <v>681176</v>
      </c>
      <c r="BA36" s="12">
        <v>64668</v>
      </c>
      <c r="BB36" s="12">
        <v>2143979</v>
      </c>
      <c r="BC36" s="12">
        <v>4294249</v>
      </c>
      <c r="BD36" s="64">
        <v>1425856</v>
      </c>
      <c r="BE36" s="11" t="str">
        <f t="shared" si="6"/>
        <v>　其他業務外費用</v>
      </c>
      <c r="BF36" s="12">
        <v>137079</v>
      </c>
      <c r="BG36" s="12">
        <v>1041106</v>
      </c>
      <c r="BH36" s="65">
        <v>177086</v>
      </c>
      <c r="BI36" s="64">
        <v>284329</v>
      </c>
      <c r="BJ36" s="12">
        <v>0</v>
      </c>
      <c r="BK36" s="66">
        <v>418881340</v>
      </c>
      <c r="BL36" s="66">
        <v>162954000</v>
      </c>
      <c r="BM36" s="13">
        <v>255927340</v>
      </c>
      <c r="BN36" s="14">
        <v>157.05</v>
      </c>
    </row>
    <row r="37" spans="1:66" s="67" customFormat="1" ht="26.25" customHeight="1">
      <c r="A37" s="16" t="str">
        <f>'[1]臺大'!$A37</f>
        <v>業務外賸餘（短絀 ─）</v>
      </c>
      <c r="B37" s="7">
        <v>4471310.93</v>
      </c>
      <c r="C37" s="7">
        <v>3153951</v>
      </c>
      <c r="D37" s="61">
        <v>-31076</v>
      </c>
      <c r="E37" s="7">
        <v>-4762929</v>
      </c>
      <c r="F37" s="7">
        <v>-11725404</v>
      </c>
      <c r="G37" s="7">
        <v>-11966079</v>
      </c>
      <c r="H37" s="61">
        <v>14536375</v>
      </c>
      <c r="I37" s="16" t="str">
        <f t="shared" si="0"/>
        <v>業務外賸餘（短絀 ─）</v>
      </c>
      <c r="J37" s="7">
        <v>-9516845</v>
      </c>
      <c r="K37" s="7">
        <v>1901169</v>
      </c>
      <c r="L37" s="61">
        <v>-1237917</v>
      </c>
      <c r="M37" s="7">
        <v>2301832</v>
      </c>
      <c r="N37" s="7">
        <v>1904408</v>
      </c>
      <c r="O37" s="7">
        <v>-5751781</v>
      </c>
      <c r="P37" s="61">
        <v>-7425616</v>
      </c>
      <c r="Q37" s="16" t="str">
        <f t="shared" si="1"/>
        <v>業務外賸餘（短絀 ─）</v>
      </c>
      <c r="R37" s="7">
        <v>-1739170</v>
      </c>
      <c r="S37" s="7">
        <v>2112686</v>
      </c>
      <c r="T37" s="61">
        <v>2442210</v>
      </c>
      <c r="U37" s="7">
        <v>2561804</v>
      </c>
      <c r="V37" s="7">
        <v>-229650</v>
      </c>
      <c r="W37" s="7">
        <v>-497707</v>
      </c>
      <c r="X37" s="61">
        <v>6528015</v>
      </c>
      <c r="Y37" s="16" t="str">
        <f t="shared" si="2"/>
        <v>業務外賸餘（短絀 ─）</v>
      </c>
      <c r="Z37" s="7">
        <v>-712593</v>
      </c>
      <c r="AA37" s="7">
        <v>3097755</v>
      </c>
      <c r="AB37" s="61">
        <v>-761620</v>
      </c>
      <c r="AC37" s="7">
        <v>-2034948</v>
      </c>
      <c r="AD37" s="7">
        <v>-2413610</v>
      </c>
      <c r="AE37" s="7">
        <v>-3321441</v>
      </c>
      <c r="AF37" s="61">
        <v>-1647793</v>
      </c>
      <c r="AG37" s="16" t="str">
        <f t="shared" si="3"/>
        <v>業務外賸餘（短絀 ─）</v>
      </c>
      <c r="AH37" s="7">
        <v>1288890</v>
      </c>
      <c r="AI37" s="7">
        <v>1339240</v>
      </c>
      <c r="AJ37" s="61">
        <v>-4221868</v>
      </c>
      <c r="AK37" s="7">
        <v>10779978</v>
      </c>
      <c r="AL37" s="7">
        <v>-313063</v>
      </c>
      <c r="AM37" s="7">
        <v>5654577</v>
      </c>
      <c r="AN37" s="61">
        <v>-6278909</v>
      </c>
      <c r="AO37" s="16" t="str">
        <f t="shared" si="4"/>
        <v>業務外賸餘（短絀 ─）</v>
      </c>
      <c r="AP37" s="7">
        <v>155920</v>
      </c>
      <c r="AQ37" s="7">
        <v>7229916</v>
      </c>
      <c r="AR37" s="61">
        <v>1845021</v>
      </c>
      <c r="AS37" s="7">
        <v>3484108</v>
      </c>
      <c r="AT37" s="7">
        <v>-4212032</v>
      </c>
      <c r="AU37" s="7">
        <v>-3035050</v>
      </c>
      <c r="AV37" s="61">
        <v>982599</v>
      </c>
      <c r="AW37" s="16" t="str">
        <f t="shared" si="5"/>
        <v>業務外賸餘（短絀 ─）</v>
      </c>
      <c r="AX37" s="7">
        <v>-1661096</v>
      </c>
      <c r="AY37" s="7">
        <v>-9058724</v>
      </c>
      <c r="AZ37" s="61">
        <v>-196656</v>
      </c>
      <c r="BA37" s="7">
        <v>2502691</v>
      </c>
      <c r="BB37" s="7">
        <v>981097</v>
      </c>
      <c r="BC37" s="7">
        <v>-2222541</v>
      </c>
      <c r="BD37" s="61">
        <v>-1225854</v>
      </c>
      <c r="BE37" s="16" t="str">
        <f t="shared" si="6"/>
        <v>業務外賸餘（短絀 ─）</v>
      </c>
      <c r="BF37" s="7">
        <v>1651426</v>
      </c>
      <c r="BG37" s="7">
        <v>-274685</v>
      </c>
      <c r="BH37" s="62">
        <v>-46647</v>
      </c>
      <c r="BI37" s="61">
        <v>-186056</v>
      </c>
      <c r="BJ37" s="7">
        <v>1094250</v>
      </c>
      <c r="BK37" s="7">
        <v>-14708131.07</v>
      </c>
      <c r="BL37" s="7">
        <v>87382000</v>
      </c>
      <c r="BM37" s="8">
        <v>-102090131.07</v>
      </c>
      <c r="BN37" s="9">
        <v>-116.83</v>
      </c>
    </row>
    <row r="38" spans="1:66" s="67" customFormat="1" ht="26.25" customHeight="1">
      <c r="A38" s="16" t="str">
        <f>'[1]臺大'!$A38</f>
        <v>非常賸餘（短絀 ─）</v>
      </c>
      <c r="B38" s="7">
        <v>0</v>
      </c>
      <c r="C38" s="7">
        <v>0</v>
      </c>
      <c r="D38" s="61">
        <v>0</v>
      </c>
      <c r="E38" s="7">
        <v>0</v>
      </c>
      <c r="F38" s="7">
        <v>0</v>
      </c>
      <c r="G38" s="7">
        <v>0</v>
      </c>
      <c r="H38" s="61">
        <v>0</v>
      </c>
      <c r="I38" s="16" t="str">
        <f t="shared" si="0"/>
        <v>非常賸餘（短絀 ─）</v>
      </c>
      <c r="J38" s="7">
        <v>0</v>
      </c>
      <c r="K38" s="7">
        <v>0</v>
      </c>
      <c r="L38" s="61">
        <v>0</v>
      </c>
      <c r="M38" s="7">
        <v>0</v>
      </c>
      <c r="N38" s="7">
        <v>0</v>
      </c>
      <c r="O38" s="7">
        <v>0</v>
      </c>
      <c r="P38" s="61">
        <v>0</v>
      </c>
      <c r="Q38" s="16" t="str">
        <f t="shared" si="1"/>
        <v>非常賸餘（短絀 ─）</v>
      </c>
      <c r="R38" s="7">
        <v>0</v>
      </c>
      <c r="S38" s="7">
        <v>0</v>
      </c>
      <c r="T38" s="61">
        <v>0</v>
      </c>
      <c r="U38" s="7">
        <v>0</v>
      </c>
      <c r="V38" s="7">
        <v>0</v>
      </c>
      <c r="W38" s="7">
        <v>0</v>
      </c>
      <c r="X38" s="61">
        <v>0</v>
      </c>
      <c r="Y38" s="16" t="str">
        <f t="shared" si="2"/>
        <v>非常賸餘（短絀 ─）</v>
      </c>
      <c r="Z38" s="7">
        <v>0</v>
      </c>
      <c r="AA38" s="7">
        <v>0</v>
      </c>
      <c r="AB38" s="61">
        <v>0</v>
      </c>
      <c r="AC38" s="7">
        <v>0</v>
      </c>
      <c r="AD38" s="7">
        <v>0</v>
      </c>
      <c r="AE38" s="7">
        <v>0</v>
      </c>
      <c r="AF38" s="61">
        <v>0</v>
      </c>
      <c r="AG38" s="16" t="str">
        <f t="shared" si="3"/>
        <v>非常賸餘（短絀 ─）</v>
      </c>
      <c r="AH38" s="7">
        <v>0</v>
      </c>
      <c r="AI38" s="7">
        <v>0</v>
      </c>
      <c r="AJ38" s="61">
        <v>0</v>
      </c>
      <c r="AK38" s="7">
        <v>0</v>
      </c>
      <c r="AL38" s="7">
        <v>0</v>
      </c>
      <c r="AM38" s="7">
        <v>0</v>
      </c>
      <c r="AN38" s="61">
        <v>0</v>
      </c>
      <c r="AO38" s="16" t="str">
        <f t="shared" si="4"/>
        <v>非常賸餘（短絀 ─）</v>
      </c>
      <c r="AP38" s="7">
        <v>0</v>
      </c>
      <c r="AQ38" s="7">
        <v>0</v>
      </c>
      <c r="AR38" s="61">
        <v>0</v>
      </c>
      <c r="AS38" s="7">
        <v>0</v>
      </c>
      <c r="AT38" s="7">
        <v>0</v>
      </c>
      <c r="AU38" s="7">
        <v>0</v>
      </c>
      <c r="AV38" s="61">
        <v>0</v>
      </c>
      <c r="AW38" s="16" t="str">
        <f t="shared" si="5"/>
        <v>非常賸餘（短絀 ─）</v>
      </c>
      <c r="AX38" s="7">
        <v>0</v>
      </c>
      <c r="AY38" s="7">
        <v>0</v>
      </c>
      <c r="AZ38" s="61">
        <v>0</v>
      </c>
      <c r="BA38" s="7">
        <v>0</v>
      </c>
      <c r="BB38" s="7">
        <v>0</v>
      </c>
      <c r="BC38" s="7">
        <v>0</v>
      </c>
      <c r="BD38" s="61">
        <v>0</v>
      </c>
      <c r="BE38" s="16" t="str">
        <f t="shared" si="6"/>
        <v>非常賸餘（短絀 ─）</v>
      </c>
      <c r="BF38" s="7">
        <v>0</v>
      </c>
      <c r="BG38" s="7">
        <v>0</v>
      </c>
      <c r="BH38" s="62">
        <v>0</v>
      </c>
      <c r="BI38" s="61">
        <v>0</v>
      </c>
      <c r="BJ38" s="7">
        <v>0</v>
      </c>
      <c r="BK38" s="7">
        <v>0</v>
      </c>
      <c r="BL38" s="7">
        <v>0</v>
      </c>
      <c r="BM38" s="8">
        <v>0</v>
      </c>
      <c r="BN38" s="9">
        <v>0</v>
      </c>
    </row>
    <row r="39" spans="1:66" s="63" customFormat="1" ht="26.25" customHeight="1">
      <c r="A39" s="18" t="str">
        <f>'[1]臺大'!$A39</f>
        <v>會計原則變動累積影響數</v>
      </c>
      <c r="B39" s="17">
        <v>0</v>
      </c>
      <c r="C39" s="17">
        <v>0</v>
      </c>
      <c r="D39" s="68">
        <v>0</v>
      </c>
      <c r="E39" s="17">
        <v>0</v>
      </c>
      <c r="F39" s="17">
        <v>0</v>
      </c>
      <c r="G39" s="17">
        <v>0</v>
      </c>
      <c r="H39" s="68">
        <v>0</v>
      </c>
      <c r="I39" s="18" t="str">
        <f t="shared" si="0"/>
        <v>會計原則變動累積影響數</v>
      </c>
      <c r="J39" s="17">
        <v>0</v>
      </c>
      <c r="K39" s="17">
        <v>0</v>
      </c>
      <c r="L39" s="68">
        <v>0</v>
      </c>
      <c r="M39" s="17">
        <v>0</v>
      </c>
      <c r="N39" s="17">
        <v>0</v>
      </c>
      <c r="O39" s="17">
        <v>0</v>
      </c>
      <c r="P39" s="68">
        <v>0</v>
      </c>
      <c r="Q39" s="18" t="str">
        <f t="shared" si="1"/>
        <v>會計原則變動累積影響數</v>
      </c>
      <c r="R39" s="17">
        <v>0</v>
      </c>
      <c r="S39" s="17">
        <v>0</v>
      </c>
      <c r="T39" s="68">
        <v>0</v>
      </c>
      <c r="U39" s="17">
        <v>0</v>
      </c>
      <c r="V39" s="17">
        <v>0</v>
      </c>
      <c r="W39" s="17">
        <v>0</v>
      </c>
      <c r="X39" s="68">
        <v>0</v>
      </c>
      <c r="Y39" s="18" t="str">
        <f t="shared" si="2"/>
        <v>會計原則變動累積影響數</v>
      </c>
      <c r="Z39" s="17">
        <v>0</v>
      </c>
      <c r="AA39" s="17">
        <v>0</v>
      </c>
      <c r="AB39" s="68">
        <v>0</v>
      </c>
      <c r="AC39" s="17">
        <v>0</v>
      </c>
      <c r="AD39" s="17">
        <v>0</v>
      </c>
      <c r="AE39" s="17">
        <v>0</v>
      </c>
      <c r="AF39" s="68">
        <v>0</v>
      </c>
      <c r="AG39" s="18" t="str">
        <f t="shared" si="3"/>
        <v>會計原則變動累積影響數</v>
      </c>
      <c r="AH39" s="17">
        <v>0</v>
      </c>
      <c r="AI39" s="17">
        <v>0</v>
      </c>
      <c r="AJ39" s="68">
        <v>0</v>
      </c>
      <c r="AK39" s="17">
        <v>0</v>
      </c>
      <c r="AL39" s="17">
        <v>0</v>
      </c>
      <c r="AM39" s="17">
        <v>0</v>
      </c>
      <c r="AN39" s="68">
        <v>0</v>
      </c>
      <c r="AO39" s="18" t="str">
        <f t="shared" si="4"/>
        <v>會計原則變動累積影響數</v>
      </c>
      <c r="AP39" s="17">
        <v>0</v>
      </c>
      <c r="AQ39" s="17">
        <v>0</v>
      </c>
      <c r="AR39" s="68">
        <v>0</v>
      </c>
      <c r="AS39" s="17">
        <v>0</v>
      </c>
      <c r="AT39" s="17">
        <v>0</v>
      </c>
      <c r="AU39" s="17">
        <v>0</v>
      </c>
      <c r="AV39" s="68">
        <v>0</v>
      </c>
      <c r="AW39" s="18" t="str">
        <f t="shared" si="5"/>
        <v>會計原則變動累積影響數</v>
      </c>
      <c r="AX39" s="17">
        <v>0</v>
      </c>
      <c r="AY39" s="17">
        <v>0</v>
      </c>
      <c r="AZ39" s="68">
        <v>0</v>
      </c>
      <c r="BA39" s="17">
        <v>0</v>
      </c>
      <c r="BB39" s="17">
        <v>0</v>
      </c>
      <c r="BC39" s="17">
        <v>0</v>
      </c>
      <c r="BD39" s="68">
        <v>0</v>
      </c>
      <c r="BE39" s="69" t="str">
        <f t="shared" si="6"/>
        <v>會計原則變動累積影響數</v>
      </c>
      <c r="BF39" s="17">
        <v>0</v>
      </c>
      <c r="BG39" s="17">
        <v>0</v>
      </c>
      <c r="BH39" s="70">
        <v>0</v>
      </c>
      <c r="BI39" s="68">
        <v>0</v>
      </c>
      <c r="BJ39" s="17">
        <v>0</v>
      </c>
      <c r="BK39" s="17">
        <v>0</v>
      </c>
      <c r="BL39" s="17">
        <v>0</v>
      </c>
      <c r="BM39" s="8">
        <v>0</v>
      </c>
      <c r="BN39" s="9">
        <v>0</v>
      </c>
    </row>
    <row r="40" spans="1:66" s="63" customFormat="1" ht="21.75" customHeight="1">
      <c r="A40" s="16"/>
      <c r="B40" s="7"/>
      <c r="C40" s="7"/>
      <c r="D40" s="61"/>
      <c r="E40" s="7"/>
      <c r="F40" s="7"/>
      <c r="G40" s="7"/>
      <c r="H40" s="61"/>
      <c r="I40" s="16"/>
      <c r="J40" s="7"/>
      <c r="K40" s="7"/>
      <c r="L40" s="61"/>
      <c r="M40" s="7"/>
      <c r="N40" s="7"/>
      <c r="O40" s="7"/>
      <c r="P40" s="61"/>
      <c r="Q40" s="16"/>
      <c r="R40" s="7"/>
      <c r="S40" s="7"/>
      <c r="T40" s="61"/>
      <c r="U40" s="7"/>
      <c r="V40" s="7"/>
      <c r="W40" s="7"/>
      <c r="X40" s="61"/>
      <c r="Y40" s="16"/>
      <c r="Z40" s="7"/>
      <c r="AA40" s="7"/>
      <c r="AB40" s="61"/>
      <c r="AC40" s="7"/>
      <c r="AD40" s="7"/>
      <c r="AE40" s="7"/>
      <c r="AF40" s="61"/>
      <c r="AG40" s="16"/>
      <c r="AH40" s="7"/>
      <c r="AI40" s="7"/>
      <c r="AJ40" s="61"/>
      <c r="AK40" s="7"/>
      <c r="AL40" s="7"/>
      <c r="AM40" s="7"/>
      <c r="AN40" s="61"/>
      <c r="AO40" s="16"/>
      <c r="AP40" s="7"/>
      <c r="AQ40" s="7"/>
      <c r="AR40" s="61"/>
      <c r="AS40" s="7"/>
      <c r="AT40" s="7"/>
      <c r="AU40" s="7"/>
      <c r="AV40" s="61"/>
      <c r="AW40" s="16"/>
      <c r="AX40" s="7"/>
      <c r="AY40" s="7"/>
      <c r="AZ40" s="61"/>
      <c r="BA40" s="7"/>
      <c r="BB40" s="7"/>
      <c r="BC40" s="7"/>
      <c r="BD40" s="61"/>
      <c r="BE40" s="16"/>
      <c r="BF40" s="7"/>
      <c r="BG40" s="7"/>
      <c r="BH40" s="62"/>
      <c r="BI40" s="61"/>
      <c r="BJ40" s="7"/>
      <c r="BK40" s="62">
        <v>0</v>
      </c>
      <c r="BL40" s="62">
        <v>0</v>
      </c>
      <c r="BM40" s="8">
        <v>0</v>
      </c>
      <c r="BN40" s="9">
        <v>0</v>
      </c>
    </row>
    <row r="41" spans="1:66" s="63" customFormat="1" ht="9.75" customHeight="1">
      <c r="A41" s="19"/>
      <c r="B41" s="7"/>
      <c r="C41" s="7"/>
      <c r="D41" s="61"/>
      <c r="E41" s="7"/>
      <c r="F41" s="7"/>
      <c r="G41" s="7"/>
      <c r="H41" s="61"/>
      <c r="I41" s="19"/>
      <c r="J41" s="7"/>
      <c r="K41" s="7"/>
      <c r="L41" s="61"/>
      <c r="M41" s="7"/>
      <c r="N41" s="7"/>
      <c r="O41" s="7"/>
      <c r="P41" s="61"/>
      <c r="Q41" s="19"/>
      <c r="R41" s="7"/>
      <c r="S41" s="7"/>
      <c r="T41" s="61"/>
      <c r="U41" s="7"/>
      <c r="V41" s="7"/>
      <c r="W41" s="7"/>
      <c r="X41" s="61"/>
      <c r="Y41" s="19"/>
      <c r="Z41" s="7"/>
      <c r="AA41" s="7"/>
      <c r="AB41" s="61"/>
      <c r="AC41" s="7"/>
      <c r="AD41" s="7"/>
      <c r="AE41" s="7"/>
      <c r="AF41" s="61"/>
      <c r="AG41" s="19"/>
      <c r="AH41" s="7"/>
      <c r="AI41" s="7"/>
      <c r="AJ41" s="61"/>
      <c r="AK41" s="7"/>
      <c r="AL41" s="7"/>
      <c r="AM41" s="7"/>
      <c r="AN41" s="61"/>
      <c r="AO41" s="19"/>
      <c r="AP41" s="7"/>
      <c r="AQ41" s="7"/>
      <c r="AR41" s="61"/>
      <c r="AS41" s="7"/>
      <c r="AT41" s="7"/>
      <c r="AU41" s="7"/>
      <c r="AV41" s="61"/>
      <c r="AW41" s="19"/>
      <c r="AX41" s="7"/>
      <c r="AY41" s="7"/>
      <c r="AZ41" s="61"/>
      <c r="BA41" s="7"/>
      <c r="BB41" s="7"/>
      <c r="BC41" s="7"/>
      <c r="BD41" s="61"/>
      <c r="BE41" s="19"/>
      <c r="BF41" s="7"/>
      <c r="BG41" s="7"/>
      <c r="BH41" s="62"/>
      <c r="BI41" s="61"/>
      <c r="BJ41" s="7"/>
      <c r="BK41" s="62"/>
      <c r="BL41" s="62"/>
      <c r="BM41" s="8"/>
      <c r="BN41" s="9"/>
    </row>
    <row r="42" spans="1:66" s="63" customFormat="1" ht="9.75" customHeight="1">
      <c r="A42" s="16"/>
      <c r="B42" s="7"/>
      <c r="C42" s="7"/>
      <c r="D42" s="61"/>
      <c r="E42" s="7"/>
      <c r="F42" s="7"/>
      <c r="G42" s="7"/>
      <c r="H42" s="61"/>
      <c r="I42" s="16"/>
      <c r="J42" s="7"/>
      <c r="K42" s="7"/>
      <c r="L42" s="61"/>
      <c r="M42" s="7"/>
      <c r="N42" s="7"/>
      <c r="O42" s="7"/>
      <c r="P42" s="61"/>
      <c r="Q42" s="16"/>
      <c r="R42" s="7"/>
      <c r="S42" s="7"/>
      <c r="T42" s="61"/>
      <c r="U42" s="7"/>
      <c r="V42" s="7"/>
      <c r="W42" s="7"/>
      <c r="X42" s="61"/>
      <c r="Y42" s="16"/>
      <c r="Z42" s="7"/>
      <c r="AA42" s="7"/>
      <c r="AB42" s="61"/>
      <c r="AC42" s="7"/>
      <c r="AD42" s="7"/>
      <c r="AE42" s="7"/>
      <c r="AF42" s="61"/>
      <c r="AG42" s="16"/>
      <c r="AH42" s="7"/>
      <c r="AI42" s="7"/>
      <c r="AJ42" s="61"/>
      <c r="AK42" s="7"/>
      <c r="AL42" s="7"/>
      <c r="AM42" s="7"/>
      <c r="AN42" s="61"/>
      <c r="AO42" s="16"/>
      <c r="AP42" s="7"/>
      <c r="AQ42" s="7"/>
      <c r="AR42" s="61"/>
      <c r="AS42" s="7"/>
      <c r="AT42" s="7"/>
      <c r="AU42" s="7"/>
      <c r="AV42" s="61"/>
      <c r="AW42" s="16"/>
      <c r="AX42" s="7"/>
      <c r="AY42" s="7"/>
      <c r="AZ42" s="61"/>
      <c r="BA42" s="7"/>
      <c r="BB42" s="7"/>
      <c r="BC42" s="7"/>
      <c r="BD42" s="61"/>
      <c r="BE42" s="16"/>
      <c r="BF42" s="7"/>
      <c r="BG42" s="7"/>
      <c r="BH42" s="62"/>
      <c r="BI42" s="61"/>
      <c r="BJ42" s="7"/>
      <c r="BK42" s="62"/>
      <c r="BL42" s="62"/>
      <c r="BM42" s="8"/>
      <c r="BN42" s="9"/>
    </row>
    <row r="43" spans="1:66" s="63" customFormat="1" ht="9.75" customHeight="1">
      <c r="A43" s="16"/>
      <c r="B43" s="7"/>
      <c r="C43" s="7"/>
      <c r="D43" s="61"/>
      <c r="E43" s="7"/>
      <c r="F43" s="7"/>
      <c r="G43" s="7"/>
      <c r="H43" s="61"/>
      <c r="I43" s="16"/>
      <c r="J43" s="7"/>
      <c r="K43" s="7"/>
      <c r="L43" s="61"/>
      <c r="M43" s="7"/>
      <c r="N43" s="7"/>
      <c r="O43" s="7"/>
      <c r="P43" s="61"/>
      <c r="Q43" s="16"/>
      <c r="R43" s="7"/>
      <c r="S43" s="7"/>
      <c r="T43" s="61"/>
      <c r="U43" s="7"/>
      <c r="V43" s="7"/>
      <c r="W43" s="7"/>
      <c r="X43" s="61"/>
      <c r="Y43" s="16"/>
      <c r="Z43" s="7"/>
      <c r="AA43" s="7"/>
      <c r="AB43" s="61"/>
      <c r="AC43" s="7"/>
      <c r="AD43" s="7"/>
      <c r="AE43" s="7"/>
      <c r="AF43" s="61"/>
      <c r="AG43" s="16"/>
      <c r="AH43" s="7"/>
      <c r="AI43" s="7"/>
      <c r="AJ43" s="61"/>
      <c r="AK43" s="7"/>
      <c r="AL43" s="7"/>
      <c r="AM43" s="7"/>
      <c r="AN43" s="61"/>
      <c r="AO43" s="16"/>
      <c r="AP43" s="7"/>
      <c r="AQ43" s="7"/>
      <c r="AR43" s="61"/>
      <c r="AS43" s="7"/>
      <c r="AT43" s="7"/>
      <c r="AU43" s="7"/>
      <c r="AV43" s="61"/>
      <c r="AW43" s="16"/>
      <c r="AX43" s="7"/>
      <c r="AY43" s="7"/>
      <c r="AZ43" s="61"/>
      <c r="BA43" s="7"/>
      <c r="BB43" s="7"/>
      <c r="BC43" s="7"/>
      <c r="BD43" s="61"/>
      <c r="BE43" s="16"/>
      <c r="BF43" s="7"/>
      <c r="BG43" s="7"/>
      <c r="BH43" s="62"/>
      <c r="BI43" s="61"/>
      <c r="BJ43" s="7"/>
      <c r="BK43" s="62"/>
      <c r="BL43" s="62"/>
      <c r="BM43" s="8"/>
      <c r="BN43" s="9"/>
    </row>
    <row r="44" spans="1:66" s="63" customFormat="1" ht="26.25" customHeight="1" thickBot="1">
      <c r="A44" s="20" t="str">
        <f>'[1]臺大'!$A44</f>
        <v>本期賸餘（短絀 ─）</v>
      </c>
      <c r="B44" s="21">
        <v>-878933960.2</v>
      </c>
      <c r="C44" s="21">
        <v>-123844593</v>
      </c>
      <c r="D44" s="71">
        <v>3642296</v>
      </c>
      <c r="E44" s="72">
        <v>-179073877</v>
      </c>
      <c r="F44" s="21">
        <v>-237290231</v>
      </c>
      <c r="G44" s="21">
        <v>-202883573</v>
      </c>
      <c r="H44" s="71">
        <v>-1457394</v>
      </c>
      <c r="I44" s="20" t="str">
        <f>$A44</f>
        <v>本期賸餘（短絀 ─）</v>
      </c>
      <c r="J44" s="21">
        <v>-195457868</v>
      </c>
      <c r="K44" s="21">
        <v>41107539</v>
      </c>
      <c r="L44" s="71">
        <v>-40857696</v>
      </c>
      <c r="M44" s="72">
        <v>-135329681</v>
      </c>
      <c r="N44" s="21">
        <v>-152231233</v>
      </c>
      <c r="O44" s="21">
        <v>-95837691</v>
      </c>
      <c r="P44" s="71">
        <v>-26580906</v>
      </c>
      <c r="Q44" s="20" t="str">
        <f>$A44</f>
        <v>本期賸餘（短絀 ─）</v>
      </c>
      <c r="R44" s="21">
        <v>-178760650</v>
      </c>
      <c r="S44" s="21">
        <v>-55553693</v>
      </c>
      <c r="T44" s="71">
        <v>-16754601</v>
      </c>
      <c r="U44" s="72">
        <v>-35401035</v>
      </c>
      <c r="V44" s="21">
        <v>-71238642</v>
      </c>
      <c r="W44" s="21">
        <v>2519415</v>
      </c>
      <c r="X44" s="71">
        <v>-358180909</v>
      </c>
      <c r="Y44" s="20" t="str">
        <f>$A44</f>
        <v>本期賸餘（短絀 ─）</v>
      </c>
      <c r="Z44" s="21">
        <v>45203700</v>
      </c>
      <c r="AA44" s="21">
        <v>-41372643</v>
      </c>
      <c r="AB44" s="71">
        <v>4125624</v>
      </c>
      <c r="AC44" s="72">
        <v>-48508938</v>
      </c>
      <c r="AD44" s="21">
        <v>8629741</v>
      </c>
      <c r="AE44" s="21">
        <v>16143865</v>
      </c>
      <c r="AF44" s="71">
        <v>-40769293</v>
      </c>
      <c r="AG44" s="20" t="str">
        <f>$A44</f>
        <v>本期賸餘（短絀 ─）</v>
      </c>
      <c r="AH44" s="21">
        <v>-31102257</v>
      </c>
      <c r="AI44" s="21">
        <v>-31803058</v>
      </c>
      <c r="AJ44" s="71">
        <v>-13517094</v>
      </c>
      <c r="AK44" s="72">
        <v>24870345</v>
      </c>
      <c r="AL44" s="21">
        <v>-83936322</v>
      </c>
      <c r="AM44" s="21">
        <v>8603890</v>
      </c>
      <c r="AN44" s="71">
        <v>33522670</v>
      </c>
      <c r="AO44" s="20" t="str">
        <f>$A44</f>
        <v>本期賸餘（短絀 ─）</v>
      </c>
      <c r="AP44" s="21">
        <v>-12126152</v>
      </c>
      <c r="AQ44" s="21">
        <v>-70726284</v>
      </c>
      <c r="AR44" s="71">
        <v>-77991085</v>
      </c>
      <c r="AS44" s="72">
        <v>10635400</v>
      </c>
      <c r="AT44" s="21">
        <v>-30436245</v>
      </c>
      <c r="AU44" s="21">
        <v>-24980872</v>
      </c>
      <c r="AV44" s="71">
        <v>49082212</v>
      </c>
      <c r="AW44" s="20" t="str">
        <f>$A44</f>
        <v>本期賸餘（短絀 ─）</v>
      </c>
      <c r="AX44" s="21">
        <v>6826112</v>
      </c>
      <c r="AY44" s="21">
        <v>14077754</v>
      </c>
      <c r="AZ44" s="71">
        <v>-2855100</v>
      </c>
      <c r="BA44" s="72">
        <v>37146990</v>
      </c>
      <c r="BB44" s="21">
        <v>20023342</v>
      </c>
      <c r="BC44" s="21">
        <v>11625000</v>
      </c>
      <c r="BD44" s="71">
        <v>-2054138</v>
      </c>
      <c r="BE44" s="20" t="str">
        <f>$A44</f>
        <v>本期賸餘（短絀 ─）</v>
      </c>
      <c r="BF44" s="21">
        <v>-22883705</v>
      </c>
      <c r="BG44" s="72">
        <v>-23392818</v>
      </c>
      <c r="BH44" s="21">
        <v>-1543031</v>
      </c>
      <c r="BI44" s="73">
        <v>-5140669</v>
      </c>
      <c r="BJ44" s="72">
        <v>5119310</v>
      </c>
      <c r="BK44" s="21">
        <v>-3207902732.2</v>
      </c>
      <c r="BL44" s="21">
        <v>-547278000</v>
      </c>
      <c r="BM44" s="22">
        <v>-2660624732.2</v>
      </c>
      <c r="BN44" s="74">
        <v>486.16</v>
      </c>
    </row>
    <row r="45" spans="4:66" s="67" customFormat="1" ht="12.75">
      <c r="D45" s="75"/>
      <c r="H45" s="75"/>
      <c r="L45" s="75"/>
      <c r="P45" s="75"/>
      <c r="T45" s="75"/>
      <c r="X45" s="75"/>
      <c r="AB45" s="75"/>
      <c r="AF45" s="75"/>
      <c r="AJ45" s="75"/>
      <c r="AN45" s="76"/>
      <c r="AR45" s="75"/>
      <c r="AV45" s="75"/>
      <c r="AZ45" s="75"/>
      <c r="BA45" s="75"/>
      <c r="BD45" s="75"/>
      <c r="BG45" s="75"/>
      <c r="BH45" s="75"/>
      <c r="BI45" s="75"/>
      <c r="BJ45" s="75"/>
      <c r="BN45" s="75"/>
    </row>
    <row r="46" spans="4:66" s="67" customFormat="1" ht="12.75">
      <c r="D46" s="75"/>
      <c r="H46" s="75"/>
      <c r="L46" s="75"/>
      <c r="P46" s="75"/>
      <c r="T46" s="75"/>
      <c r="X46" s="75"/>
      <c r="AB46" s="75"/>
      <c r="AF46" s="75"/>
      <c r="AJ46" s="75"/>
      <c r="AN46" s="76"/>
      <c r="AR46" s="75"/>
      <c r="AV46" s="75"/>
      <c r="AZ46" s="75"/>
      <c r="BA46" s="75"/>
      <c r="BD46" s="75"/>
      <c r="BG46" s="75"/>
      <c r="BH46" s="75"/>
      <c r="BI46" s="75"/>
      <c r="BJ46" s="75"/>
      <c r="BN46" s="75"/>
    </row>
    <row r="47" spans="4:66" s="67" customFormat="1" ht="12.75">
      <c r="D47" s="75"/>
      <c r="H47" s="75"/>
      <c r="L47" s="75"/>
      <c r="P47" s="75"/>
      <c r="T47" s="75"/>
      <c r="X47" s="75"/>
      <c r="AB47" s="75"/>
      <c r="AF47" s="75"/>
      <c r="AJ47" s="75"/>
      <c r="AN47" s="76"/>
      <c r="AR47" s="75"/>
      <c r="AV47" s="75"/>
      <c r="AZ47" s="75"/>
      <c r="BA47" s="75"/>
      <c r="BD47" s="75"/>
      <c r="BG47" s="75"/>
      <c r="BH47" s="75"/>
      <c r="BI47" s="75"/>
      <c r="BJ47" s="75"/>
      <c r="BN47" s="75"/>
    </row>
    <row r="48" spans="4:66" s="67" customFormat="1" ht="12.75">
      <c r="D48" s="75"/>
      <c r="H48" s="75"/>
      <c r="L48" s="75"/>
      <c r="P48" s="75"/>
      <c r="T48" s="75"/>
      <c r="X48" s="75"/>
      <c r="AB48" s="75"/>
      <c r="AF48" s="75"/>
      <c r="AJ48" s="75"/>
      <c r="AN48" s="76"/>
      <c r="AR48" s="75"/>
      <c r="AV48" s="75"/>
      <c r="AZ48" s="75"/>
      <c r="BA48" s="75"/>
      <c r="BD48" s="75"/>
      <c r="BG48" s="75"/>
      <c r="BH48" s="75"/>
      <c r="BI48" s="75"/>
      <c r="BJ48" s="75"/>
      <c r="BN48" s="75"/>
    </row>
    <row r="49" spans="4:66" s="67" customFormat="1" ht="12.75">
      <c r="D49" s="75"/>
      <c r="H49" s="75"/>
      <c r="L49" s="75"/>
      <c r="P49" s="75"/>
      <c r="T49" s="75"/>
      <c r="X49" s="75"/>
      <c r="AB49" s="75"/>
      <c r="AF49" s="75"/>
      <c r="AJ49" s="75"/>
      <c r="AN49" s="76"/>
      <c r="AR49" s="75"/>
      <c r="AV49" s="75"/>
      <c r="AZ49" s="75"/>
      <c r="BA49" s="75"/>
      <c r="BD49" s="75"/>
      <c r="BG49" s="75"/>
      <c r="BH49" s="75"/>
      <c r="BI49" s="75"/>
      <c r="BJ49" s="75"/>
      <c r="BN49" s="75"/>
    </row>
    <row r="50" spans="4:66" s="67" customFormat="1" ht="12.75">
      <c r="D50" s="75"/>
      <c r="H50" s="75"/>
      <c r="L50" s="75"/>
      <c r="P50" s="75"/>
      <c r="T50" s="75"/>
      <c r="X50" s="75"/>
      <c r="AB50" s="75"/>
      <c r="AF50" s="75"/>
      <c r="AJ50" s="75"/>
      <c r="AN50" s="76"/>
      <c r="AR50" s="75"/>
      <c r="AV50" s="75"/>
      <c r="AZ50" s="75"/>
      <c r="BA50" s="75"/>
      <c r="BD50" s="75"/>
      <c r="BG50" s="75"/>
      <c r="BH50" s="75"/>
      <c r="BI50" s="75"/>
      <c r="BJ50" s="75"/>
      <c r="BN50" s="75"/>
    </row>
    <row r="51" spans="4:66" s="67" customFormat="1" ht="12.75">
      <c r="D51" s="75"/>
      <c r="H51" s="75"/>
      <c r="L51" s="75"/>
      <c r="P51" s="75"/>
      <c r="T51" s="75"/>
      <c r="X51" s="75"/>
      <c r="AB51" s="75"/>
      <c r="AF51" s="75"/>
      <c r="AJ51" s="75"/>
      <c r="AN51" s="76"/>
      <c r="AR51" s="75"/>
      <c r="AV51" s="75"/>
      <c r="AZ51" s="75"/>
      <c r="BA51" s="75"/>
      <c r="BD51" s="75"/>
      <c r="BG51" s="75"/>
      <c r="BH51" s="75"/>
      <c r="BI51" s="75"/>
      <c r="BJ51" s="75"/>
      <c r="BN51" s="75"/>
    </row>
    <row r="52" spans="4:66" s="67" customFormat="1" ht="12.75">
      <c r="D52" s="75"/>
      <c r="H52" s="75"/>
      <c r="L52" s="75"/>
      <c r="P52" s="75"/>
      <c r="T52" s="75"/>
      <c r="X52" s="75"/>
      <c r="AB52" s="75"/>
      <c r="AF52" s="75"/>
      <c r="AJ52" s="75"/>
      <c r="AN52" s="76"/>
      <c r="AR52" s="75"/>
      <c r="AV52" s="75"/>
      <c r="AZ52" s="75"/>
      <c r="BA52" s="75"/>
      <c r="BD52" s="75"/>
      <c r="BG52" s="75"/>
      <c r="BH52" s="75"/>
      <c r="BI52" s="75"/>
      <c r="BJ52" s="75"/>
      <c r="BN52" s="75"/>
    </row>
    <row r="53" spans="4:66" s="67" customFormat="1" ht="12.75">
      <c r="D53" s="75"/>
      <c r="H53" s="75"/>
      <c r="L53" s="75"/>
      <c r="P53" s="75"/>
      <c r="T53" s="75"/>
      <c r="X53" s="75"/>
      <c r="AB53" s="75"/>
      <c r="AF53" s="75"/>
      <c r="AJ53" s="75"/>
      <c r="AN53" s="76"/>
      <c r="AR53" s="75"/>
      <c r="AV53" s="75"/>
      <c r="AZ53" s="75"/>
      <c r="BA53" s="75"/>
      <c r="BD53" s="75"/>
      <c r="BG53" s="75"/>
      <c r="BH53" s="75"/>
      <c r="BI53" s="75"/>
      <c r="BJ53" s="75"/>
      <c r="BN53" s="75"/>
    </row>
    <row r="54" spans="4:66" s="67" customFormat="1" ht="12.75">
      <c r="D54" s="75"/>
      <c r="H54" s="75"/>
      <c r="L54" s="75"/>
      <c r="P54" s="75"/>
      <c r="T54" s="75"/>
      <c r="X54" s="75"/>
      <c r="AB54" s="75"/>
      <c r="AF54" s="75"/>
      <c r="AJ54" s="75"/>
      <c r="AN54" s="76"/>
      <c r="AR54" s="75"/>
      <c r="AV54" s="75"/>
      <c r="AZ54" s="75"/>
      <c r="BA54" s="75"/>
      <c r="BD54" s="75"/>
      <c r="BG54" s="75"/>
      <c r="BH54" s="75"/>
      <c r="BI54" s="75"/>
      <c r="BJ54" s="75"/>
      <c r="BN54" s="75"/>
    </row>
    <row r="55" spans="4:66" s="67" customFormat="1" ht="12.75">
      <c r="D55" s="75"/>
      <c r="H55" s="75"/>
      <c r="L55" s="75"/>
      <c r="P55" s="75"/>
      <c r="T55" s="75"/>
      <c r="X55" s="75"/>
      <c r="AB55" s="75"/>
      <c r="AF55" s="75"/>
      <c r="AJ55" s="75"/>
      <c r="AN55" s="76"/>
      <c r="AR55" s="75"/>
      <c r="AV55" s="75"/>
      <c r="AZ55" s="75"/>
      <c r="BA55" s="75"/>
      <c r="BD55" s="75"/>
      <c r="BG55" s="75"/>
      <c r="BH55" s="75"/>
      <c r="BI55" s="75"/>
      <c r="BJ55" s="75"/>
      <c r="BN55" s="75"/>
    </row>
    <row r="56" spans="4:66" s="67" customFormat="1" ht="12.75">
      <c r="D56" s="75"/>
      <c r="H56" s="75"/>
      <c r="L56" s="75"/>
      <c r="P56" s="75"/>
      <c r="T56" s="75"/>
      <c r="X56" s="75"/>
      <c r="AB56" s="75"/>
      <c r="AF56" s="75"/>
      <c r="AJ56" s="75"/>
      <c r="AN56" s="76"/>
      <c r="AR56" s="75"/>
      <c r="AV56" s="75"/>
      <c r="AZ56" s="75"/>
      <c r="BA56" s="75"/>
      <c r="BD56" s="75"/>
      <c r="BG56" s="75"/>
      <c r="BH56" s="75"/>
      <c r="BI56" s="75"/>
      <c r="BJ56" s="75"/>
      <c r="BN56" s="75"/>
    </row>
    <row r="57" spans="40:62" ht="15.75">
      <c r="AN57" s="79"/>
      <c r="BG57" s="77"/>
      <c r="BJ57" s="77"/>
    </row>
    <row r="58" spans="40:62" ht="15.75">
      <c r="AN58" s="79"/>
      <c r="BG58" s="77"/>
      <c r="BJ58" s="77"/>
    </row>
    <row r="59" spans="40:62" ht="15.75">
      <c r="AN59" s="79"/>
      <c r="BG59" s="77"/>
      <c r="BJ59" s="77"/>
    </row>
    <row r="60" spans="40:62" ht="15.75">
      <c r="AN60" s="79"/>
      <c r="BG60" s="77"/>
      <c r="BJ60" s="77"/>
    </row>
    <row r="61" spans="40:62" ht="15.75">
      <c r="AN61" s="79"/>
      <c r="BG61" s="77"/>
      <c r="BJ61" s="77"/>
    </row>
    <row r="62" spans="40:62" ht="15.75">
      <c r="AN62" s="79"/>
      <c r="BG62" s="77"/>
      <c r="BJ62" s="77"/>
    </row>
    <row r="63" spans="40:62" ht="15.75">
      <c r="AN63" s="79"/>
      <c r="BG63" s="77"/>
      <c r="BJ63" s="77"/>
    </row>
    <row r="64" spans="40:62" ht="15.75">
      <c r="AN64" s="79"/>
      <c r="BG64" s="77"/>
      <c r="BJ64" s="77"/>
    </row>
    <row r="65" spans="40:62" ht="15.75">
      <c r="AN65" s="79"/>
      <c r="BG65" s="77"/>
      <c r="BJ65" s="77"/>
    </row>
    <row r="66" spans="40:62" ht="15.75">
      <c r="AN66" s="79"/>
      <c r="BG66" s="77"/>
      <c r="BJ66" s="77"/>
    </row>
    <row r="67" spans="40:62" ht="15.75">
      <c r="AN67" s="79"/>
      <c r="BG67" s="77"/>
      <c r="BJ67" s="77"/>
    </row>
    <row r="68" spans="40:62" ht="15.75">
      <c r="AN68" s="79"/>
      <c r="BG68" s="77"/>
      <c r="BJ68" s="77"/>
    </row>
    <row r="69" spans="40:62" ht="15.75">
      <c r="AN69" s="79"/>
      <c r="BG69" s="77"/>
      <c r="BJ69" s="77"/>
    </row>
    <row r="70" spans="40:62" ht="15.75">
      <c r="AN70" s="79"/>
      <c r="BG70" s="77"/>
      <c r="BJ70" s="77"/>
    </row>
    <row r="71" spans="40:62" ht="15.75">
      <c r="AN71" s="79"/>
      <c r="BG71" s="77"/>
      <c r="BJ71" s="77"/>
    </row>
    <row r="72" spans="40:62" ht="15.75">
      <c r="AN72" s="79"/>
      <c r="BG72" s="77"/>
      <c r="BJ72" s="77"/>
    </row>
    <row r="73" spans="40:62" ht="15.75">
      <c r="AN73" s="79"/>
      <c r="BG73" s="77"/>
      <c r="BJ73" s="77"/>
    </row>
    <row r="74" spans="40:62" ht="15.75">
      <c r="AN74" s="79"/>
      <c r="BG74" s="77"/>
      <c r="BJ74" s="77"/>
    </row>
    <row r="75" spans="40:62" ht="15.75">
      <c r="AN75" s="79"/>
      <c r="BG75" s="77"/>
      <c r="BJ75" s="77"/>
    </row>
    <row r="76" spans="40:62" ht="15.75">
      <c r="AN76" s="79"/>
      <c r="BG76" s="77"/>
      <c r="BJ76" s="77"/>
    </row>
    <row r="77" spans="40:62" ht="15.75">
      <c r="AN77" s="79"/>
      <c r="BG77" s="77"/>
      <c r="BJ77" s="77"/>
    </row>
    <row r="78" spans="40:62" ht="15.75">
      <c r="AN78" s="79"/>
      <c r="BG78" s="77"/>
      <c r="BJ78" s="77"/>
    </row>
    <row r="79" spans="40:62" ht="15.75">
      <c r="AN79" s="79"/>
      <c r="BG79" s="77"/>
      <c r="BJ79" s="77"/>
    </row>
    <row r="80" spans="40:62" ht="15.75">
      <c r="AN80" s="79"/>
      <c r="BG80" s="77"/>
      <c r="BJ80" s="77"/>
    </row>
    <row r="81" spans="40:62" ht="15.75">
      <c r="AN81" s="79"/>
      <c r="BG81" s="77"/>
      <c r="BJ81" s="77"/>
    </row>
    <row r="82" spans="40:62" ht="15.75">
      <c r="AN82" s="79"/>
      <c r="BG82" s="77"/>
      <c r="BJ82" s="77"/>
    </row>
    <row r="83" spans="40:62" ht="15.75">
      <c r="AN83" s="79"/>
      <c r="BG83" s="77"/>
      <c r="BJ83" s="77"/>
    </row>
    <row r="84" spans="40:62" ht="15.75">
      <c r="AN84" s="79"/>
      <c r="BG84" s="77"/>
      <c r="BJ84" s="77"/>
    </row>
    <row r="85" spans="40:62" ht="15.75">
      <c r="AN85" s="79"/>
      <c r="BG85" s="77"/>
      <c r="BJ85" s="77"/>
    </row>
    <row r="86" spans="40:62" ht="15.75">
      <c r="AN86" s="79"/>
      <c r="BG86" s="77"/>
      <c r="BJ86" s="77"/>
    </row>
    <row r="87" spans="40:62" ht="15.75">
      <c r="AN87" s="79"/>
      <c r="BG87" s="77"/>
      <c r="BJ87" s="77"/>
    </row>
    <row r="88" spans="40:62" ht="15.75">
      <c r="AN88" s="79"/>
      <c r="BG88" s="77"/>
      <c r="BJ88" s="77"/>
    </row>
    <row r="89" spans="40:62" ht="15.75">
      <c r="AN89" s="79"/>
      <c r="BG89" s="77"/>
      <c r="BJ89" s="77"/>
    </row>
    <row r="90" spans="40:62" ht="15.75">
      <c r="AN90" s="79"/>
      <c r="BG90" s="77"/>
      <c r="BJ90" s="77"/>
    </row>
    <row r="91" spans="40:62" ht="15.75">
      <c r="AN91" s="79"/>
      <c r="BG91" s="77"/>
      <c r="BJ91" s="77"/>
    </row>
    <row r="92" spans="40:62" ht="15.75">
      <c r="AN92" s="79"/>
      <c r="BG92" s="77"/>
      <c r="BJ92" s="77"/>
    </row>
    <row r="93" spans="40:62" ht="15.75">
      <c r="AN93" s="79"/>
      <c r="BG93" s="77"/>
      <c r="BJ93" s="77"/>
    </row>
    <row r="94" spans="40:62" ht="15.75">
      <c r="AN94" s="79"/>
      <c r="BG94" s="77"/>
      <c r="BJ94" s="77"/>
    </row>
    <row r="95" spans="40:62" ht="15.75">
      <c r="AN95" s="79"/>
      <c r="BG95" s="77"/>
      <c r="BJ95" s="77"/>
    </row>
    <row r="96" spans="40:62" ht="15.75">
      <c r="AN96" s="79"/>
      <c r="BG96" s="77"/>
      <c r="BJ96" s="77"/>
    </row>
    <row r="97" spans="40:62" ht="15.75">
      <c r="AN97" s="79"/>
      <c r="BG97" s="77"/>
      <c r="BJ97" s="77"/>
    </row>
    <row r="98" spans="40:62" ht="15.75">
      <c r="AN98" s="79"/>
      <c r="BG98" s="77"/>
      <c r="BJ98" s="77"/>
    </row>
    <row r="99" spans="40:62" ht="15.75">
      <c r="AN99" s="79"/>
      <c r="BG99" s="77"/>
      <c r="BJ99" s="77"/>
    </row>
    <row r="100" spans="40:62" ht="15.75">
      <c r="AN100" s="79"/>
      <c r="BG100" s="77"/>
      <c r="BJ100" s="77"/>
    </row>
    <row r="101" spans="40:62" ht="15.75">
      <c r="AN101" s="79"/>
      <c r="BG101" s="77"/>
      <c r="BJ101" s="77"/>
    </row>
    <row r="102" spans="40:62" ht="15.75">
      <c r="AN102" s="79"/>
      <c r="BG102" s="77"/>
      <c r="BJ102" s="77"/>
    </row>
    <row r="103" spans="40:62" ht="15.75">
      <c r="AN103" s="79"/>
      <c r="BG103" s="77"/>
      <c r="BJ103" s="77"/>
    </row>
    <row r="104" spans="40:62" ht="15.75">
      <c r="AN104" s="79"/>
      <c r="BG104" s="77"/>
      <c r="BJ104" s="77"/>
    </row>
    <row r="105" spans="40:62" ht="15.75">
      <c r="AN105" s="79"/>
      <c r="BG105" s="77"/>
      <c r="BJ105" s="77"/>
    </row>
    <row r="106" spans="40:62" ht="15.75">
      <c r="AN106" s="79"/>
      <c r="BG106" s="77"/>
      <c r="BJ106" s="77"/>
    </row>
    <row r="107" spans="40:62" ht="15.75">
      <c r="AN107" s="79"/>
      <c r="BG107" s="77"/>
      <c r="BJ107" s="77"/>
    </row>
    <row r="108" spans="40:62" ht="15.75">
      <c r="AN108" s="79"/>
      <c r="BG108" s="77"/>
      <c r="BJ108" s="77"/>
    </row>
    <row r="109" spans="40:62" ht="15.75">
      <c r="AN109" s="79"/>
      <c r="BG109" s="77"/>
      <c r="BJ109" s="77"/>
    </row>
    <row r="110" spans="1:89" s="83" customFormat="1" ht="19.5">
      <c r="A110" s="80" t="s">
        <v>1</v>
      </c>
      <c r="B110" s="80" t="s">
        <v>35</v>
      </c>
      <c r="C110" s="80" t="s">
        <v>36</v>
      </c>
      <c r="D110" s="81" t="s">
        <v>37</v>
      </c>
      <c r="E110" s="80" t="s">
        <v>38</v>
      </c>
      <c r="F110" s="80" t="s">
        <v>39</v>
      </c>
      <c r="G110" s="80" t="s">
        <v>40</v>
      </c>
      <c r="H110" s="81" t="s">
        <v>41</v>
      </c>
      <c r="I110" s="80" t="s">
        <v>1</v>
      </c>
      <c r="J110" s="80" t="s">
        <v>42</v>
      </c>
      <c r="K110" s="80" t="s">
        <v>43</v>
      </c>
      <c r="L110" s="81" t="s">
        <v>44</v>
      </c>
      <c r="M110" s="80" t="s">
        <v>45</v>
      </c>
      <c r="N110" s="80" t="s">
        <v>46</v>
      </c>
      <c r="O110" s="80" t="s">
        <v>47</v>
      </c>
      <c r="P110" s="81" t="s">
        <v>48</v>
      </c>
      <c r="Q110" s="80" t="s">
        <v>1</v>
      </c>
      <c r="R110" s="80" t="s">
        <v>49</v>
      </c>
      <c r="S110" s="80" t="s">
        <v>50</v>
      </c>
      <c r="T110" s="81" t="s">
        <v>51</v>
      </c>
      <c r="U110" s="80" t="s">
        <v>52</v>
      </c>
      <c r="V110" s="80" t="s">
        <v>53</v>
      </c>
      <c r="W110" s="80" t="s">
        <v>54</v>
      </c>
      <c r="X110" s="81" t="s">
        <v>55</v>
      </c>
      <c r="Y110" s="80" t="s">
        <v>1</v>
      </c>
      <c r="Z110" s="80" t="s">
        <v>56</v>
      </c>
      <c r="AA110" s="80" t="s">
        <v>57</v>
      </c>
      <c r="AB110" s="81" t="s">
        <v>58</v>
      </c>
      <c r="AC110" s="80" t="s">
        <v>59</v>
      </c>
      <c r="AD110" s="80" t="s">
        <v>60</v>
      </c>
      <c r="AE110" s="80" t="s">
        <v>61</v>
      </c>
      <c r="AF110" s="81" t="s">
        <v>62</v>
      </c>
      <c r="AG110" s="80" t="s">
        <v>1</v>
      </c>
      <c r="AH110" s="80" t="s">
        <v>63</v>
      </c>
      <c r="AI110" s="80" t="s">
        <v>64</v>
      </c>
      <c r="AJ110" s="81" t="s">
        <v>65</v>
      </c>
      <c r="AK110" s="80" t="s">
        <v>66</v>
      </c>
      <c r="AL110" s="80" t="s">
        <v>67</v>
      </c>
      <c r="AM110" s="80" t="s">
        <v>68</v>
      </c>
      <c r="AN110" s="81" t="s">
        <v>69</v>
      </c>
      <c r="AO110" s="80" t="s">
        <v>1</v>
      </c>
      <c r="AP110" s="80" t="s">
        <v>70</v>
      </c>
      <c r="AQ110" s="80" t="s">
        <v>71</v>
      </c>
      <c r="AR110" s="81" t="s">
        <v>72</v>
      </c>
      <c r="AS110" s="80" t="s">
        <v>73</v>
      </c>
      <c r="AT110" s="80" t="s">
        <v>74</v>
      </c>
      <c r="AU110" s="80" t="s">
        <v>75</v>
      </c>
      <c r="AV110" s="81" t="s">
        <v>243</v>
      </c>
      <c r="AW110" s="80" t="s">
        <v>1</v>
      </c>
      <c r="AX110" s="80" t="s">
        <v>76</v>
      </c>
      <c r="AY110" s="80" t="s">
        <v>77</v>
      </c>
      <c r="AZ110" s="81" t="s">
        <v>78</v>
      </c>
      <c r="BA110" s="81" t="s">
        <v>79</v>
      </c>
      <c r="BB110" s="80" t="s">
        <v>80</v>
      </c>
      <c r="BC110" s="80" t="s">
        <v>81</v>
      </c>
      <c r="BD110" s="81" t="s">
        <v>82</v>
      </c>
      <c r="BE110" s="80" t="s">
        <v>1</v>
      </c>
      <c r="BF110" s="80" t="s">
        <v>83</v>
      </c>
      <c r="BG110" s="80" t="s">
        <v>244</v>
      </c>
      <c r="BH110" s="81" t="s">
        <v>84</v>
      </c>
      <c r="BI110" s="81" t="s">
        <v>85</v>
      </c>
      <c r="BJ110" s="80" t="s">
        <v>245</v>
      </c>
      <c r="BK110" s="82"/>
      <c r="BL110" s="82"/>
      <c r="BN110" s="81"/>
      <c r="BO110" s="80"/>
      <c r="BP110" s="80"/>
      <c r="BQ110" s="80"/>
      <c r="BX110" s="84"/>
      <c r="BY110" s="84"/>
      <c r="BZ110" s="85"/>
      <c r="CA110" s="80"/>
      <c r="CB110" s="80"/>
      <c r="CC110" s="86"/>
      <c r="CD110" s="86"/>
      <c r="CE110" s="86"/>
      <c r="CF110" s="87"/>
      <c r="CG110" s="87"/>
      <c r="CH110" s="87"/>
      <c r="CI110" s="87"/>
      <c r="CJ110" s="87"/>
      <c r="CK110" s="87"/>
    </row>
    <row r="111" ht="15.75">
      <c r="AN111" s="79"/>
    </row>
    <row r="112" spans="10:40" ht="19.5">
      <c r="J112" s="80"/>
      <c r="AN112" s="79"/>
    </row>
    <row r="113" ht="15.75">
      <c r="AN113" s="79"/>
    </row>
    <row r="114" ht="15.75">
      <c r="AN114" s="79"/>
    </row>
    <row r="115" ht="15.75">
      <c r="AN115" s="79"/>
    </row>
    <row r="116" ht="15.75">
      <c r="AN116" s="79"/>
    </row>
    <row r="117" ht="15.75">
      <c r="AN117" s="79"/>
    </row>
    <row r="118" ht="15.75">
      <c r="AN118" s="79"/>
    </row>
    <row r="119" ht="15.75">
      <c r="AN119" s="79"/>
    </row>
    <row r="120" ht="15.75">
      <c r="AN120" s="79"/>
    </row>
    <row r="121" ht="15.75">
      <c r="AN121" s="79"/>
    </row>
    <row r="122" ht="15.75">
      <c r="AN122" s="79"/>
    </row>
    <row r="123" ht="15.75">
      <c r="AN123" s="79"/>
    </row>
    <row r="124" ht="15.75">
      <c r="AN124" s="79"/>
    </row>
    <row r="125" ht="15.75">
      <c r="AN125" s="79"/>
    </row>
    <row r="126" ht="15.75">
      <c r="AN126" s="79"/>
    </row>
    <row r="127" ht="15.75">
      <c r="AN127" s="79"/>
    </row>
    <row r="128" ht="15.75">
      <c r="AN128" s="79"/>
    </row>
    <row r="129" ht="15.75">
      <c r="AN129" s="79"/>
    </row>
    <row r="130" ht="15.75">
      <c r="AN130" s="79"/>
    </row>
    <row r="131" ht="15.75">
      <c r="AN131" s="79"/>
    </row>
    <row r="132" ht="15.75">
      <c r="AN132" s="79"/>
    </row>
    <row r="133" ht="15.75">
      <c r="AN133" s="79"/>
    </row>
    <row r="134" ht="15.75">
      <c r="AN134" s="79"/>
    </row>
    <row r="135" ht="15.75">
      <c r="AN135" s="79"/>
    </row>
    <row r="136" ht="15.75">
      <c r="AN136" s="79"/>
    </row>
    <row r="137" ht="15.75">
      <c r="AN137" s="79"/>
    </row>
    <row r="138" ht="15.75">
      <c r="AN138" s="79"/>
    </row>
    <row r="139" ht="15.75">
      <c r="AN139" s="79"/>
    </row>
    <row r="140" ht="15.75">
      <c r="AN140" s="79"/>
    </row>
    <row r="141" ht="15.75">
      <c r="AN141" s="79"/>
    </row>
    <row r="142" ht="15.75">
      <c r="AN142" s="79"/>
    </row>
    <row r="143" ht="15.75">
      <c r="AN143" s="79"/>
    </row>
    <row r="144" ht="15.75">
      <c r="AN144" s="79"/>
    </row>
    <row r="145" ht="15.75">
      <c r="AN145" s="79"/>
    </row>
    <row r="146" ht="15.75">
      <c r="AN146" s="79"/>
    </row>
  </sheetData>
  <mergeCells count="11">
    <mergeCell ref="AW5:AW6"/>
    <mergeCell ref="Y5:Y6"/>
    <mergeCell ref="A5:A6"/>
    <mergeCell ref="I5:I6"/>
    <mergeCell ref="AG5:AG6"/>
    <mergeCell ref="AO5:AO6"/>
    <mergeCell ref="Q5:Q6"/>
    <mergeCell ref="BM4:BN4"/>
    <mergeCell ref="BE5:BE6"/>
    <mergeCell ref="BM5:BN5"/>
    <mergeCell ref="BL5:BL6"/>
  </mergeCells>
  <printOptions horizontalCentered="1"/>
  <pageMargins left="0.6299212598425197" right="0.6299212598425197" top="0.7086614173228347" bottom="0.5905511811023623" header="0.5118110236220472" footer="0.5118110236220472"/>
  <pageSetup horizontalDpi="600" verticalDpi="600" orientation="portrait" pageOrder="overThenDown" paperSize="9" scale="93" r:id="rId1"/>
  <colBreaks count="1" manualBreakCount="1">
    <brk id="56" max="4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44"/>
  <sheetViews>
    <sheetView view="pageBreakPreview" zoomScale="60" workbookViewId="0" topLeftCell="A22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8.50390625" style="24" customWidth="1"/>
    <col min="5" max="5" width="9.375" style="24" customWidth="1"/>
    <col min="6" max="16384" width="9.00390625" style="24" customWidth="1"/>
  </cols>
  <sheetData>
    <row r="1" spans="1:5" s="1" customFormat="1" ht="27.75">
      <c r="A1" s="95" t="s">
        <v>111</v>
      </c>
      <c r="B1" s="96"/>
      <c r="C1" s="96"/>
      <c r="D1" s="96"/>
      <c r="E1" s="96"/>
    </row>
    <row r="2" spans="1:5" s="1" customFormat="1" ht="27.75">
      <c r="A2" s="97" t="s">
        <v>112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113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114</v>
      </c>
      <c r="C5" s="92" t="s">
        <v>115</v>
      </c>
      <c r="D5" s="92" t="s">
        <v>116</v>
      </c>
      <c r="E5" s="94"/>
    </row>
    <row r="6" spans="1:5" s="1" customFormat="1" ht="16.5">
      <c r="A6" s="91"/>
      <c r="B6" s="93"/>
      <c r="C6" s="93"/>
      <c r="D6" s="4" t="s">
        <v>117</v>
      </c>
      <c r="E6" s="5" t="s">
        <v>2</v>
      </c>
    </row>
    <row r="7" spans="1:5" s="10" customFormat="1" ht="30" customHeight="1">
      <c r="A7" s="6" t="s">
        <v>3</v>
      </c>
      <c r="B7" s="7">
        <f>SUM(B8:B16)</f>
        <v>18034438340</v>
      </c>
      <c r="C7" s="7">
        <f>SUM(C8:C16)</f>
        <v>3486556000</v>
      </c>
      <c r="D7" s="8">
        <f aca="true" t="shared" si="0" ref="D7:D39">B7-C7</f>
        <v>14547882340</v>
      </c>
      <c r="E7" s="9">
        <f aca="true" t="shared" si="1" ref="E7:E39">IF(C7=0,0,(D7/C7)*100)</f>
        <v>417.26</v>
      </c>
    </row>
    <row r="8" spans="1:5" s="15" customFormat="1" ht="14.25">
      <c r="A8" s="11" t="s">
        <v>4</v>
      </c>
      <c r="B8" s="12">
        <v>7950281</v>
      </c>
      <c r="C8" s="12">
        <v>8170000</v>
      </c>
      <c r="D8" s="13">
        <f t="shared" si="0"/>
        <v>-219719</v>
      </c>
      <c r="E8" s="14">
        <f t="shared" si="1"/>
        <v>-2.69</v>
      </c>
    </row>
    <row r="9" spans="1:5" s="15" customFormat="1" ht="14.25">
      <c r="A9" s="11" t="s">
        <v>5</v>
      </c>
      <c r="B9" s="12">
        <v>16980300928</v>
      </c>
      <c r="C9" s="12">
        <v>2496599000</v>
      </c>
      <c r="D9" s="13">
        <f t="shared" si="0"/>
        <v>14483701928</v>
      </c>
      <c r="E9" s="14">
        <f t="shared" si="1"/>
        <v>580.14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>
        <v>15608109</v>
      </c>
      <c r="C11" s="12">
        <v>13228000</v>
      </c>
      <c r="D11" s="13">
        <f t="shared" si="0"/>
        <v>2380109</v>
      </c>
      <c r="E11" s="14">
        <f t="shared" si="1"/>
        <v>17.99</v>
      </c>
    </row>
    <row r="12" spans="1:5" s="15" customFormat="1" ht="14.25">
      <c r="A12" s="11" t="s">
        <v>8</v>
      </c>
      <c r="B12" s="12">
        <v>993417504</v>
      </c>
      <c r="C12" s="12">
        <v>940300000</v>
      </c>
      <c r="D12" s="13">
        <f t="shared" si="0"/>
        <v>53117504</v>
      </c>
      <c r="E12" s="14">
        <f t="shared" si="1"/>
        <v>5.65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37161518</v>
      </c>
      <c r="C16" s="12">
        <v>28259000</v>
      </c>
      <c r="D16" s="13">
        <f t="shared" si="0"/>
        <v>8902518</v>
      </c>
      <c r="E16" s="14">
        <f t="shared" si="1"/>
        <v>31.5</v>
      </c>
    </row>
    <row r="17" spans="1:5" s="15" customFormat="1" ht="24" customHeight="1">
      <c r="A17" s="16" t="s">
        <v>13</v>
      </c>
      <c r="B17" s="7">
        <f>SUM(B18:B29)</f>
        <v>10110519642</v>
      </c>
      <c r="C17" s="7">
        <f>SUM(C18:C29)</f>
        <v>4224154000</v>
      </c>
      <c r="D17" s="8">
        <f t="shared" si="0"/>
        <v>5886365642</v>
      </c>
      <c r="E17" s="9">
        <f t="shared" si="1"/>
        <v>139.35</v>
      </c>
    </row>
    <row r="18" spans="1:5" s="15" customFormat="1" ht="14.25">
      <c r="A18" s="11" t="s">
        <v>14</v>
      </c>
      <c r="B18" s="12">
        <v>58130714</v>
      </c>
      <c r="C18" s="12">
        <v>66298000</v>
      </c>
      <c r="D18" s="13">
        <f t="shared" si="0"/>
        <v>-8167286</v>
      </c>
      <c r="E18" s="14">
        <f t="shared" si="1"/>
        <v>-12.32</v>
      </c>
    </row>
    <row r="19" spans="1:5" s="15" customFormat="1" ht="14.25">
      <c r="A19" s="11" t="s">
        <v>15</v>
      </c>
      <c r="B19" s="12">
        <v>8866055206</v>
      </c>
      <c r="C19" s="12">
        <v>2954963000</v>
      </c>
      <c r="D19" s="13">
        <f t="shared" si="0"/>
        <v>5911092206</v>
      </c>
      <c r="E19" s="14">
        <f t="shared" si="1"/>
        <v>200.04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>
        <v>1007372168</v>
      </c>
      <c r="C22" s="12">
        <v>1010620000</v>
      </c>
      <c r="D22" s="13">
        <f t="shared" si="0"/>
        <v>-3247832</v>
      </c>
      <c r="E22" s="14">
        <f t="shared" si="1"/>
        <v>-0.32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20088641</v>
      </c>
      <c r="C26" s="12">
        <v>48625000</v>
      </c>
      <c r="D26" s="13">
        <f t="shared" si="0"/>
        <v>-28536359</v>
      </c>
      <c r="E26" s="14">
        <f t="shared" si="1"/>
        <v>-58.69</v>
      </c>
    </row>
    <row r="27" spans="1:5" s="15" customFormat="1" ht="14.25">
      <c r="A27" s="11" t="s">
        <v>23</v>
      </c>
      <c r="B27" s="12">
        <v>1752055</v>
      </c>
      <c r="C27" s="12">
        <v>3648000</v>
      </c>
      <c r="D27" s="13">
        <f t="shared" si="0"/>
        <v>-1895945</v>
      </c>
      <c r="E27" s="14">
        <f t="shared" si="1"/>
        <v>-51.97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157120858</v>
      </c>
      <c r="C29" s="12">
        <v>140000000</v>
      </c>
      <c r="D29" s="13">
        <f t="shared" si="0"/>
        <v>17120858</v>
      </c>
      <c r="E29" s="14">
        <f t="shared" si="1"/>
        <v>12.23</v>
      </c>
    </row>
    <row r="30" spans="1:5" s="15" customFormat="1" ht="28.5" customHeight="1">
      <c r="A30" s="16" t="s">
        <v>118</v>
      </c>
      <c r="B30" s="7">
        <f>B7-B17</f>
        <v>7923918698</v>
      </c>
      <c r="C30" s="7">
        <f>C7-C17</f>
        <v>-737598000</v>
      </c>
      <c r="D30" s="8">
        <f t="shared" si="0"/>
        <v>8661516698</v>
      </c>
      <c r="E30" s="9">
        <f t="shared" si="1"/>
        <v>-1174.29</v>
      </c>
    </row>
    <row r="31" spans="1:5" s="15" customFormat="1" ht="25.5" customHeight="1">
      <c r="A31" s="16" t="s">
        <v>26</v>
      </c>
      <c r="B31" s="7">
        <f>SUM(B32:B33)</f>
        <v>2211126714.6</v>
      </c>
      <c r="C31" s="7">
        <f>SUM(C32:C33)</f>
        <v>84523000</v>
      </c>
      <c r="D31" s="8">
        <f t="shared" si="0"/>
        <v>2126603714.6</v>
      </c>
      <c r="E31" s="9">
        <f t="shared" si="1"/>
        <v>2516.01</v>
      </c>
    </row>
    <row r="32" spans="1:5" s="15" customFormat="1" ht="14.25">
      <c r="A32" s="11" t="s">
        <v>27</v>
      </c>
      <c r="B32" s="12">
        <v>723551852</v>
      </c>
      <c r="C32" s="12">
        <v>15423000</v>
      </c>
      <c r="D32" s="13">
        <f t="shared" si="0"/>
        <v>708128852</v>
      </c>
      <c r="E32" s="14">
        <f t="shared" si="1"/>
        <v>4591.38</v>
      </c>
    </row>
    <row r="33" spans="1:5" s="15" customFormat="1" ht="14.25">
      <c r="A33" s="11" t="s">
        <v>28</v>
      </c>
      <c r="B33" s="12">
        <v>1487574862.6</v>
      </c>
      <c r="C33" s="12">
        <v>69100000</v>
      </c>
      <c r="D33" s="13">
        <f t="shared" si="0"/>
        <v>1418474862.6</v>
      </c>
      <c r="E33" s="14">
        <f t="shared" si="1"/>
        <v>2052.79</v>
      </c>
    </row>
    <row r="34" spans="1:5" s="15" customFormat="1" ht="27.75" customHeight="1">
      <c r="A34" s="16" t="s">
        <v>29</v>
      </c>
      <c r="B34" s="7">
        <f>SUM(B35:B36)</f>
        <v>231383237.32</v>
      </c>
      <c r="C34" s="7">
        <f>SUM(C35:C36)</f>
        <v>258650000</v>
      </c>
      <c r="D34" s="8">
        <f t="shared" si="0"/>
        <v>-27266762.68</v>
      </c>
      <c r="E34" s="9">
        <f t="shared" si="1"/>
        <v>-10.54</v>
      </c>
    </row>
    <row r="35" spans="1:5" s="15" customFormat="1" ht="14.25">
      <c r="A35" s="11" t="s">
        <v>30</v>
      </c>
      <c r="B35" s="12">
        <v>179297895</v>
      </c>
      <c r="C35" s="12">
        <v>195923000</v>
      </c>
      <c r="D35" s="13">
        <f t="shared" si="0"/>
        <v>-16625105</v>
      </c>
      <c r="E35" s="14">
        <f t="shared" si="1"/>
        <v>-8.49</v>
      </c>
    </row>
    <row r="36" spans="1:5" s="15" customFormat="1" ht="14.25">
      <c r="A36" s="11" t="s">
        <v>31</v>
      </c>
      <c r="B36" s="12">
        <v>52085342.32</v>
      </c>
      <c r="C36" s="12">
        <v>62727000</v>
      </c>
      <c r="D36" s="13">
        <f t="shared" si="0"/>
        <v>-10641657.68</v>
      </c>
      <c r="E36" s="14">
        <f t="shared" si="1"/>
        <v>-16.97</v>
      </c>
    </row>
    <row r="37" spans="1:5" s="15" customFormat="1" ht="24.75" customHeight="1">
      <c r="A37" s="16" t="s">
        <v>119</v>
      </c>
      <c r="B37" s="7">
        <f>B31-B34</f>
        <v>1979743477.28</v>
      </c>
      <c r="C37" s="7">
        <f>C31-C34</f>
        <v>-174127000</v>
      </c>
      <c r="D37" s="8">
        <f t="shared" si="0"/>
        <v>2153870477.28</v>
      </c>
      <c r="E37" s="9">
        <f t="shared" si="1"/>
        <v>-1236.95</v>
      </c>
    </row>
    <row r="38" spans="1:5" s="15" customFormat="1" ht="24.75" customHeight="1">
      <c r="A38" s="16" t="s">
        <v>120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121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122</v>
      </c>
      <c r="B44" s="21">
        <f>B30+B37+B38+B39</f>
        <v>9903662175.28</v>
      </c>
      <c r="C44" s="21">
        <f>C30+C37+C38+C39</f>
        <v>-911725000</v>
      </c>
      <c r="D44" s="22">
        <f>B44-C44</f>
        <v>10815387175.28</v>
      </c>
      <c r="E44" s="23">
        <f>IF(C44=0,0,(D44/C44)*100)</f>
        <v>-1186.26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44"/>
  <sheetViews>
    <sheetView view="pageBreakPreview" zoomScale="60" workbookViewId="0" topLeftCell="A25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123</v>
      </c>
      <c r="B1" s="96"/>
      <c r="C1" s="96"/>
      <c r="D1" s="96"/>
      <c r="E1" s="96"/>
    </row>
    <row r="2" spans="1:5" s="1" customFormat="1" ht="27.75">
      <c r="A2" s="97" t="s">
        <v>124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125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126</v>
      </c>
      <c r="C5" s="92" t="s">
        <v>127</v>
      </c>
      <c r="D5" s="92" t="s">
        <v>128</v>
      </c>
      <c r="E5" s="94"/>
    </row>
    <row r="6" spans="1:5" s="1" customFormat="1" ht="16.5">
      <c r="A6" s="91"/>
      <c r="B6" s="93"/>
      <c r="C6" s="93"/>
      <c r="D6" s="4" t="s">
        <v>129</v>
      </c>
      <c r="E6" s="5" t="s">
        <v>2</v>
      </c>
    </row>
    <row r="7" spans="1:5" s="10" customFormat="1" ht="30" customHeight="1">
      <c r="A7" s="6" t="s">
        <v>3</v>
      </c>
      <c r="B7" s="7">
        <f>SUM(B8:B16)</f>
        <v>12734912542.74</v>
      </c>
      <c r="C7" s="7">
        <f>SUM(C8:C16)</f>
        <v>12274820000</v>
      </c>
      <c r="D7" s="8">
        <f aca="true" t="shared" si="0" ref="D7:D39">B7-C7</f>
        <v>460092542.74</v>
      </c>
      <c r="E7" s="9">
        <f aca="true" t="shared" si="1" ref="E7:E39">IF(C7=0,0,(D7/C7)*100)</f>
        <v>3.75</v>
      </c>
    </row>
    <row r="8" spans="1:5" s="15" customFormat="1" ht="14.25">
      <c r="A8" s="11" t="s">
        <v>4</v>
      </c>
      <c r="B8" s="12">
        <v>3477231846.51</v>
      </c>
      <c r="C8" s="12">
        <v>3574003000</v>
      </c>
      <c r="D8" s="13">
        <f t="shared" si="0"/>
        <v>-96771153.49</v>
      </c>
      <c r="E8" s="14">
        <f t="shared" si="1"/>
        <v>-2.71</v>
      </c>
    </row>
    <row r="9" spans="1:5" s="15" customFormat="1" ht="14.25">
      <c r="A9" s="11" t="s">
        <v>5</v>
      </c>
      <c r="B9" s="12">
        <v>2300021607.01</v>
      </c>
      <c r="C9" s="12">
        <v>2366054000</v>
      </c>
      <c r="D9" s="13">
        <f t="shared" si="0"/>
        <v>-66032392.99</v>
      </c>
      <c r="E9" s="14">
        <f t="shared" si="1"/>
        <v>-2.79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>
        <v>117577508</v>
      </c>
      <c r="C11" s="12">
        <v>133597000</v>
      </c>
      <c r="D11" s="13">
        <f t="shared" si="0"/>
        <v>-16019492</v>
      </c>
      <c r="E11" s="14">
        <f t="shared" si="1"/>
        <v>-11.99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>
        <v>6664797829</v>
      </c>
      <c r="C13" s="12">
        <v>5979194000</v>
      </c>
      <c r="D13" s="13">
        <f t="shared" si="0"/>
        <v>685603829</v>
      </c>
      <c r="E13" s="14">
        <f t="shared" si="1"/>
        <v>11.47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175283752.22</v>
      </c>
      <c r="C16" s="12">
        <v>221972000</v>
      </c>
      <c r="D16" s="13">
        <f t="shared" si="0"/>
        <v>-46688247.78</v>
      </c>
      <c r="E16" s="14">
        <f t="shared" si="1"/>
        <v>-21.03</v>
      </c>
    </row>
    <row r="17" spans="1:5" s="15" customFormat="1" ht="24" customHeight="1">
      <c r="A17" s="16" t="s">
        <v>13</v>
      </c>
      <c r="B17" s="7">
        <f>SUM(B18:B29)</f>
        <v>12377333023.42</v>
      </c>
      <c r="C17" s="7">
        <f>SUM(C18:C29)</f>
        <v>12201410000</v>
      </c>
      <c r="D17" s="8">
        <f t="shared" si="0"/>
        <v>175923023.42</v>
      </c>
      <c r="E17" s="9">
        <f t="shared" si="1"/>
        <v>1.44</v>
      </c>
    </row>
    <row r="18" spans="1:5" s="15" customFormat="1" ht="14.25">
      <c r="A18" s="11" t="s">
        <v>14</v>
      </c>
      <c r="B18" s="12">
        <v>2689765627.49</v>
      </c>
      <c r="C18" s="12">
        <v>2761923000</v>
      </c>
      <c r="D18" s="13">
        <f t="shared" si="0"/>
        <v>-72157372.51</v>
      </c>
      <c r="E18" s="14">
        <f t="shared" si="1"/>
        <v>-2.61</v>
      </c>
    </row>
    <row r="19" spans="1:5" s="15" customFormat="1" ht="14.25">
      <c r="A19" s="11" t="s">
        <v>15</v>
      </c>
      <c r="B19" s="12">
        <v>2159652849.14</v>
      </c>
      <c r="C19" s="12">
        <v>2333705000</v>
      </c>
      <c r="D19" s="13">
        <f t="shared" si="0"/>
        <v>-174052150.86</v>
      </c>
      <c r="E19" s="14">
        <f t="shared" si="1"/>
        <v>-7.46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>
        <v>12954747.95</v>
      </c>
      <c r="C21" s="12">
        <v>17103000</v>
      </c>
      <c r="D21" s="13">
        <f t="shared" si="0"/>
        <v>-4148252.05</v>
      </c>
      <c r="E21" s="14">
        <f t="shared" si="1"/>
        <v>-24.25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>
        <v>5845275002</v>
      </c>
      <c r="C23" s="12">
        <v>5112140000</v>
      </c>
      <c r="D23" s="13">
        <f t="shared" si="0"/>
        <v>733135002</v>
      </c>
      <c r="E23" s="14">
        <f t="shared" si="1"/>
        <v>14.34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26267281.76</v>
      </c>
      <c r="C26" s="12">
        <v>44228000</v>
      </c>
      <c r="D26" s="13">
        <f t="shared" si="0"/>
        <v>-17960718.24</v>
      </c>
      <c r="E26" s="14">
        <f t="shared" si="1"/>
        <v>-40.61</v>
      </c>
    </row>
    <row r="27" spans="1:5" s="15" customFormat="1" ht="14.25">
      <c r="A27" s="11" t="s">
        <v>23</v>
      </c>
      <c r="B27" s="12">
        <v>1358203582.91</v>
      </c>
      <c r="C27" s="12">
        <v>1422171000</v>
      </c>
      <c r="D27" s="13">
        <f t="shared" si="0"/>
        <v>-63967417.09</v>
      </c>
      <c r="E27" s="14">
        <f t="shared" si="1"/>
        <v>-4.5</v>
      </c>
    </row>
    <row r="28" spans="1:5" s="15" customFormat="1" ht="14.25">
      <c r="A28" s="11" t="s">
        <v>24</v>
      </c>
      <c r="B28" s="12">
        <v>184622201.17</v>
      </c>
      <c r="C28" s="12">
        <v>306155000</v>
      </c>
      <c r="D28" s="13">
        <f t="shared" si="0"/>
        <v>-121532798.83</v>
      </c>
      <c r="E28" s="14">
        <f t="shared" si="1"/>
        <v>-39.7</v>
      </c>
    </row>
    <row r="29" spans="1:5" s="15" customFormat="1" ht="14.25">
      <c r="A29" s="11" t="s">
        <v>25</v>
      </c>
      <c r="B29" s="12">
        <v>100591731</v>
      </c>
      <c r="C29" s="12">
        <v>203985000</v>
      </c>
      <c r="D29" s="13">
        <f t="shared" si="0"/>
        <v>-103393269</v>
      </c>
      <c r="E29" s="14">
        <f t="shared" si="1"/>
        <v>-50.69</v>
      </c>
    </row>
    <row r="30" spans="1:5" s="15" customFormat="1" ht="28.5" customHeight="1">
      <c r="A30" s="16" t="s">
        <v>130</v>
      </c>
      <c r="B30" s="7">
        <f>B7-B17</f>
        <v>357579519.32</v>
      </c>
      <c r="C30" s="7">
        <f>C7-C17</f>
        <v>73410000</v>
      </c>
      <c r="D30" s="8">
        <f t="shared" si="0"/>
        <v>284169519.32</v>
      </c>
      <c r="E30" s="9">
        <f t="shared" si="1"/>
        <v>387.1</v>
      </c>
    </row>
    <row r="31" spans="1:5" s="15" customFormat="1" ht="25.5" customHeight="1">
      <c r="A31" s="16" t="s">
        <v>26</v>
      </c>
      <c r="B31" s="7">
        <f>SUM(B32:B33)</f>
        <v>544391055.61</v>
      </c>
      <c r="C31" s="7">
        <f>SUM(C32:C33)</f>
        <v>257674000</v>
      </c>
      <c r="D31" s="8">
        <f t="shared" si="0"/>
        <v>286717055.61</v>
      </c>
      <c r="E31" s="9">
        <f t="shared" si="1"/>
        <v>111.27</v>
      </c>
    </row>
    <row r="32" spans="1:5" s="15" customFormat="1" ht="14.25">
      <c r="A32" s="11" t="s">
        <v>27</v>
      </c>
      <c r="B32" s="12">
        <v>271877119</v>
      </c>
      <c r="C32" s="12">
        <v>199582000</v>
      </c>
      <c r="D32" s="13">
        <f t="shared" si="0"/>
        <v>72295119</v>
      </c>
      <c r="E32" s="14">
        <f t="shared" si="1"/>
        <v>36.22</v>
      </c>
    </row>
    <row r="33" spans="1:5" s="15" customFormat="1" ht="14.25">
      <c r="A33" s="11" t="s">
        <v>28</v>
      </c>
      <c r="B33" s="12">
        <v>272513936.61</v>
      </c>
      <c r="C33" s="12">
        <v>58092000</v>
      </c>
      <c r="D33" s="13">
        <f t="shared" si="0"/>
        <v>214421936.61</v>
      </c>
      <c r="E33" s="14">
        <f t="shared" si="1"/>
        <v>369.11</v>
      </c>
    </row>
    <row r="34" spans="1:5" s="15" customFormat="1" ht="27.75" customHeight="1">
      <c r="A34" s="16" t="s">
        <v>29</v>
      </c>
      <c r="B34" s="7">
        <f>SUM(B35:B36)</f>
        <v>263641102.5</v>
      </c>
      <c r="C34" s="7">
        <f>SUM(C35:C36)</f>
        <v>56098000</v>
      </c>
      <c r="D34" s="8">
        <f t="shared" si="0"/>
        <v>207543102.5</v>
      </c>
      <c r="E34" s="9">
        <f t="shared" si="1"/>
        <v>369.97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263641102.5</v>
      </c>
      <c r="C36" s="12">
        <v>56098000</v>
      </c>
      <c r="D36" s="13">
        <f t="shared" si="0"/>
        <v>207543102.5</v>
      </c>
      <c r="E36" s="14">
        <f t="shared" si="1"/>
        <v>369.97</v>
      </c>
    </row>
    <row r="37" spans="1:5" s="15" customFormat="1" ht="24.75" customHeight="1">
      <c r="A37" s="16" t="s">
        <v>131</v>
      </c>
      <c r="B37" s="7">
        <f>B31-B34</f>
        <v>280749953.11</v>
      </c>
      <c r="C37" s="7">
        <f>C31-C34</f>
        <v>201576000</v>
      </c>
      <c r="D37" s="8">
        <f t="shared" si="0"/>
        <v>79173953.11</v>
      </c>
      <c r="E37" s="9">
        <f t="shared" si="1"/>
        <v>39.28</v>
      </c>
    </row>
    <row r="38" spans="1:5" s="15" customFormat="1" ht="24.75" customHeight="1">
      <c r="A38" s="16" t="s">
        <v>132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133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134</v>
      </c>
      <c r="B44" s="21">
        <f>B30+B37+B38+B39</f>
        <v>638329472.43</v>
      </c>
      <c r="C44" s="21">
        <f>C30+C37+C38+C39</f>
        <v>274986000</v>
      </c>
      <c r="D44" s="22">
        <f>B44-C44</f>
        <v>363343472.43</v>
      </c>
      <c r="E44" s="23">
        <f>IF(C44=0,0,(D44/C44)*100)</f>
        <v>132.13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44"/>
  <sheetViews>
    <sheetView view="pageBreakPreview" zoomScale="60" workbookViewId="0" topLeftCell="A1">
      <pane xSplit="1" ySplit="6" topLeftCell="B2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95" t="s">
        <v>135</v>
      </c>
      <c r="B1" s="96"/>
      <c r="C1" s="96"/>
      <c r="D1" s="96"/>
      <c r="E1" s="96"/>
    </row>
    <row r="2" spans="1:5" s="1" customFormat="1" ht="27.75">
      <c r="A2" s="97" t="s">
        <v>112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113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114</v>
      </c>
      <c r="C5" s="92" t="s">
        <v>115</v>
      </c>
      <c r="D5" s="92" t="s">
        <v>116</v>
      </c>
      <c r="E5" s="94"/>
    </row>
    <row r="6" spans="1:5" s="1" customFormat="1" ht="16.5">
      <c r="A6" s="91"/>
      <c r="B6" s="93"/>
      <c r="C6" s="93"/>
      <c r="D6" s="4" t="s">
        <v>117</v>
      </c>
      <c r="E6" s="5" t="s">
        <v>2</v>
      </c>
    </row>
    <row r="7" spans="1:5" s="10" customFormat="1" ht="30" customHeight="1">
      <c r="A7" s="6" t="s">
        <v>3</v>
      </c>
      <c r="B7" s="7">
        <f>SUM(B8:B16)</f>
        <v>259507781</v>
      </c>
      <c r="C7" s="7">
        <f>SUM(C8:C16)</f>
        <v>317619000</v>
      </c>
      <c r="D7" s="8">
        <f aca="true" t="shared" si="0" ref="D7:D39">B7-C7</f>
        <v>-58111219</v>
      </c>
      <c r="E7" s="9">
        <f aca="true" t="shared" si="1" ref="E7:E39">IF(C7=0,0,(D7/C7)*100)</f>
        <v>-18.3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>
        <v>259507781</v>
      </c>
      <c r="C12" s="12">
        <v>317619000</v>
      </c>
      <c r="D12" s="13">
        <f t="shared" si="0"/>
        <v>-58111219</v>
      </c>
      <c r="E12" s="14">
        <f t="shared" si="1"/>
        <v>-18.3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13205</v>
      </c>
      <c r="C17" s="7">
        <f>SUM(C18:C29)</f>
        <v>22209000</v>
      </c>
      <c r="D17" s="8">
        <f t="shared" si="0"/>
        <v>-22195795</v>
      </c>
      <c r="E17" s="9">
        <f t="shared" si="1"/>
        <v>-99.94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>
        <v>21991000</v>
      </c>
      <c r="D22" s="13">
        <f t="shared" si="0"/>
        <v>-21991000</v>
      </c>
      <c r="E22" s="14">
        <f t="shared" si="1"/>
        <v>-100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>
        <v>13205</v>
      </c>
      <c r="C27" s="12">
        <v>218000</v>
      </c>
      <c r="D27" s="13">
        <f t="shared" si="0"/>
        <v>-204795</v>
      </c>
      <c r="E27" s="14">
        <f t="shared" si="1"/>
        <v>-93.94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118</v>
      </c>
      <c r="B30" s="7">
        <f>B7-B17</f>
        <v>259494576</v>
      </c>
      <c r="C30" s="7">
        <f>C7-C17</f>
        <v>295410000</v>
      </c>
      <c r="D30" s="8">
        <f t="shared" si="0"/>
        <v>-35915424</v>
      </c>
      <c r="E30" s="9">
        <f t="shared" si="1"/>
        <v>-12.16</v>
      </c>
    </row>
    <row r="31" spans="1:5" s="15" customFormat="1" ht="25.5" customHeight="1">
      <c r="A31" s="16" t="s">
        <v>26</v>
      </c>
      <c r="B31" s="7">
        <f>SUM(B32:B33)</f>
        <v>211260661</v>
      </c>
      <c r="C31" s="7">
        <f>SUM(C32:C33)</f>
        <v>260521000</v>
      </c>
      <c r="D31" s="8">
        <f t="shared" si="0"/>
        <v>-49260339</v>
      </c>
      <c r="E31" s="9">
        <f t="shared" si="1"/>
        <v>-18.91</v>
      </c>
    </row>
    <row r="32" spans="1:5" s="15" customFormat="1" ht="14.25">
      <c r="A32" s="11" t="s">
        <v>27</v>
      </c>
      <c r="B32" s="12">
        <v>210912211</v>
      </c>
      <c r="C32" s="12">
        <v>260521000</v>
      </c>
      <c r="D32" s="13">
        <f t="shared" si="0"/>
        <v>-49608789</v>
      </c>
      <c r="E32" s="14">
        <f t="shared" si="1"/>
        <v>-19.04</v>
      </c>
    </row>
    <row r="33" spans="1:5" s="15" customFormat="1" ht="14.25">
      <c r="A33" s="11" t="s">
        <v>28</v>
      </c>
      <c r="B33" s="12">
        <v>348450</v>
      </c>
      <c r="C33" s="12"/>
      <c r="D33" s="13">
        <f t="shared" si="0"/>
        <v>348450</v>
      </c>
      <c r="E33" s="14">
        <f t="shared" si="1"/>
        <v>0</v>
      </c>
    </row>
    <row r="34" spans="1:5" s="15" customFormat="1" ht="27.75" customHeight="1">
      <c r="A34" s="16" t="s">
        <v>29</v>
      </c>
      <c r="B34" s="7">
        <f>SUM(B35:B36)</f>
        <v>840381801</v>
      </c>
      <c r="C34" s="7">
        <f>SUM(C35:C36)</f>
        <v>0</v>
      </c>
      <c r="D34" s="8">
        <f t="shared" si="0"/>
        <v>840381801</v>
      </c>
      <c r="E34" s="9">
        <f t="shared" si="1"/>
        <v>0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840381801</v>
      </c>
      <c r="C36" s="12"/>
      <c r="D36" s="13">
        <f t="shared" si="0"/>
        <v>840381801</v>
      </c>
      <c r="E36" s="14">
        <f t="shared" si="1"/>
        <v>0</v>
      </c>
    </row>
    <row r="37" spans="1:5" s="15" customFormat="1" ht="24.75" customHeight="1">
      <c r="A37" s="16" t="s">
        <v>119</v>
      </c>
      <c r="B37" s="7">
        <f>B31-B34</f>
        <v>-629121140</v>
      </c>
      <c r="C37" s="7">
        <f>C31-C34</f>
        <v>260521000</v>
      </c>
      <c r="D37" s="8">
        <f t="shared" si="0"/>
        <v>-889642140</v>
      </c>
      <c r="E37" s="9">
        <f t="shared" si="1"/>
        <v>-341.49</v>
      </c>
    </row>
    <row r="38" spans="1:5" s="15" customFormat="1" ht="24.75" customHeight="1">
      <c r="A38" s="16" t="s">
        <v>120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121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122</v>
      </c>
      <c r="B44" s="21">
        <f>B30+B37+B38+B39</f>
        <v>-369626564</v>
      </c>
      <c r="C44" s="21">
        <f>C30+C37+C38+C39</f>
        <v>555931000</v>
      </c>
      <c r="D44" s="22">
        <f>B44-C44</f>
        <v>-925557564</v>
      </c>
      <c r="E44" s="23">
        <f>IF(C44=0,0,(D44/C44)*100)</f>
        <v>-166.49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44"/>
  <sheetViews>
    <sheetView view="pageBreakPreview" zoomScale="60" workbookViewId="0" topLeftCell="A1">
      <pane xSplit="1" ySplit="6" topLeftCell="B37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136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9439920468</v>
      </c>
      <c r="C7" s="7">
        <f>SUM(C8:C16)</f>
        <v>6247230000</v>
      </c>
      <c r="D7" s="8">
        <f aca="true" t="shared" si="0" ref="D7:D39">B7-C7</f>
        <v>3192690468</v>
      </c>
      <c r="E7" s="9">
        <f aca="true" t="shared" si="1" ref="E7:E39">IF(C7=0,0,(D7/C7)*100)</f>
        <v>51.11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>
        <v>9408841617</v>
      </c>
      <c r="C9" s="12">
        <v>6198600000</v>
      </c>
      <c r="D9" s="13">
        <f t="shared" si="0"/>
        <v>3210241617</v>
      </c>
      <c r="E9" s="14">
        <f t="shared" si="1"/>
        <v>51.79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>
        <v>30972509</v>
      </c>
      <c r="C12" s="12">
        <v>48560000</v>
      </c>
      <c r="D12" s="13">
        <f t="shared" si="0"/>
        <v>-17587491</v>
      </c>
      <c r="E12" s="14">
        <f t="shared" si="1"/>
        <v>-36.22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106342</v>
      </c>
      <c r="C16" s="12">
        <v>70000</v>
      </c>
      <c r="D16" s="13">
        <f t="shared" si="0"/>
        <v>36342</v>
      </c>
      <c r="E16" s="14">
        <f t="shared" si="1"/>
        <v>51.92</v>
      </c>
    </row>
    <row r="17" spans="1:5" s="15" customFormat="1" ht="24" customHeight="1">
      <c r="A17" s="16" t="s">
        <v>13</v>
      </c>
      <c r="B17" s="7">
        <f>SUM(B18:B29)</f>
        <v>10259352098</v>
      </c>
      <c r="C17" s="7">
        <f>SUM(C18:C29)</f>
        <v>7329732000</v>
      </c>
      <c r="D17" s="8">
        <f t="shared" si="0"/>
        <v>2929620098</v>
      </c>
      <c r="E17" s="9">
        <f t="shared" si="1"/>
        <v>39.97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>
        <v>9045283817</v>
      </c>
      <c r="C19" s="12">
        <v>6129500000</v>
      </c>
      <c r="D19" s="13">
        <f t="shared" si="0"/>
        <v>2915783817</v>
      </c>
      <c r="E19" s="14">
        <f t="shared" si="1"/>
        <v>47.57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>
        <v>3644744</v>
      </c>
      <c r="C22" s="12">
        <v>4100000</v>
      </c>
      <c r="D22" s="13">
        <f t="shared" si="0"/>
        <v>-455256</v>
      </c>
      <c r="E22" s="14">
        <f t="shared" si="1"/>
        <v>-11.1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1207552541</v>
      </c>
      <c r="C26" s="12">
        <v>1192372000</v>
      </c>
      <c r="D26" s="13">
        <f t="shared" si="0"/>
        <v>15180541</v>
      </c>
      <c r="E26" s="14">
        <f t="shared" si="1"/>
        <v>1.27</v>
      </c>
    </row>
    <row r="27" spans="1:5" s="15" customFormat="1" ht="14.25">
      <c r="A27" s="11" t="s">
        <v>23</v>
      </c>
      <c r="B27" s="12">
        <v>2870996</v>
      </c>
      <c r="C27" s="12">
        <v>3660000</v>
      </c>
      <c r="D27" s="13">
        <f t="shared" si="0"/>
        <v>-789004</v>
      </c>
      <c r="E27" s="14">
        <f t="shared" si="1"/>
        <v>-21.56</v>
      </c>
    </row>
    <row r="28" spans="1:5" s="15" customFormat="1" ht="14.25">
      <c r="A28" s="11" t="s">
        <v>24</v>
      </c>
      <c r="B28" s="12">
        <v>0</v>
      </c>
      <c r="C28" s="12">
        <v>100000</v>
      </c>
      <c r="D28" s="13">
        <f t="shared" si="0"/>
        <v>-100000</v>
      </c>
      <c r="E28" s="14">
        <f t="shared" si="1"/>
        <v>-100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92</v>
      </c>
      <c r="B30" s="7">
        <f>B7-B17</f>
        <v>-819431630</v>
      </c>
      <c r="C30" s="7">
        <f>C7-C17</f>
        <v>-1082502000</v>
      </c>
      <c r="D30" s="8">
        <f t="shared" si="0"/>
        <v>263070370</v>
      </c>
      <c r="E30" s="9">
        <f t="shared" si="1"/>
        <v>-24.3</v>
      </c>
    </row>
    <row r="31" spans="1:5" s="15" customFormat="1" ht="25.5" customHeight="1">
      <c r="A31" s="16" t="s">
        <v>26</v>
      </c>
      <c r="B31" s="7">
        <f>SUM(B32:B33)</f>
        <v>31075061</v>
      </c>
      <c r="C31" s="7">
        <f>SUM(C32:C33)</f>
        <v>109800000</v>
      </c>
      <c r="D31" s="8">
        <f t="shared" si="0"/>
        <v>-78724939</v>
      </c>
      <c r="E31" s="9">
        <f t="shared" si="1"/>
        <v>-71.7</v>
      </c>
    </row>
    <row r="32" spans="1:5" s="15" customFormat="1" ht="14.25">
      <c r="A32" s="11" t="s">
        <v>27</v>
      </c>
      <c r="B32" s="12">
        <v>24722691</v>
      </c>
      <c r="C32" s="12">
        <v>9550000</v>
      </c>
      <c r="D32" s="13">
        <f t="shared" si="0"/>
        <v>15172691</v>
      </c>
      <c r="E32" s="14">
        <f t="shared" si="1"/>
        <v>158.88</v>
      </c>
    </row>
    <row r="33" spans="1:5" s="15" customFormat="1" ht="14.25">
      <c r="A33" s="11" t="s">
        <v>28</v>
      </c>
      <c r="B33" s="12">
        <v>6352370</v>
      </c>
      <c r="C33" s="12">
        <v>100250000</v>
      </c>
      <c r="D33" s="13">
        <f t="shared" si="0"/>
        <v>-93897630</v>
      </c>
      <c r="E33" s="14">
        <f t="shared" si="1"/>
        <v>-93.66</v>
      </c>
    </row>
    <row r="34" spans="1:5" s="15" customFormat="1" ht="27.75" customHeight="1">
      <c r="A34" s="16" t="s">
        <v>29</v>
      </c>
      <c r="B34" s="7">
        <f>SUM(B35:B36)</f>
        <v>1783942176</v>
      </c>
      <c r="C34" s="7">
        <f>SUM(C35:C36)</f>
        <v>1126000000</v>
      </c>
      <c r="D34" s="8">
        <f t="shared" si="0"/>
        <v>657942176</v>
      </c>
      <c r="E34" s="9">
        <f t="shared" si="1"/>
        <v>58.43</v>
      </c>
    </row>
    <row r="35" spans="1:5" s="15" customFormat="1" ht="14.25">
      <c r="A35" s="11" t="s">
        <v>30</v>
      </c>
      <c r="B35" s="12">
        <v>507911791</v>
      </c>
      <c r="C35" s="12">
        <v>470500000</v>
      </c>
      <c r="D35" s="13">
        <f t="shared" si="0"/>
        <v>37411791</v>
      </c>
      <c r="E35" s="14">
        <f t="shared" si="1"/>
        <v>7.95</v>
      </c>
    </row>
    <row r="36" spans="1:5" s="15" customFormat="1" ht="14.25">
      <c r="A36" s="11" t="s">
        <v>31</v>
      </c>
      <c r="B36" s="12">
        <v>1276030385</v>
      </c>
      <c r="C36" s="12">
        <v>655500000</v>
      </c>
      <c r="D36" s="13">
        <f t="shared" si="0"/>
        <v>620530385</v>
      </c>
      <c r="E36" s="14">
        <f t="shared" si="1"/>
        <v>94.67</v>
      </c>
    </row>
    <row r="37" spans="1:5" s="15" customFormat="1" ht="24.75" customHeight="1">
      <c r="A37" s="16" t="s">
        <v>93</v>
      </c>
      <c r="B37" s="7">
        <f>B31-B34</f>
        <v>-1752867115</v>
      </c>
      <c r="C37" s="7">
        <f>C31-C34</f>
        <v>-1016200000</v>
      </c>
      <c r="D37" s="8">
        <f t="shared" si="0"/>
        <v>-736667115</v>
      </c>
      <c r="E37" s="9">
        <f t="shared" si="1"/>
        <v>72.49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-2572298745</v>
      </c>
      <c r="C44" s="21">
        <f>C30+C37+C38+C39</f>
        <v>-2098702000</v>
      </c>
      <c r="D44" s="22">
        <f>B44-C44</f>
        <v>-473596745</v>
      </c>
      <c r="E44" s="23">
        <f>IF(C44=0,0,(D44/C44)*100)</f>
        <v>22.57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E44"/>
  <sheetViews>
    <sheetView view="pageBreakPreview" zoomScale="60" workbookViewId="0" topLeftCell="A1">
      <pane xSplit="1" ySplit="6" topLeftCell="B40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138</v>
      </c>
      <c r="B1" s="96"/>
      <c r="C1" s="96"/>
      <c r="D1" s="96"/>
      <c r="E1" s="96"/>
    </row>
    <row r="2" spans="1:5" s="1" customFormat="1" ht="27.75">
      <c r="A2" s="97" t="s">
        <v>139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140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141</v>
      </c>
      <c r="C5" s="92" t="s">
        <v>142</v>
      </c>
      <c r="D5" s="92" t="s">
        <v>143</v>
      </c>
      <c r="E5" s="94"/>
    </row>
    <row r="6" spans="1:5" s="1" customFormat="1" ht="16.5">
      <c r="A6" s="91"/>
      <c r="B6" s="93"/>
      <c r="C6" s="93"/>
      <c r="D6" s="4" t="s">
        <v>144</v>
      </c>
      <c r="E6" s="5" t="s">
        <v>2</v>
      </c>
    </row>
    <row r="7" spans="1:5" s="10" customFormat="1" ht="30" customHeight="1">
      <c r="A7" s="6" t="s">
        <v>3</v>
      </c>
      <c r="B7" s="7">
        <f>SUM(B8:B16)</f>
        <v>136761495</v>
      </c>
      <c r="C7" s="7">
        <f>SUM(C8:C16)</f>
        <v>127657000</v>
      </c>
      <c r="D7" s="8">
        <f aca="true" t="shared" si="0" ref="D7:D39">B7-C7</f>
        <v>9104495</v>
      </c>
      <c r="E7" s="9">
        <f aca="true" t="shared" si="1" ref="E7:E39">IF(C7=0,0,(D7/C7)*100)</f>
        <v>7.13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>
        <v>136761495</v>
      </c>
      <c r="C12" s="12">
        <v>127657000</v>
      </c>
      <c r="D12" s="13">
        <f t="shared" si="0"/>
        <v>9104495</v>
      </c>
      <c r="E12" s="14">
        <f t="shared" si="1"/>
        <v>7.13</v>
      </c>
    </row>
    <row r="13" spans="1:5" s="15" customFormat="1" ht="14.25">
      <c r="A13" s="11" t="s">
        <v>9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" customHeight="1">
      <c r="A17" s="16" t="s">
        <v>13</v>
      </c>
      <c r="B17" s="7">
        <f>SUM(B18:B29)</f>
        <v>3068577</v>
      </c>
      <c r="C17" s="7">
        <f>SUM(C18:C29)</f>
        <v>3799000</v>
      </c>
      <c r="D17" s="8">
        <f t="shared" si="0"/>
        <v>-730423</v>
      </c>
      <c r="E17" s="9">
        <f t="shared" si="1"/>
        <v>-19.23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>
        <v>1866523</v>
      </c>
      <c r="C26" s="12">
        <v>2484000</v>
      </c>
      <c r="D26" s="13">
        <f t="shared" si="0"/>
        <v>-617477</v>
      </c>
      <c r="E26" s="14">
        <f t="shared" si="1"/>
        <v>-24.86</v>
      </c>
    </row>
    <row r="27" spans="1:5" s="15" customFormat="1" ht="14.25">
      <c r="A27" s="11" t="s">
        <v>23</v>
      </c>
      <c r="B27" s="12">
        <v>1202054</v>
      </c>
      <c r="C27" s="12">
        <v>1315000</v>
      </c>
      <c r="D27" s="13">
        <f t="shared" si="0"/>
        <v>-112946</v>
      </c>
      <c r="E27" s="14">
        <f t="shared" si="1"/>
        <v>-8.59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145</v>
      </c>
      <c r="B30" s="7">
        <f>B7-B17</f>
        <v>133692918</v>
      </c>
      <c r="C30" s="7">
        <f>C7-C17</f>
        <v>123858000</v>
      </c>
      <c r="D30" s="8">
        <f t="shared" si="0"/>
        <v>9834918</v>
      </c>
      <c r="E30" s="9">
        <f t="shared" si="1"/>
        <v>7.94</v>
      </c>
    </row>
    <row r="31" spans="1:5" s="15" customFormat="1" ht="25.5" customHeight="1">
      <c r="A31" s="16" t="s">
        <v>26</v>
      </c>
      <c r="B31" s="7">
        <f>SUM(B32:B33)</f>
        <v>80389079</v>
      </c>
      <c r="C31" s="7">
        <f>SUM(C32:C33)</f>
        <v>88656000</v>
      </c>
      <c r="D31" s="8">
        <f t="shared" si="0"/>
        <v>-8266921</v>
      </c>
      <c r="E31" s="9">
        <f t="shared" si="1"/>
        <v>-9.32</v>
      </c>
    </row>
    <row r="32" spans="1:5" s="15" customFormat="1" ht="14.25">
      <c r="A32" s="11" t="s">
        <v>27</v>
      </c>
      <c r="B32" s="12">
        <v>79046087</v>
      </c>
      <c r="C32" s="12">
        <v>88656000</v>
      </c>
      <c r="D32" s="13">
        <f t="shared" si="0"/>
        <v>-9609913</v>
      </c>
      <c r="E32" s="14">
        <f t="shared" si="1"/>
        <v>-10.84</v>
      </c>
    </row>
    <row r="33" spans="1:5" s="15" customFormat="1" ht="14.25">
      <c r="A33" s="11" t="s">
        <v>28</v>
      </c>
      <c r="B33" s="12">
        <v>1342992</v>
      </c>
      <c r="C33" s="12">
        <v>0</v>
      </c>
      <c r="D33" s="13">
        <f t="shared" si="0"/>
        <v>1342992</v>
      </c>
      <c r="E33" s="14">
        <f t="shared" si="1"/>
        <v>0</v>
      </c>
    </row>
    <row r="34" spans="1:5" s="15" customFormat="1" ht="27.75" customHeight="1">
      <c r="A34" s="16" t="s">
        <v>29</v>
      </c>
      <c r="B34" s="7">
        <f>SUM(B35:B36)</f>
        <v>0</v>
      </c>
      <c r="C34" s="7">
        <f>SUM(C35:C36)</f>
        <v>0</v>
      </c>
      <c r="D34" s="8">
        <f t="shared" si="0"/>
        <v>0</v>
      </c>
      <c r="E34" s="9">
        <f t="shared" si="1"/>
        <v>0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/>
      <c r="C36" s="12"/>
      <c r="D36" s="13">
        <f t="shared" si="0"/>
        <v>0</v>
      </c>
      <c r="E36" s="14">
        <f t="shared" si="1"/>
        <v>0</v>
      </c>
    </row>
    <row r="37" spans="1:5" s="15" customFormat="1" ht="24.75" customHeight="1">
      <c r="A37" s="16" t="s">
        <v>146</v>
      </c>
      <c r="B37" s="7">
        <f>B31-B34</f>
        <v>80389079</v>
      </c>
      <c r="C37" s="7">
        <f>C31-C34</f>
        <v>88656000</v>
      </c>
      <c r="D37" s="8">
        <f t="shared" si="0"/>
        <v>-8266921</v>
      </c>
      <c r="E37" s="9">
        <f t="shared" si="1"/>
        <v>-9.32</v>
      </c>
    </row>
    <row r="38" spans="1:5" s="15" customFormat="1" ht="24.75" customHeight="1">
      <c r="A38" s="16" t="s">
        <v>147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148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149</v>
      </c>
      <c r="B44" s="21">
        <f>B30+B37+B38+B39</f>
        <v>214081997</v>
      </c>
      <c r="C44" s="21">
        <f>C30+C37+C38+C39</f>
        <v>212514000</v>
      </c>
      <c r="D44" s="22">
        <f>B44-C44</f>
        <v>1567997</v>
      </c>
      <c r="E44" s="23">
        <f>IF(C44=0,0,(D44/C44)*100)</f>
        <v>0.74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44"/>
  <sheetViews>
    <sheetView view="pageBreakPreview" zoomScale="60" workbookViewId="0" topLeftCell="A1">
      <pane xSplit="1" ySplit="6" topLeftCell="B34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150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8518182008</v>
      </c>
      <c r="C7" s="7">
        <f>SUM(C8:C16)</f>
        <v>7999836000</v>
      </c>
      <c r="D7" s="8">
        <f aca="true" t="shared" si="0" ref="D7:D39">B7-C7</f>
        <v>518346008</v>
      </c>
      <c r="E7" s="9">
        <f aca="true" t="shared" si="1" ref="E7:E39">IF(C7=0,0,(D7/C7)*100)</f>
        <v>6.48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>
        <v>8062220423</v>
      </c>
      <c r="C13" s="12">
        <v>7594550000</v>
      </c>
      <c r="D13" s="13">
        <f t="shared" si="0"/>
        <v>467670423</v>
      </c>
      <c r="E13" s="14">
        <f t="shared" si="1"/>
        <v>6.16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455961585</v>
      </c>
      <c r="C16" s="12">
        <v>405286000</v>
      </c>
      <c r="D16" s="13">
        <f t="shared" si="0"/>
        <v>50675585</v>
      </c>
      <c r="E16" s="14">
        <f t="shared" si="1"/>
        <v>12.5</v>
      </c>
    </row>
    <row r="17" spans="1:5" s="15" customFormat="1" ht="24" customHeight="1">
      <c r="A17" s="16" t="s">
        <v>13</v>
      </c>
      <c r="B17" s="7">
        <f>SUM(B18:B29)</f>
        <v>7959674058</v>
      </c>
      <c r="C17" s="7">
        <f>SUM(C18:C29)</f>
        <v>7820049000</v>
      </c>
      <c r="D17" s="8">
        <f t="shared" si="0"/>
        <v>139625058</v>
      </c>
      <c r="E17" s="9">
        <f t="shared" si="1"/>
        <v>1.79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>
        <v>875055830</v>
      </c>
      <c r="C20" s="12">
        <v>929474000</v>
      </c>
      <c r="D20" s="13">
        <f t="shared" si="0"/>
        <v>-54418170</v>
      </c>
      <c r="E20" s="14">
        <f t="shared" si="1"/>
        <v>-5.85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>
        <v>6577967717</v>
      </c>
      <c r="C23" s="12">
        <v>6382208000</v>
      </c>
      <c r="D23" s="13">
        <f t="shared" si="0"/>
        <v>195759717</v>
      </c>
      <c r="E23" s="14">
        <f t="shared" si="1"/>
        <v>3.07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>
        <v>3467535</v>
      </c>
      <c r="C25" s="12">
        <v>5122000</v>
      </c>
      <c r="D25" s="13">
        <f t="shared" si="0"/>
        <v>-1654465</v>
      </c>
      <c r="E25" s="14">
        <f t="shared" si="1"/>
        <v>-32.3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>
        <v>503182976</v>
      </c>
      <c r="C27" s="12">
        <v>503245000</v>
      </c>
      <c r="D27" s="13">
        <f t="shared" si="0"/>
        <v>-62024</v>
      </c>
      <c r="E27" s="14">
        <f t="shared" si="1"/>
        <v>-0.01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8.5" customHeight="1">
      <c r="A30" s="16" t="s">
        <v>92</v>
      </c>
      <c r="B30" s="7">
        <f>B7-B17</f>
        <v>558507950</v>
      </c>
      <c r="C30" s="7">
        <f>C7-C17</f>
        <v>179787000</v>
      </c>
      <c r="D30" s="8">
        <f t="shared" si="0"/>
        <v>378720950</v>
      </c>
      <c r="E30" s="9">
        <f t="shared" si="1"/>
        <v>210.65</v>
      </c>
    </row>
    <row r="31" spans="1:5" s="15" customFormat="1" ht="25.5" customHeight="1">
      <c r="A31" s="16" t="s">
        <v>26</v>
      </c>
      <c r="B31" s="7">
        <f>SUM(B32:B33)</f>
        <v>306541507</v>
      </c>
      <c r="C31" s="7">
        <f>SUM(C32:C33)</f>
        <v>202329000</v>
      </c>
      <c r="D31" s="8">
        <f t="shared" si="0"/>
        <v>104212507</v>
      </c>
      <c r="E31" s="9">
        <f t="shared" si="1"/>
        <v>51.51</v>
      </c>
    </row>
    <row r="32" spans="1:5" s="15" customFormat="1" ht="14.25">
      <c r="A32" s="11" t="s">
        <v>27</v>
      </c>
      <c r="B32" s="12">
        <v>83889993</v>
      </c>
      <c r="C32" s="12">
        <v>52132000</v>
      </c>
      <c r="D32" s="13">
        <f t="shared" si="0"/>
        <v>31757993</v>
      </c>
      <c r="E32" s="14">
        <f t="shared" si="1"/>
        <v>60.92</v>
      </c>
    </row>
    <row r="33" spans="1:5" s="15" customFormat="1" ht="14.25">
      <c r="A33" s="11" t="s">
        <v>28</v>
      </c>
      <c r="B33" s="12">
        <v>222651514</v>
      </c>
      <c r="C33" s="12">
        <v>150197000</v>
      </c>
      <c r="D33" s="13">
        <f t="shared" si="0"/>
        <v>72454514</v>
      </c>
      <c r="E33" s="14">
        <f t="shared" si="1"/>
        <v>48.24</v>
      </c>
    </row>
    <row r="34" spans="1:5" s="15" customFormat="1" ht="27.75" customHeight="1">
      <c r="A34" s="16" t="s">
        <v>29</v>
      </c>
      <c r="B34" s="7">
        <f>SUM(B35:B36)</f>
        <v>30623965</v>
      </c>
      <c r="C34" s="7">
        <f>SUM(C35:C36)</f>
        <v>38072000</v>
      </c>
      <c r="D34" s="8">
        <f t="shared" si="0"/>
        <v>-7448035</v>
      </c>
      <c r="E34" s="9">
        <f t="shared" si="1"/>
        <v>-19.56</v>
      </c>
    </row>
    <row r="35" spans="1:5" s="15" customFormat="1" ht="14.25">
      <c r="A35" s="11" t="s">
        <v>30</v>
      </c>
      <c r="B35" s="12">
        <v>170</v>
      </c>
      <c r="C35" s="12">
        <v>0</v>
      </c>
      <c r="D35" s="13">
        <f t="shared" si="0"/>
        <v>170</v>
      </c>
      <c r="E35" s="14">
        <f t="shared" si="1"/>
        <v>0</v>
      </c>
    </row>
    <row r="36" spans="1:5" s="15" customFormat="1" ht="14.25">
      <c r="A36" s="11" t="s">
        <v>31</v>
      </c>
      <c r="B36" s="12">
        <v>30623795</v>
      </c>
      <c r="C36" s="12">
        <v>38072000</v>
      </c>
      <c r="D36" s="13">
        <f t="shared" si="0"/>
        <v>-7448205</v>
      </c>
      <c r="E36" s="14">
        <f t="shared" si="1"/>
        <v>-19.56</v>
      </c>
    </row>
    <row r="37" spans="1:5" s="15" customFormat="1" ht="24.75" customHeight="1">
      <c r="A37" s="16" t="s">
        <v>93</v>
      </c>
      <c r="B37" s="7">
        <f>B31-B34</f>
        <v>275917542</v>
      </c>
      <c r="C37" s="7">
        <f>C31-C34</f>
        <v>164257000</v>
      </c>
      <c r="D37" s="8">
        <f t="shared" si="0"/>
        <v>111660542</v>
      </c>
      <c r="E37" s="9">
        <f t="shared" si="1"/>
        <v>67.98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834425492</v>
      </c>
      <c r="C44" s="21">
        <f>C30+C37+C38+C39</f>
        <v>344044000</v>
      </c>
      <c r="D44" s="22">
        <f>B44-C44</f>
        <v>490381492</v>
      </c>
      <c r="E44" s="23">
        <f>IF(C44=0,0,(D44/C44)*100)</f>
        <v>142.53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44"/>
  <sheetViews>
    <sheetView view="pageBreakPreview" zoomScale="60" workbookViewId="0" topLeftCell="A31">
      <selection activeCell="B36" sqref="B36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88" t="s">
        <v>151</v>
      </c>
      <c r="B1" s="96"/>
      <c r="C1" s="96"/>
      <c r="D1" s="96"/>
      <c r="E1" s="96"/>
    </row>
    <row r="2" spans="1:5" s="1" customFormat="1" ht="27.75">
      <c r="A2" s="97" t="s">
        <v>137</v>
      </c>
      <c r="B2" s="97"/>
      <c r="C2" s="97"/>
      <c r="D2" s="97"/>
      <c r="E2" s="97"/>
    </row>
    <row r="3" spans="1:5" s="1" customFormat="1" ht="9" customHeight="1">
      <c r="A3" s="89"/>
      <c r="B3" s="89"/>
      <c r="C3" s="89"/>
      <c r="D3" s="89"/>
      <c r="E3" s="89"/>
    </row>
    <row r="4" spans="1:5" s="1" customFormat="1" ht="17.25" thickBot="1">
      <c r="A4" s="2"/>
      <c r="B4" s="2" t="s">
        <v>87</v>
      </c>
      <c r="C4" s="2"/>
      <c r="D4" s="2"/>
      <c r="E4" s="3" t="s">
        <v>0</v>
      </c>
    </row>
    <row r="5" spans="1:5" s="1" customFormat="1" ht="16.5">
      <c r="A5" s="90" t="s">
        <v>1</v>
      </c>
      <c r="B5" s="92" t="s">
        <v>88</v>
      </c>
      <c r="C5" s="92" t="s">
        <v>89</v>
      </c>
      <c r="D5" s="92" t="s">
        <v>90</v>
      </c>
      <c r="E5" s="94"/>
    </row>
    <row r="6" spans="1:5" s="1" customFormat="1" ht="16.5">
      <c r="A6" s="91"/>
      <c r="B6" s="93"/>
      <c r="C6" s="93"/>
      <c r="D6" s="4" t="s">
        <v>91</v>
      </c>
      <c r="E6" s="5" t="s">
        <v>2</v>
      </c>
    </row>
    <row r="7" spans="1:5" s="10" customFormat="1" ht="30" customHeight="1">
      <c r="A7" s="6" t="s">
        <v>3</v>
      </c>
      <c r="B7" s="7">
        <f>SUM(B8:B16)</f>
        <v>3008853637</v>
      </c>
      <c r="C7" s="7">
        <f>SUM(C8:C16)</f>
        <v>2832151000</v>
      </c>
      <c r="D7" s="8">
        <f aca="true" t="shared" si="0" ref="D7:D39">B7-C7</f>
        <v>176702637</v>
      </c>
      <c r="E7" s="9">
        <f aca="true" t="shared" si="1" ref="E7:E39">IF(C7=0,0,(D7/C7)*100)</f>
        <v>6.24</v>
      </c>
    </row>
    <row r="8" spans="1:5" s="15" customFormat="1" ht="14.25">
      <c r="A8" s="11" t="s">
        <v>4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>
      <c r="A9" s="11" t="s">
        <v>5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4.25">
      <c r="A10" s="11" t="s">
        <v>6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>
      <c r="A11" s="11" t="s">
        <v>7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>
      <c r="A12" s="11" t="s">
        <v>8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>
      <c r="A13" s="11" t="s">
        <v>9</v>
      </c>
      <c r="B13" s="12">
        <v>2855194017</v>
      </c>
      <c r="C13" s="12">
        <v>2677923000</v>
      </c>
      <c r="D13" s="13">
        <f t="shared" si="0"/>
        <v>177271017</v>
      </c>
      <c r="E13" s="14">
        <f t="shared" si="1"/>
        <v>6.62</v>
      </c>
    </row>
    <row r="14" spans="1:5" s="15" customFormat="1" ht="14.25">
      <c r="A14" s="11" t="s">
        <v>10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>
      <c r="A15" s="11" t="s">
        <v>11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>
      <c r="A16" s="11" t="s">
        <v>12</v>
      </c>
      <c r="B16" s="12">
        <v>153659620</v>
      </c>
      <c r="C16" s="12">
        <v>154228000</v>
      </c>
      <c r="D16" s="13">
        <f t="shared" si="0"/>
        <v>-568380</v>
      </c>
      <c r="E16" s="14">
        <f t="shared" si="1"/>
        <v>-0.37</v>
      </c>
    </row>
    <row r="17" spans="1:5" s="15" customFormat="1" ht="24" customHeight="1">
      <c r="A17" s="16" t="s">
        <v>13</v>
      </c>
      <c r="B17" s="7">
        <f>SUM(B18:B29)</f>
        <v>2857388615</v>
      </c>
      <c r="C17" s="7">
        <f>SUM(C18:C29)</f>
        <v>2783811000</v>
      </c>
      <c r="D17" s="8">
        <f t="shared" si="0"/>
        <v>73577615</v>
      </c>
      <c r="E17" s="9">
        <f t="shared" si="1"/>
        <v>2.64</v>
      </c>
    </row>
    <row r="18" spans="1:5" s="15" customFormat="1" ht="14.25">
      <c r="A18" s="11" t="s">
        <v>14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>
      <c r="A19" s="11" t="s">
        <v>15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4.25">
      <c r="A20" s="11" t="s">
        <v>16</v>
      </c>
      <c r="B20" s="12">
        <v>258911331</v>
      </c>
      <c r="C20" s="12">
        <v>344017000</v>
      </c>
      <c r="D20" s="13">
        <f t="shared" si="0"/>
        <v>-85105669</v>
      </c>
      <c r="E20" s="14">
        <f t="shared" si="1"/>
        <v>-24.74</v>
      </c>
    </row>
    <row r="21" spans="1:5" s="15" customFormat="1" ht="14.25">
      <c r="A21" s="11" t="s">
        <v>17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>
      <c r="A22" s="11" t="s">
        <v>18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>
      <c r="A23" s="11" t="s">
        <v>19</v>
      </c>
      <c r="B23" s="12">
        <v>2421166466</v>
      </c>
      <c r="C23" s="12">
        <v>2261789000</v>
      </c>
      <c r="D23" s="13">
        <f t="shared" si="0"/>
        <v>159377466</v>
      </c>
      <c r="E23" s="14">
        <f t="shared" si="1"/>
        <v>7.05</v>
      </c>
    </row>
    <row r="24" spans="1:5" s="15" customFormat="1" ht="14.25">
      <c r="A24" s="11" t="s">
        <v>20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>
      <c r="A25" s="11" t="s">
        <v>21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>
      <c r="A26" s="11" t="s">
        <v>22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4.25">
      <c r="A27" s="11" t="s">
        <v>23</v>
      </c>
      <c r="B27" s="12">
        <v>174845718</v>
      </c>
      <c r="C27" s="12">
        <v>172430000</v>
      </c>
      <c r="D27" s="13">
        <f t="shared" si="0"/>
        <v>2415718</v>
      </c>
      <c r="E27" s="14">
        <f t="shared" si="1"/>
        <v>1.4</v>
      </c>
    </row>
    <row r="28" spans="1:5" s="15" customFormat="1" ht="14.25">
      <c r="A28" s="11" t="s">
        <v>24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>
      <c r="A29" s="11" t="s">
        <v>25</v>
      </c>
      <c r="B29" s="12">
        <v>2465100</v>
      </c>
      <c r="C29" s="12">
        <v>5575000</v>
      </c>
      <c r="D29" s="13">
        <f t="shared" si="0"/>
        <v>-3109900</v>
      </c>
      <c r="E29" s="14">
        <f t="shared" si="1"/>
        <v>-55.78</v>
      </c>
    </row>
    <row r="30" spans="1:5" s="15" customFormat="1" ht="28.5" customHeight="1">
      <c r="A30" s="16" t="s">
        <v>92</v>
      </c>
      <c r="B30" s="7">
        <f>B7-B17</f>
        <v>151465022</v>
      </c>
      <c r="C30" s="7">
        <f>C7-C17</f>
        <v>48340000</v>
      </c>
      <c r="D30" s="8">
        <f t="shared" si="0"/>
        <v>103125022</v>
      </c>
      <c r="E30" s="9">
        <f t="shared" si="1"/>
        <v>213.33</v>
      </c>
    </row>
    <row r="31" spans="1:5" s="15" customFormat="1" ht="25.5" customHeight="1">
      <c r="A31" s="16" t="s">
        <v>26</v>
      </c>
      <c r="B31" s="7">
        <f>SUM(B32:B33)</f>
        <v>115437472</v>
      </c>
      <c r="C31" s="7">
        <f>SUM(C32:C33)</f>
        <v>82071000</v>
      </c>
      <c r="D31" s="8">
        <f t="shared" si="0"/>
        <v>33366472</v>
      </c>
      <c r="E31" s="9">
        <f t="shared" si="1"/>
        <v>40.66</v>
      </c>
    </row>
    <row r="32" spans="1:5" s="15" customFormat="1" ht="14.25">
      <c r="A32" s="11" t="s">
        <v>27</v>
      </c>
      <c r="B32" s="12">
        <v>23611702</v>
      </c>
      <c r="C32" s="12">
        <v>20850000</v>
      </c>
      <c r="D32" s="13">
        <f t="shared" si="0"/>
        <v>2761702</v>
      </c>
      <c r="E32" s="14">
        <f t="shared" si="1"/>
        <v>13.25</v>
      </c>
    </row>
    <row r="33" spans="1:5" s="15" customFormat="1" ht="14.25">
      <c r="A33" s="11" t="s">
        <v>28</v>
      </c>
      <c r="B33" s="12">
        <v>91825770</v>
      </c>
      <c r="C33" s="12">
        <v>61221000</v>
      </c>
      <c r="D33" s="13">
        <f t="shared" si="0"/>
        <v>30604770</v>
      </c>
      <c r="E33" s="14">
        <f t="shared" si="1"/>
        <v>49.99</v>
      </c>
    </row>
    <row r="34" spans="1:5" s="15" customFormat="1" ht="27.75" customHeight="1">
      <c r="A34" s="16" t="s">
        <v>29</v>
      </c>
      <c r="B34" s="7">
        <f>SUM(B35:B36)</f>
        <v>11014925</v>
      </c>
      <c r="C34" s="7">
        <f>SUM(C35:C36)</f>
        <v>21139000</v>
      </c>
      <c r="D34" s="8">
        <f t="shared" si="0"/>
        <v>-10124075</v>
      </c>
      <c r="E34" s="9">
        <f t="shared" si="1"/>
        <v>-47.89</v>
      </c>
    </row>
    <row r="35" spans="1:5" s="15" customFormat="1" ht="14.25">
      <c r="A35" s="11" t="s">
        <v>30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>
      <c r="A36" s="11" t="s">
        <v>31</v>
      </c>
      <c r="B36" s="12">
        <v>11014925</v>
      </c>
      <c r="C36" s="12">
        <v>21139000</v>
      </c>
      <c r="D36" s="13">
        <f t="shared" si="0"/>
        <v>-10124075</v>
      </c>
      <c r="E36" s="14">
        <f t="shared" si="1"/>
        <v>-47.89</v>
      </c>
    </row>
    <row r="37" spans="1:5" s="15" customFormat="1" ht="24.75" customHeight="1">
      <c r="A37" s="16" t="s">
        <v>93</v>
      </c>
      <c r="B37" s="7">
        <f>B31-B34</f>
        <v>104422547</v>
      </c>
      <c r="C37" s="7">
        <f>C31-C34</f>
        <v>60932000</v>
      </c>
      <c r="D37" s="8">
        <f t="shared" si="0"/>
        <v>43490547</v>
      </c>
      <c r="E37" s="9">
        <f t="shared" si="1"/>
        <v>71.38</v>
      </c>
    </row>
    <row r="38" spans="1:5" s="15" customFormat="1" ht="24.75" customHeight="1">
      <c r="A38" s="16" t="s">
        <v>94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7.75" customHeight="1">
      <c r="A39" s="18" t="s">
        <v>95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7" customHeight="1" thickBot="1">
      <c r="A44" s="20" t="s">
        <v>96</v>
      </c>
      <c r="B44" s="21">
        <f>B30+B37+B38+B39</f>
        <v>255887569</v>
      </c>
      <c r="C44" s="21">
        <f>C30+C37+C38+C39</f>
        <v>109272000</v>
      </c>
      <c r="D44" s="22">
        <f>B44-C44</f>
        <v>146615569</v>
      </c>
      <c r="E44" s="23">
        <f>IF(C44=0,0,(D44/C44)*100)</f>
        <v>134.17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08661417322834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作業餘絀表</dc:title>
  <dc:subject>作業餘絀表</dc:subject>
  <dc:creator>行政院主計處</dc:creator>
  <cp:keywords/>
  <dc:description> </dc:description>
  <cp:lastModifiedBy>Administrator</cp:lastModifiedBy>
  <dcterms:created xsi:type="dcterms:W3CDTF">2007-10-16T10:27:10Z</dcterms:created>
  <dcterms:modified xsi:type="dcterms:W3CDTF">2008-11-13T11:00:05Z</dcterms:modified>
  <cp:category>I14</cp:category>
  <cp:version/>
  <cp:contentType/>
  <cp:contentStatus/>
</cp:coreProperties>
</file>