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95" activeTab="0"/>
  </bookViews>
  <sheets>
    <sheet name="表4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'表4'!$A$1:$G$40</definedName>
    <definedName name="Print_Area_MI">#REF!</definedName>
    <definedName name="_xlnm.Print_Titles" localSheetId="0">'表4'!$1:$4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<sst xmlns="http://schemas.openxmlformats.org/spreadsheetml/2006/main" count="56" uniqueCount="48">
  <si>
    <t>單位：百萬元</t>
  </si>
  <si>
    <t>附屬單位預算</t>
  </si>
  <si>
    <t xml:space="preserve">   2.臺灣糖業股份有限公司</t>
  </si>
  <si>
    <t xml:space="preserve">   3.中國造船股份有限公司</t>
  </si>
  <si>
    <t xml:space="preserve">   4.中國石油股份有限公司</t>
  </si>
  <si>
    <t xml:space="preserve">   5.臺灣電力股份有限公司</t>
  </si>
  <si>
    <t>已達成</t>
  </si>
  <si>
    <t xml:space="preserve">   6.漢翔航空工業股份有限公司</t>
  </si>
  <si>
    <t>附屬單位預算分預算</t>
  </si>
  <si>
    <t>全部國營事業合計</t>
  </si>
  <si>
    <r>
      <t>95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95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月底實際盈虧與預算比較表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</si>
  <si>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</si>
  <si>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t>純益預算數
(1)</t>
  </si>
  <si>
    <r>
      <t xml:space="preserve"> </t>
    </r>
    <r>
      <rPr>
        <sz val="12"/>
        <rFont val="標楷體"/>
        <family val="4"/>
      </rPr>
      <t>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</si>
  <si>
    <t>分配預算數
(2)</t>
  </si>
  <si>
    <t>實際數
(3)</t>
  </si>
  <si>
    <t>增減數
(4)=(3)-(2)</t>
  </si>
  <si>
    <t>增減％
(5)=(4)/(2)</t>
  </si>
  <si>
    <t>預算達成率
(6)=(3)/(1)</t>
  </si>
  <si>
    <t xml:space="preserve">  行政院主管</t>
  </si>
  <si>
    <t xml:space="preserve">   1.中央銀行</t>
  </si>
  <si>
    <t xml:space="preserve">  經濟部主管</t>
  </si>
  <si>
    <t>反盈為虧</t>
  </si>
  <si>
    <t xml:space="preserve">   7.臺灣省自來水股份有限公司</t>
  </si>
  <si>
    <t xml:space="preserve">  財政部主管</t>
  </si>
  <si>
    <t xml:space="preserve">   8.中國輸出入銀行</t>
  </si>
  <si>
    <t xml:space="preserve">   9.中央信託局股份有限公司</t>
  </si>
  <si>
    <t xml:space="preserve">   10.臺灣銀行股份有限公司</t>
  </si>
  <si>
    <t xml:space="preserve">   11.臺灣土地銀行股份有限公司</t>
  </si>
  <si>
    <t xml:space="preserve">   12.財政部印刷廠</t>
  </si>
  <si>
    <t xml:space="preserve">   13.臺灣菸酒股份有限公司</t>
  </si>
  <si>
    <t xml:space="preserve">  交通部主管</t>
  </si>
  <si>
    <t xml:space="preserve">   14.中華郵政股份有限公司</t>
  </si>
  <si>
    <t xml:space="preserve">   15.交通部臺灣鐵路管理局</t>
  </si>
  <si>
    <t xml:space="preserve">   16.交通部基隆港務局</t>
  </si>
  <si>
    <t xml:space="preserve">   17.交通部臺中港務局</t>
  </si>
  <si>
    <t xml:space="preserve">   18.交通部高雄港務局</t>
  </si>
  <si>
    <t xml:space="preserve">   19.交通部花蓮港務局</t>
  </si>
  <si>
    <t xml:space="preserve">  國軍退除役官兵輔導委員會主管</t>
  </si>
  <si>
    <t>已達成</t>
  </si>
  <si>
    <t xml:space="preserve">   20.榮民工程股份有限公司</t>
  </si>
  <si>
    <t xml:space="preserve">  勞工委員會主管</t>
  </si>
  <si>
    <t xml:space="preserve">   21.勞工保險局</t>
  </si>
  <si>
    <t xml:space="preserve">  衛生署主管</t>
  </si>
  <si>
    <t xml:space="preserve">   22.中央健康保險局</t>
  </si>
  <si>
    <t xml:space="preserve">   23.中央造幣廠</t>
  </si>
  <si>
    <t xml:space="preserve">   24.中央印製廠</t>
  </si>
  <si>
    <r>
      <t>註：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表列國營事業機構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標楷體"/>
        <family val="4"/>
      </rPr>
      <t>單位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已不含於本年度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標楷體"/>
        <family val="4"/>
      </rPr>
      <t>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標楷體"/>
        <family val="4"/>
      </rPr>
      <t>日移轉民營之唐榮鐵工廠股份有限公司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標楷體"/>
        <family val="4"/>
      </rPr>
      <t>，如加計中央存款保險股份有限公司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 xml:space="preserve">單位，國營事業機
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構合共</t>
    </r>
    <r>
      <rPr>
        <sz val="11"/>
        <color indexed="8"/>
        <rFont val="Times New Roman"/>
        <family val="1"/>
      </rPr>
      <t xml:space="preserve"> 25</t>
    </r>
    <r>
      <rPr>
        <sz val="11"/>
        <color indexed="8"/>
        <rFont val="標楷體"/>
        <family val="4"/>
      </rPr>
      <t xml:space="preserve">單位。
</t>
    </r>
    <r>
      <rPr>
        <sz val="11"/>
        <color indexed="8"/>
        <rFont val="Times New Roman"/>
        <family val="1"/>
      </rPr>
      <t xml:space="preserve">        2.</t>
    </r>
    <r>
      <rPr>
        <sz val="11"/>
        <color indexed="8"/>
        <rFont val="標楷體"/>
        <family val="4"/>
      </rPr>
      <t>中央存款保險股份有限公司依存款保險條例規定，所有盈餘應悉數納入存款保險理賠準備金，稅前純益無列數，未列入本表。</t>
    </r>
    <r>
      <rPr>
        <sz val="11"/>
        <color indexed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</si>
</sst>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,,_);_(* &quot;–&quot;\ #,##0,,_);_(* &quot;&quot;_);_(@_)"/>
    <numFmt numFmtId="187" formatCode="_(* #,##0.00_);_(* \(#,##0.00\);_(* &quot;-&quot;??_);_(@_)"/>
    <numFmt numFmtId="188" formatCode="#,##0.0_);\(#,##0.0\)"/>
    <numFmt numFmtId="189" formatCode="_-* #,##0.0_-;\-* #,##0.0_-;_-* &quot;-&quot;??_-;_-@_-"/>
    <numFmt numFmtId="190" formatCode="_-* #,##0_-;\-* #,##0_-;_-* &quot;-&quot;??_-;_-@_-"/>
    <numFmt numFmtId="191" formatCode="_-* #,##0_-;\-* #,##0_-;_-* &quot; &quot;_-;_-@_-"/>
    <numFmt numFmtId="192" formatCode="_-* #,##0.000_-;\-* #,##0.000_-;_-* &quot;-&quot;??_-;_-@_-"/>
    <numFmt numFmtId="193" formatCode="_(* #,##0.0_);_(* \(#,##0.0\);_(* &quot;-&quot;_);_(@_)"/>
    <numFmt numFmtId="194" formatCode="_-* #,##0_-;\-* #,##0_-;_-* &quot;     -&quot;??_-;_-@_-"/>
    <numFmt numFmtId="195" formatCode="\(#,##0\)"/>
    <numFmt numFmtId="196" formatCode="#,##0\ \ \ \ \ \ \ \ \ \ \ \ \ "/>
    <numFmt numFmtId="197" formatCode="#,##0.0"/>
    <numFmt numFmtId="198" formatCode="_-* #,##0.0000_-;\-* #,##0.0000_-;_-* &quot;-&quot;??_-;_-@_-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(* #,##0.00_);_(* \(#,##0.00\);_(* &quot;-&quot;_);_(@_)"/>
    <numFmt numFmtId="207" formatCode="_(* #,##0,,_);_(&quot;–&quot;* #,##0,,_);_(* &quot;&quot;_);_(@_)"/>
    <numFmt numFmtId="208" formatCode="_-* #,###_-;\-* #,###_-;_-* &quot;-&quot;_-;_-@_-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5" fillId="0" borderId="0" xfId="19" applyFont="1" applyBorder="1" applyAlignment="1">
      <alignment horizontal="right"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9" fillId="0" borderId="2" xfId="19" applyFont="1" applyBorder="1" applyAlignment="1">
      <alignment vertical="distributed"/>
      <protection/>
    </xf>
    <xf numFmtId="3" fontId="20" fillId="0" borderId="1" xfId="19" applyNumberFormat="1" applyFont="1" applyBorder="1" applyAlignment="1">
      <alignment vertical="center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9" fillId="0" borderId="1" xfId="19" applyFont="1" applyBorder="1" applyAlignment="1">
      <alignment vertical="center" wrapText="1"/>
      <protection/>
    </xf>
    <xf numFmtId="0" fontId="21" fillId="0" borderId="0" xfId="19" applyFont="1" applyBorder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8" fillId="0" borderId="0" xfId="19" applyFont="1" applyBorder="1" applyAlignment="1">
      <alignment vertical="center"/>
      <protection/>
    </xf>
    <xf numFmtId="0" fontId="18" fillId="0" borderId="0" xfId="19" applyFont="1" applyAlignment="1">
      <alignment vertical="center"/>
      <protection/>
    </xf>
    <xf numFmtId="3" fontId="19" fillId="0" borderId="1" xfId="19" applyNumberFormat="1" applyFont="1" applyBorder="1" applyAlignment="1">
      <alignment horizontal="right"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41" fontId="14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18" fillId="0" borderId="0" xfId="19" applyFont="1" applyBorder="1" applyAlignment="1">
      <alignment vertical="center"/>
      <protection/>
    </xf>
    <xf numFmtId="0" fontId="19" fillId="0" borderId="1" xfId="0" applyFont="1" applyBorder="1" applyAlignment="1">
      <alignment vertical="center" wrapText="1"/>
    </xf>
    <xf numFmtId="178" fontId="20" fillId="0" borderId="1" xfId="20" applyNumberFormat="1" applyFont="1" applyFill="1" applyBorder="1" applyAlignment="1" quotePrefix="1">
      <alignment horizontal="right" vertical="center" wrapText="1"/>
      <protection/>
    </xf>
    <xf numFmtId="0" fontId="18" fillId="0" borderId="3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178" fontId="14" fillId="0" borderId="1" xfId="20" applyNumberFormat="1" applyFont="1" applyFill="1" applyBorder="1" applyAlignment="1" quotePrefix="1">
      <alignment horizontal="right" vertical="center" wrapText="1"/>
      <protection/>
    </xf>
    <xf numFmtId="0" fontId="15" fillId="0" borderId="3" xfId="0" applyFont="1" applyBorder="1" applyAlignment="1">
      <alignment vertical="center" wrapText="1"/>
    </xf>
    <xf numFmtId="0" fontId="21" fillId="0" borderId="0" xfId="19" applyFont="1" applyBorder="1" applyAlignment="1">
      <alignment vertical="center"/>
      <protection/>
    </xf>
    <xf numFmtId="0" fontId="21" fillId="0" borderId="0" xfId="19" applyFont="1" applyBorder="1" applyAlignment="1">
      <alignment vertical="center"/>
      <protection/>
    </xf>
    <xf numFmtId="0" fontId="18" fillId="0" borderId="0" xfId="19" applyFont="1" applyBorder="1" applyAlignment="1">
      <alignment vertical="center"/>
      <protection/>
    </xf>
    <xf numFmtId="0" fontId="22" fillId="0" borderId="0" xfId="19" applyFo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5" fillId="0" borderId="4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distributed"/>
      <protection/>
    </xf>
    <xf numFmtId="0" fontId="23" fillId="0" borderId="5" xfId="19" applyFont="1" applyBorder="1" applyAlignment="1">
      <alignment horizontal="left" vertical="top" wrapText="1"/>
      <protection/>
    </xf>
    <xf numFmtId="0" fontId="22" fillId="0" borderId="5" xfId="19" applyFont="1" applyBorder="1" applyAlignment="1">
      <alignment horizontal="left" vertical="top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199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SheetLayoutView="100" workbookViewId="0" topLeftCell="A1">
      <pane xSplit="1" ySplit="4" topLeftCell="B1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9.00390625" defaultRowHeight="16.5"/>
  <cols>
    <col min="1" max="1" width="35.875" style="38" customWidth="1"/>
    <col min="2" max="2" width="16.625" style="38" customWidth="1"/>
    <col min="3" max="4" width="15.625" style="38" customWidth="1"/>
    <col min="5" max="5" width="15.875" style="38" customWidth="1"/>
    <col min="6" max="6" width="15.875" style="39" customWidth="1"/>
    <col min="7" max="7" width="15.375" style="38" customWidth="1"/>
    <col min="8" max="16384" width="5.875" style="38" customWidth="1"/>
  </cols>
  <sheetData>
    <row r="1" spans="1:7" s="1" customFormat="1" ht="26.25" customHeight="1">
      <c r="A1" s="40" t="s">
        <v>10</v>
      </c>
      <c r="B1" s="41"/>
      <c r="C1" s="41"/>
      <c r="D1" s="41"/>
      <c r="E1" s="41"/>
      <c r="F1" s="41"/>
      <c r="G1" s="42"/>
    </row>
    <row r="2" spans="3:8" s="1" customFormat="1" ht="15.75" customHeight="1">
      <c r="C2" s="2"/>
      <c r="D2" s="2"/>
      <c r="E2" s="2"/>
      <c r="F2" s="3"/>
      <c r="G2" s="4" t="s">
        <v>0</v>
      </c>
      <c r="H2" s="5"/>
    </row>
    <row r="3" spans="1:8" s="7" customFormat="1" ht="19.5" customHeight="1">
      <c r="A3" s="43" t="s">
        <v>11</v>
      </c>
      <c r="B3" s="47" t="s">
        <v>12</v>
      </c>
      <c r="C3" s="49" t="s">
        <v>13</v>
      </c>
      <c r="D3" s="50"/>
      <c r="E3" s="50"/>
      <c r="F3" s="50"/>
      <c r="G3" s="50"/>
      <c r="H3" s="6"/>
    </row>
    <row r="4" spans="1:8" s="7" customFormat="1" ht="33.75" customHeight="1">
      <c r="A4" s="44"/>
      <c r="B4" s="48"/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6"/>
    </row>
    <row r="5" spans="1:8" s="12" customFormat="1" ht="21" customHeight="1">
      <c r="A5" s="9" t="s">
        <v>1</v>
      </c>
      <c r="B5" s="10">
        <f>B6+B8+B15+B22+B29+B31+B33</f>
        <v>158352</v>
      </c>
      <c r="C5" s="10">
        <f>C6+C8+C15+C22+C29+C31+C33</f>
        <v>117815</v>
      </c>
      <c r="D5" s="10">
        <f>D6+D8+D15+D22+D29+D31+D33</f>
        <v>141954</v>
      </c>
      <c r="E5" s="10">
        <f>E6+E8+E15+E22+E29+E31+E33</f>
        <v>24139</v>
      </c>
      <c r="F5" s="10">
        <f aca="true" t="shared" si="0" ref="F5:F32">IF(C5*D5&gt;0,ABS((+E5/ABS(C5)*100)),IF(D5&gt;C5,"轉虧為盈","反盈為虧"))</f>
        <v>20.488902092263295</v>
      </c>
      <c r="G5" s="10">
        <f>D5/B5*100</f>
        <v>89.64458926947559</v>
      </c>
      <c r="H5" s="11"/>
    </row>
    <row r="6" spans="1:8" s="15" customFormat="1" ht="21" customHeight="1">
      <c r="A6" s="13" t="s">
        <v>19</v>
      </c>
      <c r="B6" s="10">
        <f>B7</f>
        <v>114495</v>
      </c>
      <c r="C6" s="10">
        <f>C7</f>
        <v>86644</v>
      </c>
      <c r="D6" s="10">
        <f>D7</f>
        <v>143422</v>
      </c>
      <c r="E6" s="10">
        <f aca="true" t="shared" si="1" ref="E6:E32">D6-C6</f>
        <v>56778</v>
      </c>
      <c r="F6" s="10">
        <f t="shared" si="0"/>
        <v>65.53021559484789</v>
      </c>
      <c r="G6" s="10">
        <f>D6/B6*100</f>
        <v>125.26485872745535</v>
      </c>
      <c r="H6" s="14"/>
    </row>
    <row r="7" spans="1:8" s="20" customFormat="1" ht="21" customHeight="1">
      <c r="A7" s="16" t="s">
        <v>20</v>
      </c>
      <c r="B7" s="17">
        <v>114495</v>
      </c>
      <c r="C7" s="17">
        <v>86644</v>
      </c>
      <c r="D7" s="17">
        <v>143422</v>
      </c>
      <c r="E7" s="18">
        <f t="shared" si="1"/>
        <v>56778</v>
      </c>
      <c r="F7" s="18">
        <f t="shared" si="0"/>
        <v>65.53021559484789</v>
      </c>
      <c r="G7" s="18">
        <f>D7/B7*100</f>
        <v>125.26485872745535</v>
      </c>
      <c r="H7" s="19"/>
    </row>
    <row r="8" spans="1:8" s="15" customFormat="1" ht="21" customHeight="1">
      <c r="A8" s="13" t="s">
        <v>21</v>
      </c>
      <c r="B8" s="10">
        <f>SUM(B9:B14)</f>
        <v>8000</v>
      </c>
      <c r="C8" s="10">
        <f>SUM(C9:C14)</f>
        <v>5435</v>
      </c>
      <c r="D8" s="10">
        <f>SUM(D9:D14)</f>
        <v>-26557</v>
      </c>
      <c r="E8" s="10">
        <f t="shared" si="1"/>
        <v>-31992</v>
      </c>
      <c r="F8" s="21" t="str">
        <f t="shared" si="0"/>
        <v>反盈為虧</v>
      </c>
      <c r="G8" s="21" t="s">
        <v>22</v>
      </c>
      <c r="H8" s="14"/>
    </row>
    <row r="9" spans="1:8" s="20" customFormat="1" ht="21" customHeight="1">
      <c r="A9" s="16" t="s">
        <v>2</v>
      </c>
      <c r="B9" s="18">
        <v>1434</v>
      </c>
      <c r="C9" s="17">
        <v>982</v>
      </c>
      <c r="D9" s="17">
        <v>1560</v>
      </c>
      <c r="E9" s="18">
        <f t="shared" si="1"/>
        <v>578</v>
      </c>
      <c r="F9" s="22">
        <f t="shared" si="0"/>
        <v>58.85947046843177</v>
      </c>
      <c r="G9" s="18">
        <f>D9/B9*100</f>
        <v>108.78661087866108</v>
      </c>
      <c r="H9" s="19"/>
    </row>
    <row r="10" spans="1:8" s="20" customFormat="1" ht="21" customHeight="1">
      <c r="A10" s="16" t="s">
        <v>3</v>
      </c>
      <c r="B10" s="18">
        <v>339</v>
      </c>
      <c r="C10" s="17">
        <v>187</v>
      </c>
      <c r="D10" s="17">
        <v>815</v>
      </c>
      <c r="E10" s="18">
        <f t="shared" si="1"/>
        <v>628</v>
      </c>
      <c r="F10" s="18">
        <f t="shared" si="0"/>
        <v>335.8288770053476</v>
      </c>
      <c r="G10" s="18">
        <f>D10/B10*100</f>
        <v>240.41297935103242</v>
      </c>
      <c r="H10" s="19"/>
    </row>
    <row r="11" spans="1:8" s="20" customFormat="1" ht="21" customHeight="1">
      <c r="A11" s="16" t="s">
        <v>4</v>
      </c>
      <c r="B11" s="18">
        <v>20466</v>
      </c>
      <c r="C11" s="17">
        <v>15454</v>
      </c>
      <c r="D11" s="17">
        <v>-25731</v>
      </c>
      <c r="E11" s="18">
        <f t="shared" si="1"/>
        <v>-41185</v>
      </c>
      <c r="F11" s="22" t="str">
        <f t="shared" si="0"/>
        <v>反盈為虧</v>
      </c>
      <c r="G11" s="22" t="s">
        <v>22</v>
      </c>
      <c r="H11" s="19"/>
    </row>
    <row r="12" spans="1:8" s="20" customFormat="1" ht="21" customHeight="1">
      <c r="A12" s="16" t="s">
        <v>5</v>
      </c>
      <c r="B12" s="18">
        <v>-13711</v>
      </c>
      <c r="C12" s="17">
        <v>-10474</v>
      </c>
      <c r="D12" s="17">
        <v>-3945</v>
      </c>
      <c r="E12" s="18">
        <f t="shared" si="1"/>
        <v>6529</v>
      </c>
      <c r="F12" s="22">
        <f t="shared" si="0"/>
        <v>62.335306473171656</v>
      </c>
      <c r="G12" s="22" t="s">
        <v>6</v>
      </c>
      <c r="H12" s="19"/>
    </row>
    <row r="13" spans="1:8" s="20" customFormat="1" ht="21" customHeight="1">
      <c r="A13" s="16" t="s">
        <v>7</v>
      </c>
      <c r="B13" s="18">
        <v>180</v>
      </c>
      <c r="C13" s="17">
        <v>-304</v>
      </c>
      <c r="D13" s="17">
        <v>134</v>
      </c>
      <c r="E13" s="18">
        <f t="shared" si="1"/>
        <v>438</v>
      </c>
      <c r="F13" s="22" t="str">
        <f t="shared" si="0"/>
        <v>轉虧為盈</v>
      </c>
      <c r="G13" s="18">
        <f>D13/B13*100</f>
        <v>74.44444444444444</v>
      </c>
      <c r="H13" s="19"/>
    </row>
    <row r="14" spans="1:8" s="20" customFormat="1" ht="21" customHeight="1">
      <c r="A14" s="16" t="s">
        <v>23</v>
      </c>
      <c r="B14" s="18">
        <v>-708</v>
      </c>
      <c r="C14" s="17">
        <v>-410</v>
      </c>
      <c r="D14" s="17">
        <v>610</v>
      </c>
      <c r="E14" s="18">
        <f t="shared" si="1"/>
        <v>1020</v>
      </c>
      <c r="F14" s="22" t="str">
        <f t="shared" si="0"/>
        <v>轉虧為盈</v>
      </c>
      <c r="G14" s="22" t="s">
        <v>6</v>
      </c>
      <c r="H14" s="19"/>
    </row>
    <row r="15" spans="1:8" s="15" customFormat="1" ht="21" customHeight="1">
      <c r="A15" s="13" t="s">
        <v>24</v>
      </c>
      <c r="B15" s="10">
        <f>SUM(B16:B21)</f>
        <v>28612</v>
      </c>
      <c r="C15" s="10">
        <f>SUM(C16:C21)</f>
        <v>21080</v>
      </c>
      <c r="D15" s="10">
        <f>SUM(D16:D21)</f>
        <v>19540</v>
      </c>
      <c r="E15" s="10">
        <f t="shared" si="1"/>
        <v>-1540</v>
      </c>
      <c r="F15" s="10">
        <f t="shared" si="0"/>
        <v>7.30550284629981</v>
      </c>
      <c r="G15" s="10">
        <f aca="true" t="shared" si="2" ref="G15:G28">D15/B15*100</f>
        <v>68.2930239060534</v>
      </c>
      <c r="H15" s="14"/>
    </row>
    <row r="16" spans="1:8" s="20" customFormat="1" ht="21" customHeight="1">
      <c r="A16" s="16" t="s">
        <v>25</v>
      </c>
      <c r="B16" s="18">
        <v>482</v>
      </c>
      <c r="C16" s="17">
        <v>364</v>
      </c>
      <c r="D16" s="17">
        <v>452</v>
      </c>
      <c r="E16" s="18">
        <f t="shared" si="1"/>
        <v>88</v>
      </c>
      <c r="F16" s="18">
        <f t="shared" si="0"/>
        <v>24.175824175824175</v>
      </c>
      <c r="G16" s="18">
        <f t="shared" si="2"/>
        <v>93.7759336099585</v>
      </c>
      <c r="H16" s="19"/>
    </row>
    <row r="17" spans="1:8" s="20" customFormat="1" ht="21" customHeight="1">
      <c r="A17" s="16" t="s">
        <v>26</v>
      </c>
      <c r="B17" s="18">
        <v>1332</v>
      </c>
      <c r="C17" s="17">
        <v>1029</v>
      </c>
      <c r="D17" s="17">
        <v>1469</v>
      </c>
      <c r="E17" s="18">
        <f t="shared" si="1"/>
        <v>440</v>
      </c>
      <c r="F17" s="18">
        <f t="shared" si="0"/>
        <v>42.75996112730807</v>
      </c>
      <c r="G17" s="18">
        <f t="shared" si="2"/>
        <v>110.2852852852853</v>
      </c>
      <c r="H17" s="19"/>
    </row>
    <row r="18" spans="1:8" s="20" customFormat="1" ht="21" customHeight="1">
      <c r="A18" s="16" t="s">
        <v>27</v>
      </c>
      <c r="B18" s="18">
        <v>13497</v>
      </c>
      <c r="C18" s="17">
        <v>9710</v>
      </c>
      <c r="D18" s="17">
        <v>6485</v>
      </c>
      <c r="E18" s="18">
        <f t="shared" si="1"/>
        <v>-3225</v>
      </c>
      <c r="F18" s="18">
        <f t="shared" si="0"/>
        <v>33.213182286302775</v>
      </c>
      <c r="G18" s="18">
        <f t="shared" si="2"/>
        <v>48.04771430688301</v>
      </c>
      <c r="H18" s="19"/>
    </row>
    <row r="19" spans="1:8" s="20" customFormat="1" ht="21" customHeight="1">
      <c r="A19" s="16" t="s">
        <v>28</v>
      </c>
      <c r="B19" s="18">
        <v>5022</v>
      </c>
      <c r="C19" s="17">
        <v>3609</v>
      </c>
      <c r="D19" s="17">
        <v>3767</v>
      </c>
      <c r="E19" s="18">
        <f t="shared" si="1"/>
        <v>158</v>
      </c>
      <c r="F19" s="18">
        <f t="shared" si="0"/>
        <v>4.377944028816847</v>
      </c>
      <c r="G19" s="18">
        <f t="shared" si="2"/>
        <v>75.00995619275189</v>
      </c>
      <c r="H19" s="19"/>
    </row>
    <row r="20" spans="1:8" s="20" customFormat="1" ht="21" customHeight="1">
      <c r="A20" s="16" t="s">
        <v>29</v>
      </c>
      <c r="B20" s="18">
        <v>34</v>
      </c>
      <c r="C20" s="17">
        <v>25</v>
      </c>
      <c r="D20" s="17">
        <v>83</v>
      </c>
      <c r="E20" s="18">
        <f t="shared" si="1"/>
        <v>58</v>
      </c>
      <c r="F20" s="18">
        <f t="shared" si="0"/>
        <v>231.99999999999997</v>
      </c>
      <c r="G20" s="18">
        <f t="shared" si="2"/>
        <v>244.11764705882354</v>
      </c>
      <c r="H20" s="19"/>
    </row>
    <row r="21" spans="1:8" s="20" customFormat="1" ht="21" customHeight="1">
      <c r="A21" s="16" t="s">
        <v>30</v>
      </c>
      <c r="B21" s="18">
        <v>8245</v>
      </c>
      <c r="C21" s="17">
        <v>6343</v>
      </c>
      <c r="D21" s="17">
        <v>7284</v>
      </c>
      <c r="E21" s="18">
        <f t="shared" si="1"/>
        <v>941</v>
      </c>
      <c r="F21" s="18">
        <f t="shared" si="0"/>
        <v>14.835251458300489</v>
      </c>
      <c r="G21" s="18">
        <f t="shared" si="2"/>
        <v>88.34445118253487</v>
      </c>
      <c r="H21" s="19"/>
    </row>
    <row r="22" spans="1:8" s="15" customFormat="1" ht="19.5" customHeight="1">
      <c r="A22" s="13" t="s">
        <v>31</v>
      </c>
      <c r="B22" s="10">
        <f>SUM(B23:B28)</f>
        <v>7677</v>
      </c>
      <c r="C22" s="10">
        <f>SUM(C23:C28)</f>
        <v>5191</v>
      </c>
      <c r="D22" s="10">
        <f>SUM(D23:D28)</f>
        <v>8515</v>
      </c>
      <c r="E22" s="10">
        <f t="shared" si="1"/>
        <v>3324</v>
      </c>
      <c r="F22" s="10">
        <f t="shared" si="0"/>
        <v>64.03390483529185</v>
      </c>
      <c r="G22" s="10">
        <f t="shared" si="2"/>
        <v>110.91572228735183</v>
      </c>
      <c r="H22" s="14"/>
    </row>
    <row r="23" spans="1:8" s="20" customFormat="1" ht="19.5" customHeight="1">
      <c r="A23" s="16" t="s">
        <v>32</v>
      </c>
      <c r="B23" s="18">
        <v>11703</v>
      </c>
      <c r="C23" s="17">
        <v>8370</v>
      </c>
      <c r="D23" s="17">
        <v>9651</v>
      </c>
      <c r="E23" s="18">
        <f t="shared" si="1"/>
        <v>1281</v>
      </c>
      <c r="F23" s="22">
        <f t="shared" si="0"/>
        <v>15.304659498207885</v>
      </c>
      <c r="G23" s="18">
        <f t="shared" si="2"/>
        <v>82.46603435016662</v>
      </c>
      <c r="H23" s="19"/>
    </row>
    <row r="24" spans="1:8" s="20" customFormat="1" ht="19.5" customHeight="1">
      <c r="A24" s="16" t="s">
        <v>33</v>
      </c>
      <c r="B24" s="18">
        <v>-8900</v>
      </c>
      <c r="C24" s="17">
        <v>-6840</v>
      </c>
      <c r="D24" s="17">
        <v>-6045</v>
      </c>
      <c r="E24" s="18">
        <f t="shared" si="1"/>
        <v>795</v>
      </c>
      <c r="F24" s="18">
        <f t="shared" si="0"/>
        <v>11.62280701754386</v>
      </c>
      <c r="G24" s="22" t="s">
        <v>6</v>
      </c>
      <c r="H24" s="19"/>
    </row>
    <row r="25" spans="1:8" s="20" customFormat="1" ht="19.5" customHeight="1">
      <c r="A25" s="16" t="s">
        <v>34</v>
      </c>
      <c r="B25" s="18">
        <v>497</v>
      </c>
      <c r="C25" s="17">
        <v>375</v>
      </c>
      <c r="D25" s="17">
        <v>546</v>
      </c>
      <c r="E25" s="18">
        <f t="shared" si="1"/>
        <v>171</v>
      </c>
      <c r="F25" s="18">
        <f t="shared" si="0"/>
        <v>45.6</v>
      </c>
      <c r="G25" s="18">
        <f t="shared" si="2"/>
        <v>109.85915492957747</v>
      </c>
      <c r="H25" s="19"/>
    </row>
    <row r="26" spans="1:8" s="20" customFormat="1" ht="19.5" customHeight="1">
      <c r="A26" s="16" t="s">
        <v>35</v>
      </c>
      <c r="B26" s="18">
        <v>1160</v>
      </c>
      <c r="C26" s="17">
        <v>866</v>
      </c>
      <c r="D26" s="17">
        <v>1307</v>
      </c>
      <c r="E26" s="18">
        <f t="shared" si="1"/>
        <v>441</v>
      </c>
      <c r="F26" s="18">
        <f t="shared" si="0"/>
        <v>50.92378752886836</v>
      </c>
      <c r="G26" s="18">
        <f t="shared" si="2"/>
        <v>112.67241379310344</v>
      </c>
      <c r="H26" s="19"/>
    </row>
    <row r="27" spans="1:8" s="20" customFormat="1" ht="19.5" customHeight="1">
      <c r="A27" s="16" t="s">
        <v>36</v>
      </c>
      <c r="B27" s="18">
        <v>3120</v>
      </c>
      <c r="C27" s="17">
        <v>2362</v>
      </c>
      <c r="D27" s="17">
        <v>2977</v>
      </c>
      <c r="E27" s="18">
        <f t="shared" si="1"/>
        <v>615</v>
      </c>
      <c r="F27" s="18">
        <f t="shared" si="0"/>
        <v>26.037256562235395</v>
      </c>
      <c r="G27" s="18">
        <f t="shared" si="2"/>
        <v>95.41666666666667</v>
      </c>
      <c r="H27" s="19"/>
    </row>
    <row r="28" spans="1:8" s="20" customFormat="1" ht="19.5" customHeight="1">
      <c r="A28" s="16" t="s">
        <v>37</v>
      </c>
      <c r="B28" s="18">
        <v>97</v>
      </c>
      <c r="C28" s="23">
        <v>58</v>
      </c>
      <c r="D28" s="17">
        <v>79</v>
      </c>
      <c r="E28" s="18">
        <f t="shared" si="1"/>
        <v>21</v>
      </c>
      <c r="F28" s="18">
        <f t="shared" si="0"/>
        <v>36.206896551724135</v>
      </c>
      <c r="G28" s="18">
        <f t="shared" si="2"/>
        <v>81.44329896907216</v>
      </c>
      <c r="H28" s="19"/>
    </row>
    <row r="29" spans="1:8" s="15" customFormat="1" ht="19.5" customHeight="1">
      <c r="A29" s="13" t="s">
        <v>38</v>
      </c>
      <c r="B29" s="10">
        <f>B30</f>
        <v>-433</v>
      </c>
      <c r="C29" s="10">
        <f>C30</f>
        <v>-533</v>
      </c>
      <c r="D29" s="10">
        <f>D30</f>
        <v>-403</v>
      </c>
      <c r="E29" s="10">
        <f t="shared" si="1"/>
        <v>130</v>
      </c>
      <c r="F29" s="10">
        <f t="shared" si="0"/>
        <v>24.390243902439025</v>
      </c>
      <c r="G29" s="21" t="s">
        <v>39</v>
      </c>
      <c r="H29" s="14"/>
    </row>
    <row r="30" spans="1:8" s="20" customFormat="1" ht="19.5" customHeight="1">
      <c r="A30" s="16" t="s">
        <v>40</v>
      </c>
      <c r="B30" s="18">
        <v>-433</v>
      </c>
      <c r="C30" s="17">
        <v>-533</v>
      </c>
      <c r="D30" s="17">
        <v>-403</v>
      </c>
      <c r="E30" s="18">
        <f t="shared" si="1"/>
        <v>130</v>
      </c>
      <c r="F30" s="18">
        <f t="shared" si="0"/>
        <v>24.390243902439025</v>
      </c>
      <c r="G30" s="22" t="s">
        <v>39</v>
      </c>
      <c r="H30" s="19"/>
    </row>
    <row r="31" spans="1:8" s="20" customFormat="1" ht="19.5" customHeight="1">
      <c r="A31" s="13" t="s">
        <v>41</v>
      </c>
      <c r="B31" s="18"/>
      <c r="C31" s="17"/>
      <c r="D31" s="24">
        <f>D32</f>
        <v>-2474</v>
      </c>
      <c r="E31" s="10">
        <f t="shared" si="1"/>
        <v>-2474</v>
      </c>
      <c r="F31" s="21" t="str">
        <f t="shared" si="0"/>
        <v>反盈為虧</v>
      </c>
      <c r="G31" s="21" t="s">
        <v>22</v>
      </c>
      <c r="H31" s="19"/>
    </row>
    <row r="32" spans="1:8" s="20" customFormat="1" ht="19.5" customHeight="1">
      <c r="A32" s="16" t="s">
        <v>42</v>
      </c>
      <c r="B32" s="18"/>
      <c r="C32" s="17"/>
      <c r="D32" s="17">
        <v>-2474</v>
      </c>
      <c r="E32" s="18">
        <f t="shared" si="1"/>
        <v>-2474</v>
      </c>
      <c r="F32" s="22" t="str">
        <f t="shared" si="0"/>
        <v>反盈為虧</v>
      </c>
      <c r="G32" s="22" t="s">
        <v>22</v>
      </c>
      <c r="H32" s="19"/>
    </row>
    <row r="33" spans="1:8" s="15" customFormat="1" ht="19.5" customHeight="1">
      <c r="A33" s="13" t="s">
        <v>43</v>
      </c>
      <c r="B33" s="10">
        <f>B34</f>
        <v>1</v>
      </c>
      <c r="C33" s="10">
        <f>C34</f>
        <v>-2</v>
      </c>
      <c r="D33" s="10">
        <f>D34</f>
        <v>-89</v>
      </c>
      <c r="E33" s="10">
        <f>D33-C33</f>
        <v>-87</v>
      </c>
      <c r="F33" s="21">
        <f aca="true" t="shared" si="3" ref="F33:F38">IF(C33*D33&gt;0,ABS((+E33/ABS(C33)*100)),IF(D33&gt;C33,"轉虧為盈","反盈為虧"))</f>
        <v>4350</v>
      </c>
      <c r="G33" s="21" t="s">
        <v>22</v>
      </c>
      <c r="H33" s="14"/>
    </row>
    <row r="34" spans="1:8" s="20" customFormat="1" ht="19.5" customHeight="1">
      <c r="A34" s="16" t="s">
        <v>44</v>
      </c>
      <c r="B34" s="18">
        <v>1</v>
      </c>
      <c r="C34" s="17">
        <v>-2</v>
      </c>
      <c r="D34" s="17">
        <v>-89</v>
      </c>
      <c r="E34" s="18">
        <f>D34-C34</f>
        <v>-87</v>
      </c>
      <c r="F34" s="22">
        <f t="shared" si="3"/>
        <v>4350</v>
      </c>
      <c r="G34" s="22" t="s">
        <v>22</v>
      </c>
      <c r="H34" s="25"/>
    </row>
    <row r="35" spans="1:9" s="30" customFormat="1" ht="19.5" customHeight="1">
      <c r="A35" s="26" t="s">
        <v>8</v>
      </c>
      <c r="B35" s="24">
        <f>SUM(B36:B37)</f>
        <v>970</v>
      </c>
      <c r="C35" s="24">
        <f>SUM(C36:C37)</f>
        <v>730</v>
      </c>
      <c r="D35" s="24">
        <f>SUM(D36:D37)</f>
        <v>947</v>
      </c>
      <c r="E35" s="24">
        <f>D35-C35</f>
        <v>217</v>
      </c>
      <c r="F35" s="27">
        <f t="shared" si="3"/>
        <v>29.726027397260275</v>
      </c>
      <c r="G35" s="24">
        <f>D35/B35*100</f>
        <v>97.62886597938144</v>
      </c>
      <c r="H35" s="28"/>
      <c r="I35" s="29"/>
    </row>
    <row r="36" spans="1:9" s="30" customFormat="1" ht="19.5" customHeight="1">
      <c r="A36" s="31" t="s">
        <v>45</v>
      </c>
      <c r="B36" s="17">
        <v>176</v>
      </c>
      <c r="C36" s="17">
        <v>127</v>
      </c>
      <c r="D36" s="17">
        <v>118</v>
      </c>
      <c r="E36" s="17">
        <f>D36-C36</f>
        <v>-9</v>
      </c>
      <c r="F36" s="32">
        <f t="shared" si="3"/>
        <v>7.086614173228346</v>
      </c>
      <c r="G36" s="17">
        <f>D36/B36*100</f>
        <v>67.04545454545455</v>
      </c>
      <c r="H36" s="33"/>
      <c r="I36" s="29"/>
    </row>
    <row r="37" spans="1:9" s="30" customFormat="1" ht="19.5" customHeight="1">
      <c r="A37" s="31" t="s">
        <v>46</v>
      </c>
      <c r="B37" s="17">
        <v>794</v>
      </c>
      <c r="C37" s="17">
        <v>603</v>
      </c>
      <c r="D37" s="17">
        <v>829</v>
      </c>
      <c r="E37" s="17">
        <f>D37-C37</f>
        <v>226</v>
      </c>
      <c r="F37" s="32">
        <f t="shared" si="3"/>
        <v>37.47927031509121</v>
      </c>
      <c r="G37" s="17">
        <f>D37/B37*100</f>
        <v>104.4080604534005</v>
      </c>
      <c r="H37" s="28"/>
      <c r="I37" s="29"/>
    </row>
    <row r="38" spans="1:8" s="35" customFormat="1" ht="19.5" customHeight="1">
      <c r="A38" s="13" t="s">
        <v>9</v>
      </c>
      <c r="B38" s="10">
        <f>SUM(B6+B8+B15+B22+B29+B31+B33+B35)</f>
        <v>159322</v>
      </c>
      <c r="C38" s="10">
        <f>SUM(C6+C8+C15+C22+C29+C31+C33+C35)</f>
        <v>118545</v>
      </c>
      <c r="D38" s="10">
        <f>SUM(D6+D8+D15+D22+D29+D31+D33+D35)</f>
        <v>142901</v>
      </c>
      <c r="E38" s="10">
        <f>SUM(E6+E8+E15+E22+E29+E31+E33+E35)</f>
        <v>24356</v>
      </c>
      <c r="F38" s="10">
        <f t="shared" si="3"/>
        <v>20.545784301320175</v>
      </c>
      <c r="G38" s="10">
        <f>D38/B38*100</f>
        <v>89.6931999347234</v>
      </c>
      <c r="H38" s="34"/>
    </row>
    <row r="39" spans="1:7" s="36" customFormat="1" ht="52.5" customHeight="1">
      <c r="A39" s="45" t="s">
        <v>47</v>
      </c>
      <c r="B39" s="46"/>
      <c r="C39" s="46"/>
      <c r="D39" s="46"/>
      <c r="E39" s="46"/>
      <c r="F39" s="46"/>
      <c r="G39" s="46"/>
    </row>
    <row r="40" ht="15">
      <c r="A40" s="37"/>
    </row>
  </sheetData>
  <mergeCells count="5">
    <mergeCell ref="A1:G1"/>
    <mergeCell ref="A3:A4"/>
    <mergeCell ref="A39:G39"/>
    <mergeCell ref="B3:B4"/>
    <mergeCell ref="C3:G3"/>
  </mergeCells>
  <printOptions horizontalCentered="1"/>
  <pageMargins left="0.1968503937007874" right="0.1968503937007874" top="0.7874015748031497" bottom="0.5118110236220472" header="0.7086614173228347" footer="0.2755905511811024"/>
  <pageSetup horizontalDpi="600" verticalDpi="600" orientation="landscape" paperSize="9" scale="99" r:id="rId1"/>
  <headerFooter alignWithMargins="0">
    <oddHeader>&amp;L&amp;"標楷體,標準"&amp;17附表&amp;"Times New Roman,標準"4</oddHeader>
    <oddFooter>&amp;C&amp;"Times New Roman,標準"&amp;13&amp;P+11</oddFooter>
  </headerFooter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表四</dc:title>
  <dc:subject>表四</dc:subject>
  <dc:creator>行政院主計處</dc:creator>
  <cp:keywords/>
  <dc:description> </dc:description>
  <cp:lastModifiedBy>Administrator</cp:lastModifiedBy>
  <dcterms:created xsi:type="dcterms:W3CDTF">2007-04-16T06:56:21Z</dcterms:created>
  <dcterms:modified xsi:type="dcterms:W3CDTF">2008-11-13T10:44:38Z</dcterms:modified>
  <cp:category>I14</cp:category>
  <cp:version/>
  <cp:contentType/>
  <cp:contentStatus/>
</cp:coreProperties>
</file>