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220" activeTab="0"/>
  </bookViews>
  <sheets>
    <sheet name="6表非餘絀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'6表非餘絀'!$A$5:$E$143</definedName>
    <definedName name="Print_Area_MI">#REF!</definedName>
    <definedName name="_xlnm.Print_Titles" localSheetId="0">'6表非餘絀'!$1:$4</definedName>
    <definedName name="TT">#REF!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E133" authorId="0">
      <text>
        <r>
          <rPr>
            <sz val="14"/>
            <rFont val="新細明體"/>
            <family val="1"/>
          </rPr>
          <t>主要係舉借收入增加所致</t>
        </r>
      </text>
    </comment>
  </commentList>
</comments>
</file>

<file path=xl/sharedStrings.xml><?xml version="1.0" encoding="utf-8"?>
<sst xmlns="http://schemas.openxmlformats.org/spreadsheetml/2006/main" count="149" uniqueCount="84">
  <si>
    <t>單位：百萬元</t>
  </si>
  <si>
    <t>96</t>
  </si>
  <si>
    <t>轉絀為餘</t>
  </si>
  <si>
    <t>30</t>
  </si>
  <si>
    <t>118</t>
  </si>
  <si>
    <t>反餘為絀</t>
  </si>
  <si>
    <t>55</t>
  </si>
  <si>
    <t>16</t>
  </si>
  <si>
    <t>79</t>
  </si>
  <si>
    <t>45</t>
  </si>
  <si>
    <t>50</t>
  </si>
  <si>
    <t>24</t>
  </si>
  <si>
    <t>6</t>
  </si>
  <si>
    <t>248</t>
  </si>
  <si>
    <t>60</t>
  </si>
  <si>
    <t>83</t>
  </si>
  <si>
    <t>247</t>
  </si>
  <si>
    <t>82</t>
  </si>
  <si>
    <t>63</t>
  </si>
  <si>
    <t>47</t>
  </si>
  <si>
    <t>92</t>
  </si>
  <si>
    <t>20</t>
  </si>
  <si>
    <t>235</t>
  </si>
  <si>
    <t>53</t>
  </si>
  <si>
    <t>228</t>
  </si>
  <si>
    <t>17</t>
  </si>
  <si>
    <t>178</t>
  </si>
  <si>
    <t>75</t>
  </si>
  <si>
    <t>36</t>
  </si>
  <si>
    <t>5</t>
  </si>
  <si>
    <t>41</t>
  </si>
  <si>
    <t>101</t>
  </si>
  <si>
    <t>81</t>
  </si>
  <si>
    <t>121</t>
  </si>
  <si>
    <t>3</t>
  </si>
  <si>
    <t>5,553</t>
  </si>
  <si>
    <t>434</t>
  </si>
  <si>
    <t>77</t>
  </si>
  <si>
    <t>62</t>
  </si>
  <si>
    <t>29</t>
  </si>
  <si>
    <t>91</t>
  </si>
  <si>
    <t>34</t>
  </si>
  <si>
    <t>58</t>
  </si>
  <si>
    <t>1,108</t>
  </si>
  <si>
    <t>275</t>
  </si>
  <si>
    <t>64</t>
  </si>
  <si>
    <t>2,458</t>
  </si>
  <si>
    <t>48</t>
  </si>
  <si>
    <t>7</t>
  </si>
  <si>
    <t>371</t>
  </si>
  <si>
    <t>428</t>
  </si>
  <si>
    <t>1,298</t>
  </si>
  <si>
    <t>242</t>
  </si>
  <si>
    <t>9</t>
  </si>
  <si>
    <t>189</t>
  </si>
  <si>
    <t>822</t>
  </si>
  <si>
    <t>938</t>
  </si>
  <si>
    <t>14</t>
  </si>
  <si>
    <t>10</t>
  </si>
  <si>
    <t>70</t>
  </si>
  <si>
    <t>180</t>
  </si>
  <si>
    <t>97</t>
  </si>
  <si>
    <t>653</t>
  </si>
  <si>
    <t>87</t>
  </si>
  <si>
    <t>598</t>
  </si>
  <si>
    <t>56</t>
  </si>
  <si>
    <t>38</t>
  </si>
  <si>
    <t>合          計</t>
  </si>
  <si>
    <t>96年度營業基金以外之其他特種基金截至96年3月底實際餘絀情形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</si>
  <si>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</si>
  <si>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t>分配預算暫列數</t>
  </si>
  <si>
    <t>實際餘絀數</t>
  </si>
  <si>
    <t>增減數</t>
  </si>
  <si>
    <t>增減％</t>
  </si>
  <si>
    <t>(1)</t>
  </si>
  <si>
    <t>(2)</t>
  </si>
  <si>
    <t>(3)=(2)-(1)</t>
  </si>
  <si>
    <t>(4)=(3)/(1)</t>
  </si>
  <si>
    <r>
      <t>7.國立大學校院校務基金</t>
    </r>
    <r>
      <rPr>
        <sz val="12"/>
        <color indexed="8"/>
        <rFont val="標楷體"/>
        <family val="4"/>
      </rPr>
      <t>(54單位彙總數)</t>
    </r>
  </si>
  <si>
    <t>-</t>
  </si>
  <si>
    <t>註：1.表列分配預算暫列數，係各基金估計第1季收支相抵後之數額；實際餘絀數，係各基金依預算法第五十四條規定覈實收支相抵後之數額。</t>
  </si>
  <si>
    <t xml:space="preserve">    2.表列營業基金以外之其他特種基金計98單位，包括作業基金77單位（其中國立大學校院校務基金54單位於表內以彙總列數表達）、</t>
  </si>
  <si>
    <t xml:space="preserve">      債務基金1單位、特別收入基金19單位及資本計畫基金1單位。</t>
  </si>
  <si>
    <t xml:space="preserve">    3.本表數據係以新臺幣百萬元為列計單位，若有數據但未達百萬元者，則以”-“符號表示。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</si>
</sst>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9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標楷體"/>
      <family val="4"/>
    </font>
    <font>
      <sz val="14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1" fillId="0" borderId="0" xfId="19" applyFont="1">
      <alignment vertical="top"/>
      <protection/>
    </xf>
    <xf numFmtId="0" fontId="12" fillId="0" borderId="0" xfId="19" applyFont="1" applyAlignment="1">
      <alignment horizontal="right"/>
      <protection/>
    </xf>
    <xf numFmtId="0" fontId="14" fillId="0" borderId="2" xfId="19" applyFont="1" applyBorder="1" applyAlignment="1">
      <alignment horizontal="center" vertical="center" wrapText="1"/>
      <protection/>
    </xf>
    <xf numFmtId="0" fontId="15" fillId="0" borderId="0" xfId="19" applyFont="1" applyBorder="1">
      <alignment vertical="top"/>
      <protection/>
    </xf>
    <xf numFmtId="0" fontId="15" fillId="0" borderId="0" xfId="19" applyFont="1">
      <alignment vertical="top"/>
      <protection/>
    </xf>
    <xf numFmtId="49" fontId="15" fillId="0" borderId="3" xfId="19" applyNumberFormat="1" applyFont="1" applyBorder="1" applyAlignment="1">
      <alignment horizontal="center" vertical="center" wrapText="1"/>
      <protection/>
    </xf>
    <xf numFmtId="0" fontId="16" fillId="0" borderId="1" xfId="0" applyFont="1" applyBorder="1" applyAlignment="1" applyProtection="1">
      <alignment vertical="center" wrapText="1"/>
      <protection/>
    </xf>
    <xf numFmtId="179" fontId="17" fillId="0" borderId="1" xfId="0" applyNumberFormat="1" applyFont="1" applyFill="1" applyBorder="1" applyAlignment="1" applyProtection="1">
      <alignment horizontal="right" vertical="center"/>
      <protection/>
    </xf>
    <xf numFmtId="179" fontId="17" fillId="0" borderId="1" xfId="0" applyNumberFormat="1" applyFont="1" applyBorder="1" applyAlignment="1" applyProtection="1">
      <alignment horizontal="right" vertical="center"/>
      <protection/>
    </xf>
    <xf numFmtId="179" fontId="17" fillId="0" borderId="1" xfId="0" applyNumberFormat="1" applyFont="1" applyBorder="1" applyAlignment="1" applyProtection="1">
      <alignment horizontal="right" vertical="center" wrapText="1"/>
      <protection/>
    </xf>
    <xf numFmtId="0" fontId="18" fillId="0" borderId="0" xfId="19" applyFont="1" applyBorder="1">
      <alignment vertical="top"/>
      <protection/>
    </xf>
    <xf numFmtId="0" fontId="18" fillId="0" borderId="0" xfId="19" applyFont="1">
      <alignment vertical="top"/>
      <protection/>
    </xf>
    <xf numFmtId="0" fontId="16" fillId="0" borderId="1" xfId="0" applyFont="1" applyBorder="1" applyAlignment="1" applyProtection="1">
      <alignment horizontal="left" vertical="center" wrapText="1" indent="1"/>
      <protection/>
    </xf>
    <xf numFmtId="0" fontId="14" fillId="0" borderId="1" xfId="0" applyFont="1" applyBorder="1" applyAlignment="1" applyProtection="1">
      <alignment horizontal="left" vertical="center" wrapText="1" indent="1"/>
      <protection/>
    </xf>
    <xf numFmtId="179" fontId="13" fillId="0" borderId="1" xfId="0" applyNumberFormat="1" applyFont="1" applyBorder="1" applyAlignment="1" applyProtection="1">
      <alignment horizontal="right" vertical="center"/>
      <protection/>
    </xf>
    <xf numFmtId="179" fontId="13" fillId="0" borderId="1" xfId="0" applyNumberFormat="1" applyFont="1" applyBorder="1" applyAlignment="1" applyProtection="1">
      <alignment horizontal="right" vertical="center" wrapText="1"/>
      <protection/>
    </xf>
    <xf numFmtId="0" fontId="11" fillId="0" borderId="0" xfId="19" applyFont="1" applyBorder="1">
      <alignment vertical="top"/>
      <protection/>
    </xf>
    <xf numFmtId="179" fontId="16" fillId="0" borderId="1" xfId="0" applyNumberFormat="1" applyFont="1" applyBorder="1" applyAlignment="1" applyProtection="1">
      <alignment horizontal="right" vertical="center" wrapText="1"/>
      <protection/>
    </xf>
    <xf numFmtId="179" fontId="14" fillId="0" borderId="1" xfId="0" applyNumberFormat="1" applyFont="1" applyBorder="1" applyAlignment="1" applyProtection="1">
      <alignment horizontal="right" vertical="center" wrapText="1"/>
      <protection/>
    </xf>
    <xf numFmtId="179" fontId="17" fillId="0" borderId="1" xfId="0" applyNumberFormat="1" applyFont="1" applyFill="1" applyBorder="1" applyAlignment="1" applyProtection="1">
      <alignment horizontal="right" vertical="center" wrapText="1"/>
      <protection/>
    </xf>
    <xf numFmtId="179" fontId="13" fillId="0" borderId="1" xfId="0" applyNumberFormat="1" applyFont="1" applyFill="1" applyBorder="1" applyAlignment="1" applyProtection="1">
      <alignment horizontal="right" vertical="center" wrapText="1"/>
      <protection/>
    </xf>
    <xf numFmtId="179" fontId="13" fillId="0" borderId="1" xfId="0" applyNumberFormat="1" applyFont="1" applyFill="1" applyBorder="1" applyAlignment="1" applyProtection="1">
      <alignment horizontal="right" vertical="center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179" fontId="14" fillId="0" borderId="1" xfId="0" applyNumberFormat="1" applyFont="1" applyFill="1" applyBorder="1" applyAlignment="1" applyProtection="1">
      <alignment horizontal="right" vertical="center" wrapText="1"/>
      <protection/>
    </xf>
    <xf numFmtId="0" fontId="21" fillId="0" borderId="0" xfId="19" applyFont="1" applyFill="1" applyBorder="1">
      <alignment vertical="top"/>
      <protection/>
    </xf>
    <xf numFmtId="0" fontId="21" fillId="0" borderId="0" xfId="19" applyFont="1" applyFill="1">
      <alignment vertical="top"/>
      <protection/>
    </xf>
    <xf numFmtId="179" fontId="16" fillId="0" borderId="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19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180" fontId="17" fillId="0" borderId="1" xfId="0" applyNumberFormat="1" applyFont="1" applyFill="1" applyBorder="1" applyAlignment="1" applyProtection="1">
      <alignment horizontal="right" vertical="center"/>
      <protection/>
    </xf>
    <xf numFmtId="180" fontId="13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19" applyFont="1" applyFill="1" applyBorder="1">
      <alignment vertical="top"/>
      <protection/>
    </xf>
    <xf numFmtId="0" fontId="11" fillId="0" borderId="0" xfId="19" applyFont="1" applyFill="1">
      <alignment vertical="top"/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0" fontId="11" fillId="0" borderId="0" xfId="19" applyFont="1" applyBorder="1" applyAlignment="1">
      <alignment/>
      <protection/>
    </xf>
    <xf numFmtId="0" fontId="11" fillId="0" borderId="0" xfId="19" applyFont="1" applyBorder="1" applyAlignment="1">
      <alignment/>
      <protection/>
    </xf>
    <xf numFmtId="0" fontId="11" fillId="0" borderId="0" xfId="19" applyFont="1" applyBorder="1" applyAlignment="1">
      <alignment/>
      <protection/>
    </xf>
    <xf numFmtId="49" fontId="9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 horizontal="right"/>
      <protection/>
    </xf>
    <xf numFmtId="0" fontId="11" fillId="0" borderId="0" xfId="19" applyFont="1" applyAlignment="1">
      <alignment/>
      <protection/>
    </xf>
    <xf numFmtId="0" fontId="11" fillId="0" borderId="0" xfId="19" applyFont="1" applyAlignment="1">
      <alignment horizontal="right" vertical="top"/>
      <protection/>
    </xf>
    <xf numFmtId="49" fontId="22" fillId="0" borderId="0" xfId="0" applyNumberFormat="1" applyFont="1" applyBorder="1" applyAlignment="1" applyProtection="1">
      <alignment wrapText="1"/>
      <protection/>
    </xf>
    <xf numFmtId="49" fontId="22" fillId="0" borderId="0" xfId="0" applyNumberFormat="1" applyFont="1" applyBorder="1" applyAlignment="1" applyProtection="1">
      <alignment wrapText="1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4" fillId="0" borderId="2" xfId="19" applyFont="1" applyBorder="1" applyAlignment="1">
      <alignment horizontal="center" vertical="center"/>
      <protection/>
    </xf>
    <xf numFmtId="0" fontId="14" fillId="0" borderId="3" xfId="19" applyFont="1" applyBorder="1" applyAlignment="1">
      <alignment horizontal="center" vertical="center"/>
      <protection/>
    </xf>
    <xf numFmtId="49" fontId="22" fillId="0" borderId="0" xfId="0" applyNumberFormat="1" applyFont="1" applyBorder="1" applyAlignment="1" applyProtection="1">
      <alignment wrapText="1"/>
      <protection/>
    </xf>
    <xf numFmtId="49" fontId="22" fillId="0" borderId="4" xfId="0" applyNumberFormat="1" applyFont="1" applyBorder="1" applyAlignment="1" applyProtection="1">
      <alignment wrapText="1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Q106\Local%20Settings\Temporary%20Internet%20Files\Content.IE5\8P6B5C4A\96&#24180;&#24230;&#31532;1&#23395;--&#26376;&#22577;(&#38750;&#29151;&#26989;&#22522;&#373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餘絀-元(原稿)"/>
      <sheetName val="餘絀-元(原稿公式chek)"/>
      <sheetName val="餘絀-百萬元(公式check)"/>
      <sheetName val="餘絀-百萬元(月報上呈版)"/>
      <sheetName val="資產-元(原稿)"/>
      <sheetName val="資產-元(原稿公式chek)"/>
      <sheetName val="資產-百萬(公式check)"/>
      <sheetName val="資產-百萬 (月報上呈版)"/>
    </sheetNames>
    <sheetDataSet>
      <sheetData sheetId="0">
        <row r="5">
          <cell r="A5" t="str">
            <v>作業基金</v>
          </cell>
        </row>
        <row r="6">
          <cell r="A6" t="str">
            <v>行政院主管</v>
          </cell>
        </row>
        <row r="7">
          <cell r="A7" t="str">
            <v>1.行政院國家發展基金</v>
          </cell>
        </row>
        <row r="8">
          <cell r="A8" t="str">
            <v>內政部主管</v>
          </cell>
        </row>
        <row r="9">
          <cell r="A9" t="str">
            <v>2.營建建設基金</v>
          </cell>
        </row>
        <row r="10">
          <cell r="A10" t="str">
            <v>國防部主管</v>
          </cell>
        </row>
        <row r="11">
          <cell r="A11" t="str">
            <v>3.國軍生產及服務作業基金</v>
          </cell>
        </row>
        <row r="12">
          <cell r="A12" t="str">
            <v>4.國軍官兵購置住宅貸款基金</v>
          </cell>
        </row>
        <row r="13">
          <cell r="A13" t="str">
            <v>5.國軍老舊眷村改建基金</v>
          </cell>
        </row>
        <row r="14">
          <cell r="A14" t="str">
            <v>財政部主管</v>
          </cell>
        </row>
        <row r="15">
          <cell r="A15" t="str">
            <v>6.地方建設基金</v>
          </cell>
        </row>
        <row r="16">
          <cell r="A16" t="str">
            <v>教育部主管</v>
          </cell>
        </row>
        <row r="17">
          <cell r="A17" t="str">
            <v>7.國立臺灣大學校務基金</v>
          </cell>
        </row>
        <row r="18">
          <cell r="A18" t="str">
            <v>8.國立政治大學校務基金</v>
          </cell>
        </row>
        <row r="19">
          <cell r="A19" t="str">
            <v>9.國立清華大學校務基金</v>
          </cell>
        </row>
        <row r="20">
          <cell r="A20" t="str">
            <v>10.國立中興大學校務基金</v>
          </cell>
        </row>
        <row r="21">
          <cell r="A21" t="str">
            <v>11.國立成功大學校務基金</v>
          </cell>
        </row>
        <row r="22">
          <cell r="A22" t="str">
            <v>12.國立交通大學校務基金</v>
          </cell>
        </row>
        <row r="23">
          <cell r="A23" t="str">
            <v>13.國立中央大學校務基金</v>
          </cell>
        </row>
        <row r="24">
          <cell r="A24" t="str">
            <v>14.國立中山大學校務基金</v>
          </cell>
        </row>
        <row r="25">
          <cell r="A25" t="str">
            <v>15.國立中正大學校務基金</v>
          </cell>
        </row>
        <row r="26">
          <cell r="A26" t="str">
            <v>16.國立臺灣海洋大學校務基金</v>
          </cell>
        </row>
        <row r="27">
          <cell r="A27" t="str">
            <v>17.國立陽明大學校務基金</v>
          </cell>
        </row>
        <row r="28">
          <cell r="A28" t="str">
            <v>18.國立東華大學校務基金</v>
          </cell>
        </row>
        <row r="29">
          <cell r="A29" t="str">
            <v>19.國立暨南國際大學校務基金</v>
          </cell>
        </row>
        <row r="30">
          <cell r="A30" t="str">
            <v>20.國立臺北大學校務基金</v>
          </cell>
        </row>
        <row r="31">
          <cell r="A31" t="str">
            <v>21.國立嘉義大學校務基金</v>
          </cell>
        </row>
        <row r="32">
          <cell r="A32" t="str">
            <v>22.國立高雄大學校務基金</v>
          </cell>
        </row>
        <row r="33">
          <cell r="A33" t="str">
            <v>23.國立臺東大學校務基金</v>
          </cell>
        </row>
        <row r="34">
          <cell r="A34" t="str">
            <v>24.國立宜蘭大學校務基金</v>
          </cell>
        </row>
        <row r="35">
          <cell r="A35" t="str">
            <v>25.國立聯合大學校務基金</v>
          </cell>
        </row>
        <row r="36">
          <cell r="A36" t="str">
            <v>26.國立臺南大學校務基金</v>
          </cell>
        </row>
        <row r="37">
          <cell r="A37" t="str">
            <v>27.國立臺灣師範大學校務基金</v>
          </cell>
        </row>
        <row r="38">
          <cell r="A38" t="str">
            <v>28.國立彰化師範大學校務基金</v>
          </cell>
        </row>
        <row r="39">
          <cell r="A39" t="str">
            <v>29.國立高雄師範大學校務基金</v>
          </cell>
        </row>
        <row r="40">
          <cell r="A40" t="str">
            <v>30.國立臺北教育大學校務基金</v>
          </cell>
        </row>
        <row r="41">
          <cell r="A41" t="str">
            <v>31.國立新竹教育大學校務基金</v>
          </cell>
        </row>
        <row r="42">
          <cell r="A42" t="str">
            <v>32.國立臺中教育大學校務基金</v>
          </cell>
        </row>
        <row r="43">
          <cell r="A43" t="str">
            <v>33.國立屏東教育大學校務基金</v>
          </cell>
        </row>
        <row r="44">
          <cell r="A44" t="str">
            <v>34.國立花蓮教育大學校務基金</v>
          </cell>
        </row>
        <row r="45">
          <cell r="A45" t="str">
            <v>35.國立臺北藝術大學校務基金</v>
          </cell>
        </row>
        <row r="46">
          <cell r="A46" t="str">
            <v>36.國立臺灣藝術大學校務基金</v>
          </cell>
        </row>
        <row r="47">
          <cell r="A47" t="str">
            <v>37.國立臺南藝術大學校務基金</v>
          </cell>
        </row>
        <row r="48">
          <cell r="A48" t="str">
            <v>38.國立空中大學校務基金</v>
          </cell>
        </row>
        <row r="49">
          <cell r="A49" t="str">
            <v>39.國立臺灣科技大學校務基金</v>
          </cell>
        </row>
        <row r="50">
          <cell r="A50" t="str">
            <v>40.國立臺北科技大學校務基金</v>
          </cell>
        </row>
        <row r="51">
          <cell r="A51" t="str">
            <v>41.國立雲林科技大學校務基金</v>
          </cell>
        </row>
        <row r="52">
          <cell r="A52" t="str">
            <v>42.國立虎尾科技大學校務基金</v>
          </cell>
        </row>
        <row r="53">
          <cell r="A53" t="str">
            <v>43.國立高雄第一科技大學校務基金</v>
          </cell>
        </row>
        <row r="54">
          <cell r="A54" t="str">
            <v>44.國立高雄應用科技大學校務基金</v>
          </cell>
        </row>
        <row r="55">
          <cell r="A55" t="str">
            <v>45.國立高雄海洋科技大學校務基金</v>
          </cell>
        </row>
        <row r="56">
          <cell r="A56" t="str">
            <v>46.國立屏東科技大學校務基金</v>
          </cell>
        </row>
        <row r="57">
          <cell r="A57" t="str">
            <v>47.國立澎湖科技大學校務基金</v>
          </cell>
        </row>
        <row r="58">
          <cell r="A58" t="str">
            <v>48.國立臺北護理學院校務基金</v>
          </cell>
        </row>
        <row r="59">
          <cell r="A59" t="str">
            <v>49.國立體育學院校務基金</v>
          </cell>
        </row>
        <row r="60">
          <cell r="A60" t="str">
            <v>50.國立臺灣體育學院校務基金</v>
          </cell>
        </row>
        <row r="61">
          <cell r="A61" t="str">
            <v>51.國立臺北商業技術學院校務基金</v>
          </cell>
        </row>
        <row r="62">
          <cell r="A62" t="str">
            <v>52.國立臺中技術學院校務基金</v>
          </cell>
        </row>
        <row r="63">
          <cell r="A63" t="str">
            <v>53.國立勤益科技大學校務基金</v>
          </cell>
        </row>
        <row r="64">
          <cell r="A64" t="str">
            <v>54.國立高雄餐旅學院校務基金</v>
          </cell>
        </row>
        <row r="65">
          <cell r="A65" t="str">
            <v>55.國立屏東商業技術學院校務基金</v>
          </cell>
        </row>
        <row r="66">
          <cell r="A66" t="str">
            <v>56.國立金門技術學院校務基金</v>
          </cell>
        </row>
        <row r="67">
          <cell r="A67" t="str">
            <v>57.國立臺灣戲曲學院校務基金</v>
          </cell>
        </row>
        <row r="68">
          <cell r="A68" t="str">
            <v>58.國立臺中護理專科學校校務基金</v>
          </cell>
        </row>
        <row r="69">
          <cell r="A69" t="str">
            <v>59.國立臺南護理專科學校校務基金</v>
          </cell>
        </row>
        <row r="70">
          <cell r="A70" t="str">
            <v>60.國立臺東專科學校校務基金</v>
          </cell>
        </row>
        <row r="71">
          <cell r="A71" t="str">
            <v>8.國立臺灣大學附設醫院作業基金</v>
          </cell>
        </row>
        <row r="72">
          <cell r="A72" t="str">
            <v>9.國立成功大學附設醫院作業基金</v>
          </cell>
        </row>
        <row r="73">
          <cell r="A73" t="str">
            <v>10.國立社教機構作業基金</v>
          </cell>
        </row>
        <row r="74">
          <cell r="A74" t="str">
            <v>11.國立高級中等學校校務基金</v>
          </cell>
        </row>
        <row r="75">
          <cell r="A75" t="str">
            <v>法務部主管</v>
          </cell>
        </row>
        <row r="76">
          <cell r="A76" t="str">
            <v>12.法務部監所作業基金</v>
          </cell>
        </row>
        <row r="77">
          <cell r="A77" t="str">
            <v>經濟部主管</v>
          </cell>
        </row>
        <row r="78">
          <cell r="A78" t="str">
            <v>13.經濟作業基金</v>
          </cell>
        </row>
        <row r="79">
          <cell r="A79" t="str">
            <v>14.水資源作業基金</v>
          </cell>
        </row>
        <row r="80">
          <cell r="A80" t="str">
            <v>交通部主管</v>
          </cell>
        </row>
        <row r="81">
          <cell r="A81" t="str">
            <v>15.交通作業基金</v>
          </cell>
        </row>
        <row r="82">
          <cell r="A82" t="str">
            <v>國軍退除役官兵輔導委員會主管</v>
          </cell>
        </row>
        <row r="83">
          <cell r="A83" t="str">
            <v>16.國軍退除役官兵安置基金</v>
          </cell>
        </row>
        <row r="84">
          <cell r="A84" t="str">
            <v>17.榮民醫療作業基金</v>
          </cell>
        </row>
        <row r="85">
          <cell r="A85" t="str">
            <v>國家科學委員會主管</v>
          </cell>
        </row>
        <row r="86">
          <cell r="A86" t="str">
            <v>18.科學工業園區管理局作業基金</v>
          </cell>
        </row>
        <row r="87">
          <cell r="A87" t="str">
            <v>農業委員會主管</v>
          </cell>
        </row>
        <row r="88">
          <cell r="A88" t="str">
            <v>19.農業作業基金</v>
          </cell>
        </row>
        <row r="89">
          <cell r="A89" t="str">
            <v>衛生署主管</v>
          </cell>
        </row>
        <row r="90">
          <cell r="A90" t="str">
            <v>20.醫療藥品基金</v>
          </cell>
        </row>
        <row r="91">
          <cell r="A91" t="str">
            <v>21.管制藥品管理局製藥工廠作業基金</v>
          </cell>
        </row>
        <row r="92">
          <cell r="A92" t="str">
            <v>人事行政局主管</v>
          </cell>
        </row>
        <row r="93">
          <cell r="A93" t="str">
            <v>22.中央公務人員購置住宅貸款基金</v>
          </cell>
        </row>
        <row r="94">
          <cell r="A94" t="str">
            <v>國立故宮博物院主管</v>
          </cell>
        </row>
        <row r="95">
          <cell r="A95" t="str">
            <v>23.故宮文物藝術發展基金</v>
          </cell>
        </row>
        <row r="96">
          <cell r="A96" t="str">
            <v>原住民族委員會主管</v>
          </cell>
        </row>
        <row r="97">
          <cell r="A97" t="str">
            <v>24.原住民族綜合發展基金</v>
          </cell>
        </row>
        <row r="98">
          <cell r="A98" t="str">
            <v>債務基金</v>
          </cell>
        </row>
        <row r="99">
          <cell r="A99" t="str">
            <v>財政部主管</v>
          </cell>
        </row>
        <row r="100">
          <cell r="A100" t="str">
            <v>1.中央政府債務基金</v>
          </cell>
        </row>
        <row r="101">
          <cell r="A101" t="str">
            <v>特別收入基金</v>
          </cell>
        </row>
        <row r="102">
          <cell r="A102" t="str">
            <v>行政院主管</v>
          </cell>
        </row>
        <row r="103">
          <cell r="A103" t="str">
            <v>1.行政院國家科學技術發展基金</v>
          </cell>
        </row>
        <row r="104">
          <cell r="A104" t="str">
            <v>2.離島建設基金</v>
          </cell>
        </row>
        <row r="105">
          <cell r="A105" t="str">
            <v>3.行政院公營事業民營化基金</v>
          </cell>
        </row>
        <row r="106">
          <cell r="A106" t="str">
            <v>內政部主管</v>
          </cell>
        </row>
        <row r="107">
          <cell r="A107" t="str">
            <v>4.社會福利基金</v>
          </cell>
        </row>
        <row r="108">
          <cell r="A108" t="str">
            <v>5.外籍配偶照顧輔導基金</v>
          </cell>
        </row>
        <row r="109">
          <cell r="A109" t="str">
            <v>教育部主管</v>
          </cell>
        </row>
        <row r="110">
          <cell r="A110" t="str">
            <v>6.學產基金</v>
          </cell>
        </row>
        <row r="111">
          <cell r="A111" t="str">
            <v>經濟部主管</v>
          </cell>
        </row>
        <row r="112">
          <cell r="A112" t="str">
            <v>7.經濟特別收入基金</v>
          </cell>
        </row>
        <row r="113">
          <cell r="A113" t="str">
            <v>8.核能發電後端營運基金</v>
          </cell>
        </row>
        <row r="114">
          <cell r="A114" t="str">
            <v>交通部主管</v>
          </cell>
        </row>
        <row r="115">
          <cell r="A115" t="str">
            <v>9.航港建設基金</v>
          </cell>
        </row>
        <row r="116">
          <cell r="A116" t="str">
            <v>原子能委員會主管</v>
          </cell>
        </row>
        <row r="117">
          <cell r="A117" t="str">
            <v>10.核子事故緊急應變基金</v>
          </cell>
        </row>
        <row r="118">
          <cell r="A118" t="str">
            <v>農業委員會主管</v>
          </cell>
        </row>
        <row r="119">
          <cell r="A119" t="str">
            <v>11.農業特別收入基金</v>
          </cell>
        </row>
        <row r="120">
          <cell r="A120" t="str">
            <v>勞工委員會主管</v>
          </cell>
        </row>
        <row r="121">
          <cell r="A121" t="str">
            <v>12.就業安定基金</v>
          </cell>
        </row>
        <row r="122">
          <cell r="A122" t="str">
            <v>衛生署主管</v>
          </cell>
        </row>
        <row r="123">
          <cell r="A123" t="str">
            <v>13.健康照護基金</v>
          </cell>
        </row>
        <row r="124">
          <cell r="A124" t="str">
            <v>環境保護署主管</v>
          </cell>
        </row>
        <row r="125">
          <cell r="A125" t="str">
            <v>14.環境保護基金</v>
          </cell>
        </row>
        <row r="126">
          <cell r="A126" t="str">
            <v>大陸委員會主管</v>
          </cell>
        </row>
        <row r="127">
          <cell r="A127" t="str">
            <v>15.中華發展基金</v>
          </cell>
        </row>
        <row r="128">
          <cell r="A128" t="str">
            <v>新聞局主管</v>
          </cell>
        </row>
        <row r="129">
          <cell r="A129" t="str">
            <v>16.有線廣播電視事業發展基金</v>
          </cell>
        </row>
        <row r="130">
          <cell r="A130" t="str">
            <v>金融監督管理委員會主管</v>
          </cell>
        </row>
        <row r="131">
          <cell r="A131" t="str">
            <v>17.金融監督管理基金</v>
          </cell>
        </row>
        <row r="132">
          <cell r="A132" t="str">
            <v>18.行政院金融重建基金</v>
          </cell>
        </row>
        <row r="133">
          <cell r="A133" t="str">
            <v>國家通訊傳播委員會主管</v>
          </cell>
        </row>
        <row r="134">
          <cell r="A134" t="str">
            <v>19.通訊傳播監督管理基金</v>
          </cell>
        </row>
        <row r="135">
          <cell r="A135" t="str">
            <v>資本計畫基金</v>
          </cell>
        </row>
        <row r="136">
          <cell r="A136" t="str">
            <v>國防部主管</v>
          </cell>
        </row>
        <row r="137">
          <cell r="A137" t="str">
            <v>1.國軍老舊營舍改建基金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showGridLines="0" tabSelected="1" zoomScale="75" zoomScaleNormal="75" zoomScaleSheetLayoutView="10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41" sqref="A141:E141"/>
    </sheetView>
  </sheetViews>
  <sheetFormatPr defaultColWidth="9.00390625" defaultRowHeight="16.5"/>
  <cols>
    <col min="1" max="1" width="52.125" style="1" customWidth="1"/>
    <col min="2" max="2" width="19.125" style="1" customWidth="1"/>
    <col min="3" max="3" width="17.875" style="1" customWidth="1"/>
    <col min="4" max="4" width="18.625" style="1" customWidth="1"/>
    <col min="5" max="5" width="18.25390625" style="44" customWidth="1"/>
    <col min="6" max="6" width="2.25390625" style="1" customWidth="1"/>
    <col min="7" max="16384" width="5.875" style="1" customWidth="1"/>
  </cols>
  <sheetData>
    <row r="1" spans="1:5" ht="27.75" customHeight="1">
      <c r="A1" s="47" t="s">
        <v>68</v>
      </c>
      <c r="B1" s="48"/>
      <c r="C1" s="48"/>
      <c r="D1" s="48"/>
      <c r="E1" s="48"/>
    </row>
    <row r="2" ht="17.25" customHeight="1">
      <c r="E2" s="2" t="s">
        <v>0</v>
      </c>
    </row>
    <row r="3" spans="1:6" s="5" customFormat="1" ht="41.25" customHeight="1">
      <c r="A3" s="49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4"/>
    </row>
    <row r="4" spans="1:6" s="5" customFormat="1" ht="21" customHeight="1">
      <c r="A4" s="50"/>
      <c r="B4" s="6" t="s">
        <v>74</v>
      </c>
      <c r="C4" s="6" t="s">
        <v>75</v>
      </c>
      <c r="D4" s="6" t="s">
        <v>76</v>
      </c>
      <c r="E4" s="6" t="s">
        <v>77</v>
      </c>
      <c r="F4" s="4"/>
    </row>
    <row r="5" spans="1:6" s="12" customFormat="1" ht="22.5" customHeight="1">
      <c r="A5" s="7" t="str">
        <f>'[5]餘絀-元(原稿)'!A5</f>
        <v>作業基金</v>
      </c>
      <c r="B5" s="8">
        <f>B6+B8+B10+B14+B16+B76+B78+B81+B83+B86+B88+B90+B93+B95+B97+1</f>
        <v>8261</v>
      </c>
      <c r="C5" s="8">
        <f>C6+C8+C10+C14+C16+C76+C78+C81+C83+C86+C88+C90+C93+C95+C97+1</f>
        <v>7823</v>
      </c>
      <c r="D5" s="9">
        <f>D6+D8+D10+D14+D16+D76+D78+D81+D83+D86+D88+D90+D93+D95+D97</f>
        <v>-438.315618</v>
      </c>
      <c r="E5" s="10">
        <f>-D5/B5*100</f>
        <v>5.305842125650647</v>
      </c>
      <c r="F5" s="11"/>
    </row>
    <row r="6" spans="1:6" s="12" customFormat="1" ht="22.5" customHeight="1">
      <c r="A6" s="13" t="str">
        <f>'[5]餘絀-元(原稿)'!A6</f>
        <v>行政院主管</v>
      </c>
      <c r="B6" s="9">
        <f>SUM(B7)</f>
        <v>1808</v>
      </c>
      <c r="C6" s="9">
        <f>SUM(C7)</f>
        <v>69</v>
      </c>
      <c r="D6" s="9">
        <f>SUM(D7)</f>
        <v>-1739</v>
      </c>
      <c r="E6" s="10">
        <f>-D6/B6*100</f>
        <v>96.18362831858407</v>
      </c>
      <c r="F6" s="11"/>
    </row>
    <row r="7" spans="1:6" ht="22.5" customHeight="1">
      <c r="A7" s="14" t="str">
        <f>'[5]餘絀-元(原稿)'!A7</f>
        <v>1.行政院國家發展基金</v>
      </c>
      <c r="B7" s="15">
        <v>1808</v>
      </c>
      <c r="C7" s="15">
        <v>69</v>
      </c>
      <c r="D7" s="15">
        <f>C7-B7</f>
        <v>-1739</v>
      </c>
      <c r="E7" s="16" t="s">
        <v>1</v>
      </c>
      <c r="F7" s="17"/>
    </row>
    <row r="8" spans="1:6" s="12" customFormat="1" ht="22.5" customHeight="1">
      <c r="A8" s="13" t="str">
        <f>'[5]餘絀-元(原稿)'!A8</f>
        <v>內政部主管</v>
      </c>
      <c r="B8" s="9">
        <f>SUM(B9)</f>
        <v>-346</v>
      </c>
      <c r="C8" s="9">
        <f>SUM(C9)</f>
        <v>913</v>
      </c>
      <c r="D8" s="9">
        <f>SUM(D9)</f>
        <v>1259</v>
      </c>
      <c r="E8" s="18" t="s">
        <v>2</v>
      </c>
      <c r="F8" s="11"/>
    </row>
    <row r="9" spans="1:6" ht="22.5" customHeight="1">
      <c r="A9" s="14" t="str">
        <f>'[5]餘絀-元(原稿)'!A9</f>
        <v>2.營建建設基金</v>
      </c>
      <c r="B9" s="15">
        <v>-346</v>
      </c>
      <c r="C9" s="15">
        <v>913</v>
      </c>
      <c r="D9" s="15">
        <f>C9-B9</f>
        <v>1259</v>
      </c>
      <c r="E9" s="19" t="s">
        <v>2</v>
      </c>
      <c r="F9" s="17"/>
    </row>
    <row r="10" spans="1:6" s="12" customFormat="1" ht="22.5" customHeight="1">
      <c r="A10" s="13" t="str">
        <f>'[5]餘絀-元(原稿)'!A10</f>
        <v>國防部主管</v>
      </c>
      <c r="B10" s="9">
        <f>SUM(B11:B13)</f>
        <v>-650</v>
      </c>
      <c r="C10" s="9">
        <f>SUM(C11:C13)</f>
        <v>-845</v>
      </c>
      <c r="D10" s="9">
        <f>SUM(D11:D13)</f>
        <v>-195</v>
      </c>
      <c r="E10" s="10" t="s">
        <v>3</v>
      </c>
      <c r="F10" s="11"/>
    </row>
    <row r="11" spans="1:6" ht="21.75" customHeight="1">
      <c r="A11" s="14" t="str">
        <f>'[5]餘絀-元(原稿)'!A11</f>
        <v>3.國軍生產及服務作業基金</v>
      </c>
      <c r="B11" s="15">
        <v>110</v>
      </c>
      <c r="C11" s="15">
        <v>240</v>
      </c>
      <c r="D11" s="15">
        <f>C11-B11</f>
        <v>130</v>
      </c>
      <c r="E11" s="16" t="s">
        <v>4</v>
      </c>
      <c r="F11" s="17"/>
    </row>
    <row r="12" spans="1:6" ht="21.75" customHeight="1">
      <c r="A12" s="14" t="str">
        <f>'[5]餘絀-元(原稿)'!A12</f>
        <v>4.國軍官兵購置住宅貸款基金</v>
      </c>
      <c r="B12" s="15">
        <v>285</v>
      </c>
      <c r="C12" s="15">
        <v>-617</v>
      </c>
      <c r="D12" s="15">
        <f>C12-B12</f>
        <v>-902</v>
      </c>
      <c r="E12" s="19" t="s">
        <v>5</v>
      </c>
      <c r="F12" s="17"/>
    </row>
    <row r="13" spans="1:6" ht="21.75" customHeight="1">
      <c r="A13" s="14" t="str">
        <f>'[5]餘絀-元(原稿)'!A13</f>
        <v>5.國軍老舊眷村改建基金</v>
      </c>
      <c r="B13" s="15">
        <v>-1045</v>
      </c>
      <c r="C13" s="15">
        <v>-468</v>
      </c>
      <c r="D13" s="15">
        <f>C13-B13</f>
        <v>577</v>
      </c>
      <c r="E13" s="16" t="s">
        <v>6</v>
      </c>
      <c r="F13" s="17"/>
    </row>
    <row r="14" spans="1:6" s="12" customFormat="1" ht="22.5" customHeight="1">
      <c r="A14" s="13" t="str">
        <f>'[5]餘絀-元(原稿)'!A14</f>
        <v>財政部主管</v>
      </c>
      <c r="B14" s="9">
        <f>SUM(B15)</f>
        <v>23</v>
      </c>
      <c r="C14" s="9">
        <f>SUM(C15)</f>
        <v>27</v>
      </c>
      <c r="D14" s="9">
        <f>SUM(D15)</f>
        <v>4</v>
      </c>
      <c r="E14" s="20" t="s">
        <v>7</v>
      </c>
      <c r="F14" s="11"/>
    </row>
    <row r="15" spans="1:6" ht="22.5" customHeight="1">
      <c r="A15" s="14" t="str">
        <f>'[5]餘絀-元(原稿)'!A15</f>
        <v>6.地方建設基金</v>
      </c>
      <c r="B15" s="15">
        <v>23</v>
      </c>
      <c r="C15" s="15">
        <v>27</v>
      </c>
      <c r="D15" s="15">
        <f>C15-B15</f>
        <v>4</v>
      </c>
      <c r="E15" s="21" t="s">
        <v>7</v>
      </c>
      <c r="F15" s="17"/>
    </row>
    <row r="16" spans="1:6" s="12" customFormat="1" ht="22.5" customHeight="1">
      <c r="A16" s="13" t="str">
        <f>'[5]餘絀-元(原稿)'!A16</f>
        <v>教育部主管</v>
      </c>
      <c r="B16" s="8">
        <f>B17+B72+B73+B74+B75</f>
        <v>3099</v>
      </c>
      <c r="C16" s="8">
        <f>C17+C72+C73+C74+C75</f>
        <v>2608</v>
      </c>
      <c r="D16" s="9">
        <f>C16-B16</f>
        <v>-491</v>
      </c>
      <c r="E16" s="20">
        <f>ABS(D16*100/B16)</f>
        <v>15.84382058728622</v>
      </c>
      <c r="F16" s="11"/>
    </row>
    <row r="17" spans="1:6" s="24" customFormat="1" ht="21.75" customHeight="1">
      <c r="A17" s="14" t="s">
        <v>78</v>
      </c>
      <c r="B17" s="22">
        <v>2755</v>
      </c>
      <c r="C17" s="22">
        <v>1748</v>
      </c>
      <c r="D17" s="15">
        <f>C17-B17</f>
        <v>-1007</v>
      </c>
      <c r="E17" s="21">
        <f>ABS(D17*100/B17)</f>
        <v>36.55172413793103</v>
      </c>
      <c r="F17" s="23"/>
    </row>
    <row r="18" spans="1:6" s="26" customFormat="1" ht="23.25" customHeight="1" hidden="1">
      <c r="A18" s="14" t="str">
        <f>'[5]餘絀-元(原稿)'!A17</f>
        <v>7.國立臺灣大學校務基金</v>
      </c>
      <c r="B18" s="15">
        <v>473.13599999999997</v>
      </c>
      <c r="C18" s="15">
        <v>99.540232</v>
      </c>
      <c r="D18" s="15">
        <v>-373.595768</v>
      </c>
      <c r="E18" s="16" t="s">
        <v>8</v>
      </c>
      <c r="F18" s="25"/>
    </row>
    <row r="19" spans="1:6" s="26" customFormat="1" ht="23.25" customHeight="1" hidden="1">
      <c r="A19" s="14" t="str">
        <f>'[5]餘絀-元(原稿)'!A18</f>
        <v>8.國立政治大學校務基金</v>
      </c>
      <c r="B19" s="15">
        <v>200.218</v>
      </c>
      <c r="C19" s="15">
        <v>109.63714900000001</v>
      </c>
      <c r="D19" s="15">
        <v>-90.58085100000001</v>
      </c>
      <c r="E19" s="16" t="s">
        <v>9</v>
      </c>
      <c r="F19" s="25"/>
    </row>
    <row r="20" spans="1:6" s="26" customFormat="1" ht="23.25" customHeight="1" hidden="1">
      <c r="A20" s="14" t="str">
        <f>'[5]餘絀-元(原稿)'!A19</f>
        <v>9.國立清華大學校務基金</v>
      </c>
      <c r="B20" s="15">
        <v>210.08900000000003</v>
      </c>
      <c r="C20" s="15">
        <v>-37.588248</v>
      </c>
      <c r="D20" s="15">
        <v>-247.677248</v>
      </c>
      <c r="E20" s="19" t="s">
        <v>5</v>
      </c>
      <c r="F20" s="25"/>
    </row>
    <row r="21" spans="1:6" s="26" customFormat="1" ht="23.25" customHeight="1" hidden="1">
      <c r="A21" s="14" t="str">
        <f>'[5]餘絀-元(原稿)'!A20</f>
        <v>10.國立中興大學校務基金</v>
      </c>
      <c r="B21" s="15">
        <v>34.414</v>
      </c>
      <c r="C21" s="15">
        <v>17.058177</v>
      </c>
      <c r="D21" s="15">
        <v>-17.355823</v>
      </c>
      <c r="E21" s="16" t="s">
        <v>10</v>
      </c>
      <c r="F21" s="25"/>
    </row>
    <row r="22" spans="1:6" s="26" customFormat="1" ht="23.25" customHeight="1" hidden="1">
      <c r="A22" s="14" t="str">
        <f>'[5]餘絀-元(原稿)'!A21</f>
        <v>11.國立成功大學校務基金</v>
      </c>
      <c r="B22" s="15">
        <v>215.553</v>
      </c>
      <c r="C22" s="15">
        <v>163.981683</v>
      </c>
      <c r="D22" s="15">
        <v>-51.571317</v>
      </c>
      <c r="E22" s="16" t="s">
        <v>11</v>
      </c>
      <c r="F22" s="25"/>
    </row>
    <row r="23" spans="1:6" s="26" customFormat="1" ht="23.25" customHeight="1" hidden="1">
      <c r="A23" s="14" t="str">
        <f>'[5]餘絀-元(原稿)'!A22</f>
        <v>12.國立交通大學校務基金</v>
      </c>
      <c r="B23" s="15">
        <v>61.126000000000005</v>
      </c>
      <c r="C23" s="15">
        <v>-43.042452000000004</v>
      </c>
      <c r="D23" s="15">
        <v>-104.168452</v>
      </c>
      <c r="E23" s="19" t="s">
        <v>5</v>
      </c>
      <c r="F23" s="25"/>
    </row>
    <row r="24" spans="1:6" s="26" customFormat="1" ht="23.25" customHeight="1" hidden="1">
      <c r="A24" s="14" t="str">
        <f>'[5]餘絀-元(原稿)'!A23</f>
        <v>13.國立中央大學校務基金</v>
      </c>
      <c r="B24" s="22">
        <v>138.88</v>
      </c>
      <c r="C24" s="22">
        <v>147.72614</v>
      </c>
      <c r="D24" s="22">
        <v>8.84614</v>
      </c>
      <c r="E24" s="21" t="s">
        <v>12</v>
      </c>
      <c r="F24" s="25"/>
    </row>
    <row r="25" spans="1:6" s="26" customFormat="1" ht="23.25" customHeight="1" hidden="1">
      <c r="A25" s="14" t="str">
        <f>'[5]餘絀-元(原稿)'!A24</f>
        <v>14.國立中山大學校務基金</v>
      </c>
      <c r="B25" s="22">
        <v>92.319</v>
      </c>
      <c r="C25" s="22">
        <v>-5.1408450000000006</v>
      </c>
      <c r="D25" s="22">
        <v>-97.459845</v>
      </c>
      <c r="E25" s="27" t="s">
        <v>5</v>
      </c>
      <c r="F25" s="25"/>
    </row>
    <row r="26" spans="1:6" s="26" customFormat="1" ht="23.25" customHeight="1" hidden="1">
      <c r="A26" s="14" t="str">
        <f>'[5]餘絀-元(原稿)'!A25</f>
        <v>15.國立中正大學校務基金</v>
      </c>
      <c r="B26" s="22">
        <v>114.86</v>
      </c>
      <c r="C26" s="22">
        <v>400.050968</v>
      </c>
      <c r="D26" s="22">
        <v>285.190968</v>
      </c>
      <c r="E26" s="21" t="s">
        <v>13</v>
      </c>
      <c r="F26" s="25"/>
    </row>
    <row r="27" spans="1:6" s="26" customFormat="1" ht="23.25" customHeight="1" hidden="1">
      <c r="A27" s="14" t="str">
        <f>'[5]餘絀-元(原稿)'!A26</f>
        <v>16.國立臺灣海洋大學校務基金</v>
      </c>
      <c r="B27" s="22">
        <v>53.211000000000006</v>
      </c>
      <c r="C27" s="22">
        <v>44.675290000000004</v>
      </c>
      <c r="D27" s="22">
        <v>-8.53571</v>
      </c>
      <c r="E27" s="21" t="s">
        <v>7</v>
      </c>
      <c r="F27" s="25"/>
    </row>
    <row r="28" spans="1:6" s="26" customFormat="1" ht="23.25" customHeight="1" hidden="1">
      <c r="A28" s="14" t="str">
        <f>'[5]餘絀-元(原稿)'!A27</f>
        <v>17.國立陽明大學校務基金</v>
      </c>
      <c r="B28" s="22">
        <v>6.85</v>
      </c>
      <c r="C28" s="22">
        <v>-51.849377000000004</v>
      </c>
      <c r="D28" s="22">
        <v>-58.699377000000005</v>
      </c>
      <c r="E28" s="27" t="s">
        <v>5</v>
      </c>
      <c r="F28" s="25"/>
    </row>
    <row r="29" spans="1:6" s="26" customFormat="1" ht="23.25" customHeight="1" hidden="1">
      <c r="A29" s="14" t="str">
        <f>'[5]餘絀-元(原稿)'!A28</f>
        <v>18.國立東華大學校務基金</v>
      </c>
      <c r="B29" s="22">
        <v>44.553999999999995</v>
      </c>
      <c r="C29" s="22">
        <v>-32.046487</v>
      </c>
      <c r="D29" s="22">
        <v>-76.600487</v>
      </c>
      <c r="E29" s="27" t="s">
        <v>5</v>
      </c>
      <c r="F29" s="25"/>
    </row>
    <row r="30" spans="1:6" s="26" customFormat="1" ht="23.25" customHeight="1" hidden="1">
      <c r="A30" s="14" t="str">
        <f>'[5]餘絀-元(原稿)'!A29</f>
        <v>19.國立暨南國際大學校務基金</v>
      </c>
      <c r="B30" s="22">
        <v>33</v>
      </c>
      <c r="C30" s="22">
        <v>-3</v>
      </c>
      <c r="D30" s="22">
        <v>-36</v>
      </c>
      <c r="E30" s="27" t="s">
        <v>5</v>
      </c>
      <c r="F30" s="25"/>
    </row>
    <row r="31" spans="1:6" s="26" customFormat="1" ht="23.25" customHeight="1" hidden="1">
      <c r="A31" s="14" t="str">
        <f>'[5]餘絀-元(原稿)'!A30</f>
        <v>20.國立臺北大學校務基金</v>
      </c>
      <c r="B31" s="22">
        <v>99.2165</v>
      </c>
      <c r="C31" s="22">
        <v>40.152516999999996</v>
      </c>
      <c r="D31" s="22">
        <v>-59.063983</v>
      </c>
      <c r="E31" s="21" t="s">
        <v>14</v>
      </c>
      <c r="F31" s="25"/>
    </row>
    <row r="32" spans="1:6" s="26" customFormat="1" ht="23.25" customHeight="1" hidden="1">
      <c r="A32" s="14" t="str">
        <f>'[5]餘絀-元(原稿)'!A31</f>
        <v>21.國立嘉義大學校務基金</v>
      </c>
      <c r="B32" s="22">
        <v>130.285</v>
      </c>
      <c r="C32" s="22">
        <v>22.320565000000002</v>
      </c>
      <c r="D32" s="22">
        <v>-107.964435</v>
      </c>
      <c r="E32" s="21" t="s">
        <v>15</v>
      </c>
      <c r="F32" s="25"/>
    </row>
    <row r="33" spans="1:6" s="26" customFormat="1" ht="23.25" customHeight="1" hidden="1">
      <c r="A33" s="14" t="str">
        <f>'[5]餘絀-元(原稿)'!A32</f>
        <v>22.國立高雄大學校務基金</v>
      </c>
      <c r="B33" s="22">
        <v>10.392999999999999</v>
      </c>
      <c r="C33" s="22">
        <v>36.090708</v>
      </c>
      <c r="D33" s="22">
        <v>25.697708</v>
      </c>
      <c r="E33" s="21" t="s">
        <v>16</v>
      </c>
      <c r="F33" s="25"/>
    </row>
    <row r="34" spans="1:6" s="26" customFormat="1" ht="23.25" customHeight="1" hidden="1">
      <c r="A34" s="14" t="str">
        <f>'[5]餘絀-元(原稿)'!A33</f>
        <v>23.國立臺東大學校務基金</v>
      </c>
      <c r="B34" s="22">
        <v>-36.981</v>
      </c>
      <c r="C34" s="22">
        <v>-67.426159</v>
      </c>
      <c r="D34" s="22">
        <v>-30.445159</v>
      </c>
      <c r="E34" s="21" t="s">
        <v>17</v>
      </c>
      <c r="F34" s="25"/>
    </row>
    <row r="35" spans="1:6" s="26" customFormat="1" ht="23.25" customHeight="1" hidden="1">
      <c r="A35" s="14" t="str">
        <f>'[5]餘絀-元(原稿)'!A34</f>
        <v>24.國立宜蘭大學校務基金</v>
      </c>
      <c r="B35" s="22">
        <v>20.217000000000002</v>
      </c>
      <c r="C35" s="22">
        <v>7.510586</v>
      </c>
      <c r="D35" s="22">
        <v>-12.706414</v>
      </c>
      <c r="E35" s="21" t="s">
        <v>18</v>
      </c>
      <c r="F35" s="25"/>
    </row>
    <row r="36" spans="1:6" s="26" customFormat="1" ht="23.25" customHeight="1" hidden="1">
      <c r="A36" s="14" t="str">
        <f>'[5]餘絀-元(原稿)'!A35</f>
        <v>25.國立聯合大學校務基金</v>
      </c>
      <c r="B36" s="22">
        <v>21.998</v>
      </c>
      <c r="C36" s="22">
        <v>-33.555368</v>
      </c>
      <c r="D36" s="22">
        <v>-55.553368</v>
      </c>
      <c r="E36" s="27" t="s">
        <v>5</v>
      </c>
      <c r="F36" s="25"/>
    </row>
    <row r="37" spans="1:6" s="26" customFormat="1" ht="23.25" customHeight="1" hidden="1">
      <c r="A37" s="14" t="str">
        <f>'[5]餘絀-元(原稿)'!A36</f>
        <v>26.國立臺南大學校務基金</v>
      </c>
      <c r="B37" s="22">
        <v>36.357</v>
      </c>
      <c r="C37" s="22">
        <v>53.440408</v>
      </c>
      <c r="D37" s="22">
        <v>17.083408</v>
      </c>
      <c r="E37" s="21" t="s">
        <v>19</v>
      </c>
      <c r="F37" s="25"/>
    </row>
    <row r="38" spans="1:6" s="26" customFormat="1" ht="23.25" customHeight="1" hidden="1">
      <c r="A38" s="14" t="str">
        <f>'[5]餘絀-元(原稿)'!A37</f>
        <v>27.國立臺灣師範大學校務基金</v>
      </c>
      <c r="B38" s="22">
        <v>117.20200000000001</v>
      </c>
      <c r="C38" s="22">
        <v>8.959559</v>
      </c>
      <c r="D38" s="22">
        <v>-108.242441</v>
      </c>
      <c r="E38" s="21" t="s">
        <v>20</v>
      </c>
      <c r="F38" s="25"/>
    </row>
    <row r="39" spans="1:6" s="26" customFormat="1" ht="23.25" customHeight="1" hidden="1">
      <c r="A39" s="14" t="str">
        <f>'[5]餘絀-元(原稿)'!A38</f>
        <v>28.國立彰化師範大學校務基金</v>
      </c>
      <c r="B39" s="22">
        <v>81.543</v>
      </c>
      <c r="C39" s="22">
        <v>98.062983</v>
      </c>
      <c r="D39" s="22">
        <v>16.519983</v>
      </c>
      <c r="E39" s="21" t="s">
        <v>21</v>
      </c>
      <c r="F39" s="25"/>
    </row>
    <row r="40" spans="1:6" s="26" customFormat="1" ht="23.25" customHeight="1" hidden="1">
      <c r="A40" s="14" t="str">
        <f>'[5]餘絀-元(原稿)'!A39</f>
        <v>29.國立高雄師範大學校務基金</v>
      </c>
      <c r="B40" s="22">
        <v>14.100999999999999</v>
      </c>
      <c r="C40" s="22">
        <v>47.292203</v>
      </c>
      <c r="D40" s="22">
        <v>33.191203</v>
      </c>
      <c r="E40" s="21" t="s">
        <v>22</v>
      </c>
      <c r="F40" s="25"/>
    </row>
    <row r="41" spans="1:6" s="26" customFormat="1" ht="23.25" customHeight="1" hidden="1">
      <c r="A41" s="14" t="str">
        <f>'[5]餘絀-元(原稿)'!A40</f>
        <v>30.國立臺北教育大學校務基金</v>
      </c>
      <c r="B41" s="22">
        <v>33.601</v>
      </c>
      <c r="C41" s="22">
        <v>51.549672</v>
      </c>
      <c r="D41" s="22">
        <v>17.948672</v>
      </c>
      <c r="E41" s="21" t="s">
        <v>23</v>
      </c>
      <c r="F41" s="25"/>
    </row>
    <row r="42" spans="1:6" s="26" customFormat="1" ht="23.25" customHeight="1" hidden="1">
      <c r="A42" s="14" t="str">
        <f>'[5]餘絀-元(原稿)'!A41</f>
        <v>31.國立新竹教育大學校務基金</v>
      </c>
      <c r="B42" s="22">
        <v>-18.05</v>
      </c>
      <c r="C42" s="22">
        <v>-59.178102</v>
      </c>
      <c r="D42" s="22">
        <v>-41.128102</v>
      </c>
      <c r="E42" s="21" t="s">
        <v>24</v>
      </c>
      <c r="F42" s="25"/>
    </row>
    <row r="43" spans="1:6" s="26" customFormat="1" ht="23.25" customHeight="1" hidden="1">
      <c r="A43" s="14" t="str">
        <f>'[5]餘絀-元(原稿)'!A42</f>
        <v>32.國立臺中教育大學校務基金</v>
      </c>
      <c r="B43" s="22">
        <v>25.087</v>
      </c>
      <c r="C43" s="22">
        <v>29.38834</v>
      </c>
      <c r="D43" s="22">
        <v>4.301340000000001</v>
      </c>
      <c r="E43" s="21" t="s">
        <v>25</v>
      </c>
      <c r="F43" s="25"/>
    </row>
    <row r="44" spans="1:6" s="26" customFormat="1" ht="23.25" customHeight="1" hidden="1">
      <c r="A44" s="14" t="str">
        <f>'[5]餘絀-元(原稿)'!A43</f>
        <v>33.國立屏東教育大學校務基金</v>
      </c>
      <c r="B44" s="22">
        <v>2.336</v>
      </c>
      <c r="C44" s="22">
        <v>6.499485</v>
      </c>
      <c r="D44" s="22">
        <v>4.163485</v>
      </c>
      <c r="E44" s="21" t="s">
        <v>26</v>
      </c>
      <c r="F44" s="25"/>
    </row>
    <row r="45" spans="1:6" s="26" customFormat="1" ht="23.25" customHeight="1" hidden="1">
      <c r="A45" s="14" t="str">
        <f>'[5]餘絀-元(原稿)'!A44</f>
        <v>34.國立花蓮教育大學校務基金</v>
      </c>
      <c r="B45" s="22">
        <v>-4</v>
      </c>
      <c r="C45" s="22">
        <v>-6</v>
      </c>
      <c r="D45" s="22">
        <v>-2</v>
      </c>
      <c r="E45" s="27" t="s">
        <v>5</v>
      </c>
      <c r="F45" s="25"/>
    </row>
    <row r="46" spans="1:6" s="26" customFormat="1" ht="23.25" customHeight="1" hidden="1">
      <c r="A46" s="14" t="str">
        <f>'[5]餘絀-元(原稿)'!A45</f>
        <v>35.國立臺北藝術大學校務基金</v>
      </c>
      <c r="B46" s="22">
        <v>10.756497999999999</v>
      </c>
      <c r="C46" s="22">
        <v>-6.068872</v>
      </c>
      <c r="D46" s="22">
        <v>-16.82537</v>
      </c>
      <c r="E46" s="27" t="s">
        <v>5</v>
      </c>
      <c r="F46" s="25"/>
    </row>
    <row r="47" spans="1:6" s="26" customFormat="1" ht="23.25" customHeight="1" hidden="1">
      <c r="A47" s="14" t="str">
        <f>'[5]餘絀-元(原稿)'!A46</f>
        <v>36.國立臺灣藝術大學校務基金</v>
      </c>
      <c r="B47" s="22">
        <v>29.458000000000002</v>
      </c>
      <c r="C47" s="22">
        <v>51.560202000000004</v>
      </c>
      <c r="D47" s="22">
        <v>22.102202000000002</v>
      </c>
      <c r="E47" s="21" t="s">
        <v>27</v>
      </c>
      <c r="F47" s="25"/>
    </row>
    <row r="48" spans="1:6" s="26" customFormat="1" ht="23.25" customHeight="1" hidden="1">
      <c r="A48" s="14" t="str">
        <f>'[5]餘絀-元(原稿)'!A47</f>
        <v>37.國立臺南藝術大學校務基金</v>
      </c>
      <c r="B48" s="22">
        <v>17.493</v>
      </c>
      <c r="C48" s="22">
        <v>11.169770000000002</v>
      </c>
      <c r="D48" s="22">
        <v>-6.32323</v>
      </c>
      <c r="E48" s="21" t="s">
        <v>28</v>
      </c>
      <c r="F48" s="25"/>
    </row>
    <row r="49" spans="1:6" s="26" customFormat="1" ht="23.25" customHeight="1" hidden="1">
      <c r="A49" s="14" t="str">
        <f>'[5]餘絀-元(原稿)'!A48</f>
        <v>38.國立空中大學校務基金</v>
      </c>
      <c r="B49" s="22">
        <v>101.787</v>
      </c>
      <c r="C49" s="22">
        <v>47.660806</v>
      </c>
      <c r="D49" s="22">
        <v>-54.126194</v>
      </c>
      <c r="E49" s="21" t="s">
        <v>23</v>
      </c>
      <c r="F49" s="25"/>
    </row>
    <row r="50" spans="1:6" s="26" customFormat="1" ht="23.25" customHeight="1" hidden="1">
      <c r="A50" s="14" t="str">
        <f>'[5]餘絀-元(原稿)'!A49</f>
        <v>39.國立臺灣科技大學校務基金</v>
      </c>
      <c r="B50" s="22">
        <v>58.627</v>
      </c>
      <c r="C50" s="22">
        <v>61.681618</v>
      </c>
      <c r="D50" s="22">
        <v>3.054618</v>
      </c>
      <c r="E50" s="21" t="s">
        <v>29</v>
      </c>
      <c r="F50" s="25"/>
    </row>
    <row r="51" spans="1:6" s="26" customFormat="1" ht="23.25" customHeight="1" hidden="1">
      <c r="A51" s="14" t="str">
        <f>'[5]餘絀-元(原稿)'!A50</f>
        <v>40.國立臺北科技大學校務基金</v>
      </c>
      <c r="B51" s="22">
        <v>-118.68700000000001</v>
      </c>
      <c r="C51" s="22">
        <v>-70.29725900000001</v>
      </c>
      <c r="D51" s="22">
        <v>48.38974100000001</v>
      </c>
      <c r="E51" s="21" t="s">
        <v>30</v>
      </c>
      <c r="F51" s="25"/>
    </row>
    <row r="52" spans="1:6" s="26" customFormat="1" ht="23.25" customHeight="1" hidden="1">
      <c r="A52" s="14" t="str">
        <f>'[5]餘絀-元(原稿)'!A51</f>
        <v>41.國立雲林科技大學校務基金</v>
      </c>
      <c r="B52" s="22">
        <v>39.613</v>
      </c>
      <c r="C52" s="22">
        <v>79.501042</v>
      </c>
      <c r="D52" s="22">
        <v>39.888042</v>
      </c>
      <c r="E52" s="21" t="s">
        <v>31</v>
      </c>
      <c r="F52" s="25"/>
    </row>
    <row r="53" spans="1:6" s="26" customFormat="1" ht="23.25" customHeight="1" hidden="1">
      <c r="A53" s="14" t="str">
        <f>'[5]餘絀-元(原稿)'!A52</f>
        <v>42.國立虎尾科技大學校務基金</v>
      </c>
      <c r="B53" s="22">
        <v>73.862</v>
      </c>
      <c r="C53" s="22">
        <v>13.871463000000002</v>
      </c>
      <c r="D53" s="22">
        <v>-59.990537</v>
      </c>
      <c r="E53" s="21" t="s">
        <v>32</v>
      </c>
      <c r="F53" s="25"/>
    </row>
    <row r="54" spans="1:6" s="26" customFormat="1" ht="23.25" customHeight="1" hidden="1">
      <c r="A54" s="14" t="str">
        <f>'[5]餘絀-元(原稿)'!A53</f>
        <v>43.國立高雄第一科技大學校務基金</v>
      </c>
      <c r="B54" s="22">
        <v>22.425</v>
      </c>
      <c r="C54" s="22">
        <v>-2.824717</v>
      </c>
      <c r="D54" s="22">
        <v>-25.249717</v>
      </c>
      <c r="E54" s="27" t="s">
        <v>5</v>
      </c>
      <c r="F54" s="25"/>
    </row>
    <row r="55" spans="1:6" s="26" customFormat="1" ht="23.25" customHeight="1" hidden="1">
      <c r="A55" s="14" t="str">
        <f>'[5]餘絀-元(原稿)'!A54</f>
        <v>44.國立高雄應用科技大學校務基金</v>
      </c>
      <c r="B55" s="22">
        <v>52.312</v>
      </c>
      <c r="C55" s="22">
        <v>77.00321100000001</v>
      </c>
      <c r="D55" s="22">
        <v>24.691211</v>
      </c>
      <c r="E55" s="21" t="s">
        <v>19</v>
      </c>
      <c r="F55" s="25"/>
    </row>
    <row r="56" spans="1:6" s="26" customFormat="1" ht="23.25" customHeight="1" hidden="1">
      <c r="A56" s="14" t="str">
        <f>'[5]餘絀-元(原稿)'!A55</f>
        <v>45.國立高雄海洋科技大學校務基金</v>
      </c>
      <c r="B56" s="22">
        <v>35.74268</v>
      </c>
      <c r="C56" s="22">
        <v>78.873261</v>
      </c>
      <c r="D56" s="22">
        <v>43.130581</v>
      </c>
      <c r="E56" s="21" t="s">
        <v>33</v>
      </c>
      <c r="F56" s="25"/>
    </row>
    <row r="57" spans="1:6" s="29" customFormat="1" ht="23.25" customHeight="1" hidden="1">
      <c r="A57" s="14" t="str">
        <f>'[5]餘絀-元(原稿)'!A56</f>
        <v>46.國立屏東科技大學校務基金</v>
      </c>
      <c r="B57" s="22">
        <v>-15.889000000000001</v>
      </c>
      <c r="C57" s="22">
        <v>134.188771</v>
      </c>
      <c r="D57" s="22">
        <v>150.07777099999998</v>
      </c>
      <c r="E57" s="27" t="s">
        <v>2</v>
      </c>
      <c r="F57" s="28"/>
    </row>
    <row r="58" spans="1:6" s="29" customFormat="1" ht="23.25" customHeight="1" hidden="1">
      <c r="A58" s="14" t="str">
        <f>'[5]餘絀-元(原稿)'!A57</f>
        <v>47.國立澎湖科技大學校務基金</v>
      </c>
      <c r="B58" s="22">
        <v>9.368</v>
      </c>
      <c r="C58" s="22">
        <v>9.60376</v>
      </c>
      <c r="D58" s="22" t="s">
        <v>79</v>
      </c>
      <c r="E58" s="21" t="s">
        <v>34</v>
      </c>
      <c r="F58" s="28"/>
    </row>
    <row r="59" spans="1:6" s="26" customFormat="1" ht="23.25" customHeight="1" hidden="1">
      <c r="A59" s="14" t="str">
        <f>'[5]餘絀-元(原稿)'!A58</f>
        <v>48.國立臺北護理學院校務基金</v>
      </c>
      <c r="B59" s="22" t="s">
        <v>79</v>
      </c>
      <c r="C59" s="22">
        <v>22.894676</v>
      </c>
      <c r="D59" s="22">
        <v>22.489676</v>
      </c>
      <c r="E59" s="21" t="s">
        <v>35</v>
      </c>
      <c r="F59" s="25"/>
    </row>
    <row r="60" spans="1:6" s="26" customFormat="1" ht="23.25" customHeight="1" hidden="1">
      <c r="A60" s="14" t="str">
        <f>'[5]餘絀-元(原稿)'!A59</f>
        <v>49.國立體育學院校務基金</v>
      </c>
      <c r="B60" s="22">
        <v>4.909</v>
      </c>
      <c r="C60" s="22">
        <v>26.199785000000002</v>
      </c>
      <c r="D60" s="22">
        <v>21.290785</v>
      </c>
      <c r="E60" s="21" t="s">
        <v>36</v>
      </c>
      <c r="F60" s="25"/>
    </row>
    <row r="61" spans="1:6" s="26" customFormat="1" ht="23.25" customHeight="1" hidden="1">
      <c r="A61" s="14" t="str">
        <f>'[5]餘絀-元(原稿)'!A60</f>
        <v>50.國立臺灣體育學院校務基金</v>
      </c>
      <c r="B61" s="22">
        <v>15.79</v>
      </c>
      <c r="C61" s="22">
        <v>27.918517</v>
      </c>
      <c r="D61" s="22">
        <v>12.128517</v>
      </c>
      <c r="E61" s="21" t="s">
        <v>37</v>
      </c>
      <c r="F61" s="25"/>
    </row>
    <row r="62" spans="1:6" s="26" customFormat="1" ht="23.25" customHeight="1" hidden="1">
      <c r="A62" s="14" t="str">
        <f>'[5]餘絀-元(原稿)'!A61</f>
        <v>51.國立臺北商業技術學院校務基金</v>
      </c>
      <c r="B62" s="22">
        <v>80.427</v>
      </c>
      <c r="C62" s="22">
        <v>-15.878337</v>
      </c>
      <c r="D62" s="22">
        <v>-96.30533700000001</v>
      </c>
      <c r="E62" s="27" t="s">
        <v>5</v>
      </c>
      <c r="F62" s="25"/>
    </row>
    <row r="63" spans="1:6" s="26" customFormat="1" ht="23.25" customHeight="1" hidden="1">
      <c r="A63" s="14" t="str">
        <f>'[5]餘絀-元(原稿)'!A62</f>
        <v>52.國立臺中技術學院校務基金</v>
      </c>
      <c r="B63" s="22">
        <v>106.7</v>
      </c>
      <c r="C63" s="22">
        <v>101.23315500000001</v>
      </c>
      <c r="D63" s="22">
        <v>-5.466844999999999</v>
      </c>
      <c r="E63" s="21" t="s">
        <v>29</v>
      </c>
      <c r="F63" s="25"/>
    </row>
    <row r="64" spans="1:6" s="26" customFormat="1" ht="23.25" customHeight="1" hidden="1">
      <c r="A64" s="14" t="str">
        <f>'[5]餘絀-元(原稿)'!A63</f>
        <v>53.國立勤益科技大學校務基金</v>
      </c>
      <c r="B64" s="22">
        <v>55.016999999999996</v>
      </c>
      <c r="C64" s="22">
        <v>89.073259</v>
      </c>
      <c r="D64" s="22">
        <v>34.056259</v>
      </c>
      <c r="E64" s="21" t="s">
        <v>38</v>
      </c>
      <c r="F64" s="25"/>
    </row>
    <row r="65" spans="1:6" s="26" customFormat="1" ht="23.25" customHeight="1" hidden="1">
      <c r="A65" s="14" t="str">
        <f>'[5]餘絀-元(原稿)'!A64</f>
        <v>54.國立高雄餐旅學院校務基金</v>
      </c>
      <c r="B65" s="22">
        <v>-17.4035</v>
      </c>
      <c r="C65" s="22">
        <v>-11.178879</v>
      </c>
      <c r="D65" s="22">
        <v>6.224621</v>
      </c>
      <c r="E65" s="21" t="s">
        <v>28</v>
      </c>
      <c r="F65" s="25"/>
    </row>
    <row r="66" spans="1:6" s="26" customFormat="1" ht="23.25" customHeight="1" hidden="1">
      <c r="A66" s="14" t="str">
        <f>'[5]餘絀-元(原稿)'!A65</f>
        <v>55.國立屏東商業技術學院校務基金</v>
      </c>
      <c r="B66" s="22">
        <v>-55.373000000000005</v>
      </c>
      <c r="C66" s="22">
        <v>-39.587334</v>
      </c>
      <c r="D66" s="22">
        <v>15.785666</v>
      </c>
      <c r="E66" s="21" t="s">
        <v>39</v>
      </c>
      <c r="F66" s="25"/>
    </row>
    <row r="67" spans="1:6" s="26" customFormat="1" ht="23.25" customHeight="1" hidden="1">
      <c r="A67" s="14" t="str">
        <f>'[5]餘絀-元(原稿)'!A66</f>
        <v>56.國立金門技術學院校務基金</v>
      </c>
      <c r="B67" s="22">
        <v>15.029000000000002</v>
      </c>
      <c r="C67" s="22">
        <v>1.3109739999999999</v>
      </c>
      <c r="D67" s="22">
        <v>-13.718026</v>
      </c>
      <c r="E67" s="21" t="s">
        <v>40</v>
      </c>
      <c r="F67" s="25"/>
    </row>
    <row r="68" spans="1:6" s="26" customFormat="1" ht="23.25" customHeight="1" hidden="1">
      <c r="A68" s="14" t="str">
        <f>'[5]餘絀-元(原稿)'!A67</f>
        <v>57.國立臺灣戲曲學院校務基金</v>
      </c>
      <c r="B68" s="22">
        <v>1.0372</v>
      </c>
      <c r="C68" s="22">
        <v>-4.722586</v>
      </c>
      <c r="D68" s="22">
        <v>-5.759786</v>
      </c>
      <c r="E68" s="27" t="s">
        <v>5</v>
      </c>
      <c r="F68" s="25"/>
    </row>
    <row r="69" spans="1:6" s="26" customFormat="1" ht="23.25" customHeight="1" hidden="1">
      <c r="A69" s="14" t="str">
        <f>'[5]餘絀-元(原稿)'!A68</f>
        <v>58.國立臺中護理專科學校校務基金</v>
      </c>
      <c r="B69" s="22">
        <v>9.211</v>
      </c>
      <c r="C69" s="22">
        <v>6.069752</v>
      </c>
      <c r="D69" s="22">
        <v>-3.141248</v>
      </c>
      <c r="E69" s="21" t="s">
        <v>41</v>
      </c>
      <c r="F69" s="25"/>
    </row>
    <row r="70" spans="1:6" s="26" customFormat="1" ht="23.25" customHeight="1" hidden="1">
      <c r="A70" s="14" t="str">
        <f>'[5]餘絀-元(原稿)'!A69</f>
        <v>59.國立臺南護理專科學校校務基金</v>
      </c>
      <c r="B70" s="22">
        <v>9.977</v>
      </c>
      <c r="C70" s="22">
        <v>4.158194</v>
      </c>
      <c r="D70" s="22">
        <v>-5.8188059999999995</v>
      </c>
      <c r="E70" s="21" t="s">
        <v>42</v>
      </c>
      <c r="F70" s="25"/>
    </row>
    <row r="71" spans="1:6" s="26" customFormat="1" ht="22.5" customHeight="1" hidden="1">
      <c r="A71" s="14" t="str">
        <f>'[5]餘絀-元(原稿)'!A70</f>
        <v>60.國立臺東專科學校校務基金</v>
      </c>
      <c r="B71" s="22">
        <v>0.887</v>
      </c>
      <c r="C71" s="22">
        <v>10.71495</v>
      </c>
      <c r="D71" s="22">
        <v>9.82795</v>
      </c>
      <c r="E71" s="21" t="s">
        <v>43</v>
      </c>
      <c r="F71" s="25"/>
    </row>
    <row r="72" spans="1:6" s="26" customFormat="1" ht="21" customHeight="1">
      <c r="A72" s="14" t="str">
        <f>'[5]餘絀-元(原稿)'!A71</f>
        <v>8.國立臺灣大學附設醫院作業基金</v>
      </c>
      <c r="B72" s="22">
        <v>125</v>
      </c>
      <c r="C72" s="22">
        <v>468</v>
      </c>
      <c r="D72" s="22">
        <f>C72-B72</f>
        <v>343</v>
      </c>
      <c r="E72" s="21" t="s">
        <v>44</v>
      </c>
      <c r="F72" s="25"/>
    </row>
    <row r="73" spans="1:6" s="12" customFormat="1" ht="21" customHeight="1">
      <c r="A73" s="14" t="str">
        <f>'[5]餘絀-元(原稿)'!A72</f>
        <v>9.國立成功大學附設醫院作業基金</v>
      </c>
      <c r="B73" s="22">
        <v>110</v>
      </c>
      <c r="C73" s="22">
        <v>162</v>
      </c>
      <c r="D73" s="22">
        <f>C73-B73</f>
        <v>52</v>
      </c>
      <c r="E73" s="21" t="s">
        <v>19</v>
      </c>
      <c r="F73" s="11"/>
    </row>
    <row r="74" spans="1:6" ht="21" customHeight="1">
      <c r="A74" s="14" t="str">
        <f>'[5]餘絀-元(原稿)'!A73</f>
        <v>10.國立社教機構作業基金</v>
      </c>
      <c r="B74" s="22">
        <v>122</v>
      </c>
      <c r="C74" s="22">
        <v>159</v>
      </c>
      <c r="D74" s="22">
        <f>C74-B74</f>
        <v>37</v>
      </c>
      <c r="E74" s="21" t="s">
        <v>3</v>
      </c>
      <c r="F74" s="17"/>
    </row>
    <row r="75" spans="1:6" s="12" customFormat="1" ht="21" customHeight="1">
      <c r="A75" s="14" t="str">
        <f>'[5]餘絀-元(原稿)'!A74</f>
        <v>11.國立高級中等學校校務基金</v>
      </c>
      <c r="B75" s="22">
        <v>-13</v>
      </c>
      <c r="C75" s="22">
        <v>71</v>
      </c>
      <c r="D75" s="22">
        <f>C75-B75</f>
        <v>84</v>
      </c>
      <c r="E75" s="27" t="s">
        <v>2</v>
      </c>
      <c r="F75" s="11"/>
    </row>
    <row r="76" spans="1:6" ht="22.5" customHeight="1">
      <c r="A76" s="13" t="str">
        <f>'[5]餘絀-元(原稿)'!A75</f>
        <v>法務部主管</v>
      </c>
      <c r="B76" s="8">
        <f>SUM(B77)</f>
        <v>21</v>
      </c>
      <c r="C76" s="8">
        <f>SUM(C77)</f>
        <v>34</v>
      </c>
      <c r="D76" s="8">
        <f>SUM(D77)</f>
        <v>13</v>
      </c>
      <c r="E76" s="20" t="s">
        <v>45</v>
      </c>
      <c r="F76" s="17"/>
    </row>
    <row r="77" spans="1:6" ht="22.5" customHeight="1">
      <c r="A77" s="14" t="str">
        <f>'[5]餘絀-元(原稿)'!A76</f>
        <v>12.法務部監所作業基金</v>
      </c>
      <c r="B77" s="22">
        <v>21</v>
      </c>
      <c r="C77" s="22">
        <v>34</v>
      </c>
      <c r="D77" s="22">
        <f>C77-B77</f>
        <v>13</v>
      </c>
      <c r="E77" s="21" t="s">
        <v>45</v>
      </c>
      <c r="F77" s="17"/>
    </row>
    <row r="78" spans="1:6" s="12" customFormat="1" ht="22.5" customHeight="1">
      <c r="A78" s="13" t="str">
        <f>'[5]餘絀-元(原稿)'!A77</f>
        <v>經濟部主管</v>
      </c>
      <c r="B78" s="8">
        <f>SUM(B79:B80)</f>
        <v>26</v>
      </c>
      <c r="C78" s="8">
        <f>SUM(C79:C80)</f>
        <v>678</v>
      </c>
      <c r="D78" s="8">
        <f>SUM(D79:D80)</f>
        <v>652</v>
      </c>
      <c r="E78" s="20" t="s">
        <v>46</v>
      </c>
      <c r="F78" s="11"/>
    </row>
    <row r="79" spans="1:6" ht="21.75" customHeight="1">
      <c r="A79" s="14" t="str">
        <f>'[5]餘絀-元(原稿)'!A78</f>
        <v>13.經濟作業基金</v>
      </c>
      <c r="B79" s="22">
        <v>-264</v>
      </c>
      <c r="C79" s="22">
        <v>248</v>
      </c>
      <c r="D79" s="22">
        <f>C79-B79</f>
        <v>512</v>
      </c>
      <c r="E79" s="27" t="s">
        <v>2</v>
      </c>
      <c r="F79" s="17"/>
    </row>
    <row r="80" spans="1:6" s="12" customFormat="1" ht="21.75" customHeight="1">
      <c r="A80" s="14" t="str">
        <f>'[5]餘絀-元(原稿)'!A79</f>
        <v>14.水資源作業基金</v>
      </c>
      <c r="B80" s="22">
        <v>290</v>
      </c>
      <c r="C80" s="22">
        <v>430</v>
      </c>
      <c r="D80" s="22">
        <f>C80-B80</f>
        <v>140</v>
      </c>
      <c r="E80" s="21" t="s">
        <v>47</v>
      </c>
      <c r="F80" s="11"/>
    </row>
    <row r="81" spans="1:6" ht="22.5" customHeight="1">
      <c r="A81" s="13" t="str">
        <f>'[5]餘絀-元(原稿)'!A80</f>
        <v>交通部主管</v>
      </c>
      <c r="B81" s="8">
        <f>SUM(B82)</f>
        <v>4145</v>
      </c>
      <c r="C81" s="8">
        <f>SUM(C82)</f>
        <v>3863</v>
      </c>
      <c r="D81" s="8">
        <f>SUM(D82)</f>
        <v>-282</v>
      </c>
      <c r="E81" s="20" t="s">
        <v>48</v>
      </c>
      <c r="F81" s="17"/>
    </row>
    <row r="82" spans="1:6" ht="22.5" customHeight="1">
      <c r="A82" s="14" t="str">
        <f>'[5]餘絀-元(原稿)'!A81</f>
        <v>15.交通作業基金</v>
      </c>
      <c r="B82" s="22">
        <v>4145</v>
      </c>
      <c r="C82" s="22">
        <v>3863</v>
      </c>
      <c r="D82" s="22">
        <f>C82-B82</f>
        <v>-282</v>
      </c>
      <c r="E82" s="21" t="s">
        <v>48</v>
      </c>
      <c r="F82" s="17"/>
    </row>
    <row r="83" spans="1:6" s="12" customFormat="1" ht="22.5" customHeight="1">
      <c r="A83" s="13" t="str">
        <f>'[5]餘絀-元(原稿)'!A82</f>
        <v>國軍退除役官兵輔導委員會主管</v>
      </c>
      <c r="B83" s="8">
        <f>SUM(B84:B85)</f>
        <v>23</v>
      </c>
      <c r="C83" s="8">
        <f>SUM(C84:C85)</f>
        <v>-76</v>
      </c>
      <c r="D83" s="8">
        <f>SUM(D84:D85)</f>
        <v>-99</v>
      </c>
      <c r="E83" s="30" t="s">
        <v>5</v>
      </c>
      <c r="F83" s="11"/>
    </row>
    <row r="84" spans="1:6" ht="22.5" customHeight="1">
      <c r="A84" s="14" t="str">
        <f>'[5]餘絀-元(原稿)'!A83</f>
        <v>16.國軍退除役官兵安置基金</v>
      </c>
      <c r="B84" s="22">
        <v>4</v>
      </c>
      <c r="C84" s="22">
        <v>18</v>
      </c>
      <c r="D84" s="22">
        <f>C84-B84</f>
        <v>14</v>
      </c>
      <c r="E84" s="21" t="s">
        <v>49</v>
      </c>
      <c r="F84" s="17"/>
    </row>
    <row r="85" spans="1:6" s="12" customFormat="1" ht="22.5" customHeight="1">
      <c r="A85" s="14" t="str">
        <f>'[5]餘絀-元(原稿)'!A84</f>
        <v>17.榮民醫療作業基金</v>
      </c>
      <c r="B85" s="22">
        <v>19</v>
      </c>
      <c r="C85" s="22">
        <v>-94</v>
      </c>
      <c r="D85" s="22">
        <f>C85-B85</f>
        <v>-113</v>
      </c>
      <c r="E85" s="27" t="s">
        <v>5</v>
      </c>
      <c r="F85" s="11"/>
    </row>
    <row r="86" spans="1:6" ht="22.5" customHeight="1">
      <c r="A86" s="13" t="str">
        <f>'[5]餘絀-元(原稿)'!A85</f>
        <v>國家科學委員會主管</v>
      </c>
      <c r="B86" s="8">
        <f>SUM(B87)</f>
        <v>390</v>
      </c>
      <c r="C86" s="8">
        <f>SUM(C87)</f>
        <v>572</v>
      </c>
      <c r="D86" s="8">
        <f>SUM(D87)</f>
        <v>182</v>
      </c>
      <c r="E86" s="20" t="s">
        <v>19</v>
      </c>
      <c r="F86" s="17"/>
    </row>
    <row r="87" spans="1:6" s="12" customFormat="1" ht="22.5" customHeight="1">
      <c r="A87" s="14" t="str">
        <f>'[5]餘絀-元(原稿)'!A86</f>
        <v>18.科學工業園區管理局作業基金</v>
      </c>
      <c r="B87" s="22">
        <v>390</v>
      </c>
      <c r="C87" s="22">
        <v>572</v>
      </c>
      <c r="D87" s="22">
        <f>C87-B87</f>
        <v>182</v>
      </c>
      <c r="E87" s="21" t="s">
        <v>19</v>
      </c>
      <c r="F87" s="11"/>
    </row>
    <row r="88" spans="1:6" ht="22.5" customHeight="1">
      <c r="A88" s="13" t="str">
        <f>'[5]餘絀-元(原稿)'!A87</f>
        <v>農業委員會主管</v>
      </c>
      <c r="B88" s="8">
        <f>SUM(B89)</f>
        <v>-1</v>
      </c>
      <c r="C88" s="8">
        <f>SUM(C89)</f>
        <v>2</v>
      </c>
      <c r="D88" s="8">
        <f>SUM(D89)</f>
        <v>3</v>
      </c>
      <c r="E88" s="30" t="s">
        <v>2</v>
      </c>
      <c r="F88" s="17"/>
    </row>
    <row r="89" spans="1:6" ht="22.5" customHeight="1">
      <c r="A89" s="14" t="str">
        <f>'[5]餘絀-元(原稿)'!A88</f>
        <v>19.農業作業基金</v>
      </c>
      <c r="B89" s="22">
        <v>-1</v>
      </c>
      <c r="C89" s="22">
        <v>2</v>
      </c>
      <c r="D89" s="22">
        <f>C89-B89</f>
        <v>3</v>
      </c>
      <c r="E89" s="27" t="s">
        <v>2</v>
      </c>
      <c r="F89" s="17"/>
    </row>
    <row r="90" spans="1:6" s="12" customFormat="1" ht="22.5" customHeight="1">
      <c r="A90" s="13" t="str">
        <f>'[5]餘絀-元(原稿)'!A89</f>
        <v>衛生署主管</v>
      </c>
      <c r="B90" s="8">
        <f>SUM(B91:B92)</f>
        <v>47</v>
      </c>
      <c r="C90" s="8">
        <f>SUM(C91:C92)</f>
        <v>131</v>
      </c>
      <c r="D90" s="8">
        <f>SUM(D91:D92)</f>
        <v>84</v>
      </c>
      <c r="E90" s="20" t="s">
        <v>26</v>
      </c>
      <c r="F90" s="11"/>
    </row>
    <row r="91" spans="1:6" ht="22.5" customHeight="1">
      <c r="A91" s="14" t="str">
        <f>'[5]餘絀-元(原稿)'!A90</f>
        <v>20.醫療藥品基金</v>
      </c>
      <c r="B91" s="22">
        <v>18</v>
      </c>
      <c r="C91" s="22">
        <v>96</v>
      </c>
      <c r="D91" s="22">
        <f>C91-B91</f>
        <v>78</v>
      </c>
      <c r="E91" s="21" t="s">
        <v>50</v>
      </c>
      <c r="F91" s="17"/>
    </row>
    <row r="92" spans="1:6" s="12" customFormat="1" ht="22.5" customHeight="1">
      <c r="A92" s="14" t="str">
        <f>'[5]餘絀-元(原稿)'!A91</f>
        <v>21.管制藥品管理局製藥工廠作業基金</v>
      </c>
      <c r="B92" s="22">
        <v>29</v>
      </c>
      <c r="C92" s="22">
        <v>35</v>
      </c>
      <c r="D92" s="22">
        <f>C92-B92</f>
        <v>6</v>
      </c>
      <c r="E92" s="21" t="s">
        <v>21</v>
      </c>
      <c r="F92" s="11"/>
    </row>
    <row r="93" spans="1:6" ht="22.5" customHeight="1">
      <c r="A93" s="13" t="str">
        <f>'[5]餘絀-元(原稿)'!A92</f>
        <v>人事行政局主管</v>
      </c>
      <c r="B93" s="8">
        <f>SUM(B94)</f>
        <v>-337</v>
      </c>
      <c r="C93" s="8">
        <f>SUM(C94)</f>
        <v>-236</v>
      </c>
      <c r="D93" s="8">
        <v>100.68438200000001</v>
      </c>
      <c r="E93" s="20" t="s">
        <v>3</v>
      </c>
      <c r="F93" s="17"/>
    </row>
    <row r="94" spans="1:6" s="12" customFormat="1" ht="22.5" customHeight="1">
      <c r="A94" s="14" t="str">
        <f>'[5]餘絀-元(原稿)'!A93</f>
        <v>22.中央公務人員購置住宅貸款基金</v>
      </c>
      <c r="B94" s="22">
        <v>-337</v>
      </c>
      <c r="C94" s="22">
        <v>-236</v>
      </c>
      <c r="D94" s="22">
        <f>C94-B94</f>
        <v>101</v>
      </c>
      <c r="E94" s="21" t="s">
        <v>3</v>
      </c>
      <c r="F94" s="11"/>
    </row>
    <row r="95" spans="1:6" s="32" customFormat="1" ht="22.5" customHeight="1">
      <c r="A95" s="13" t="str">
        <f>'[5]餘絀-元(原稿)'!A94</f>
        <v>國立故宮博物院主管</v>
      </c>
      <c r="B95" s="8">
        <f>SUM(B96)</f>
        <v>7</v>
      </c>
      <c r="C95" s="8">
        <f>SUM(C96)</f>
        <v>8</v>
      </c>
      <c r="D95" s="8">
        <f>SUM(D96)</f>
        <v>1</v>
      </c>
      <c r="E95" s="20" t="s">
        <v>12</v>
      </c>
      <c r="F95" s="31"/>
    </row>
    <row r="96" spans="1:6" s="12" customFormat="1" ht="22.5" customHeight="1">
      <c r="A96" s="14" t="str">
        <f>'[5]餘絀-元(原稿)'!A95</f>
        <v>23.故宮文物藝術發展基金</v>
      </c>
      <c r="B96" s="22">
        <v>7</v>
      </c>
      <c r="C96" s="22">
        <v>8</v>
      </c>
      <c r="D96" s="22">
        <f>C96-B96</f>
        <v>1</v>
      </c>
      <c r="E96" s="21" t="s">
        <v>12</v>
      </c>
      <c r="F96" s="11"/>
    </row>
    <row r="97" spans="1:6" s="12" customFormat="1" ht="22.5" customHeight="1">
      <c r="A97" s="13" t="str">
        <f>'[5]餘絀-元(原稿)'!A96</f>
        <v>原住民族委員會主管</v>
      </c>
      <c r="B97" s="8">
        <f>SUM(B98)</f>
        <v>5</v>
      </c>
      <c r="C97" s="8">
        <f>SUM(C98)</f>
        <v>74</v>
      </c>
      <c r="D97" s="8">
        <f>SUM(D98)</f>
        <v>69</v>
      </c>
      <c r="E97" s="20" t="s">
        <v>51</v>
      </c>
      <c r="F97" s="11"/>
    </row>
    <row r="98" spans="1:6" s="32" customFormat="1" ht="22.5" customHeight="1">
      <c r="A98" s="14" t="str">
        <f>'[5]餘絀-元(原稿)'!A97</f>
        <v>24.原住民族綜合發展基金</v>
      </c>
      <c r="B98" s="22">
        <v>5</v>
      </c>
      <c r="C98" s="22">
        <v>74</v>
      </c>
      <c r="D98" s="22">
        <f>C98-B98</f>
        <v>69</v>
      </c>
      <c r="E98" s="21" t="s">
        <v>51</v>
      </c>
      <c r="F98" s="31"/>
    </row>
    <row r="99" spans="1:6" s="12" customFormat="1" ht="22.5" customHeight="1">
      <c r="A99" s="7" t="str">
        <f>'[5]餘絀-元(原稿)'!A98</f>
        <v>債務基金</v>
      </c>
      <c r="B99" s="33">
        <f>B100</f>
        <v>0</v>
      </c>
      <c r="C99" s="8">
        <f>SUM(C100)</f>
        <v>2</v>
      </c>
      <c r="D99" s="8">
        <f>SUM(D100)</f>
        <v>2</v>
      </c>
      <c r="E99" s="20" t="s">
        <v>52</v>
      </c>
      <c r="F99" s="11"/>
    </row>
    <row r="100" spans="1:6" s="12" customFormat="1" ht="22.5" customHeight="1">
      <c r="A100" s="13" t="str">
        <f>'[5]餘絀-元(原稿)'!A99</f>
        <v>財政部主管</v>
      </c>
      <c r="B100" s="33">
        <f>B101</f>
        <v>0</v>
      </c>
      <c r="C100" s="8">
        <f>SUM(C101)</f>
        <v>2</v>
      </c>
      <c r="D100" s="8">
        <f>SUM(D101)</f>
        <v>2</v>
      </c>
      <c r="E100" s="20" t="s">
        <v>52</v>
      </c>
      <c r="F100" s="11"/>
    </row>
    <row r="101" spans="1:6" ht="22.5" customHeight="1">
      <c r="A101" s="14" t="str">
        <f>'[5]餘絀-元(原稿)'!A100</f>
        <v>1.中央政府債務基金</v>
      </c>
      <c r="B101" s="34">
        <v>0</v>
      </c>
      <c r="C101" s="22">
        <v>2</v>
      </c>
      <c r="D101" s="22">
        <f>C101-B101</f>
        <v>2</v>
      </c>
      <c r="E101" s="21" t="s">
        <v>52</v>
      </c>
      <c r="F101" s="17"/>
    </row>
    <row r="102" spans="1:6" ht="22.5" customHeight="1">
      <c r="A102" s="7" t="str">
        <f>'[5]餘絀-元(原稿)'!A101</f>
        <v>特別收入基金</v>
      </c>
      <c r="B102" s="8">
        <f>B103+B107+B110+B112+B115+B117+B119+B121+B123+B125+B127+B129+B131+B134+1</f>
        <v>-4639</v>
      </c>
      <c r="C102" s="8">
        <f>C103+C107+C110+C112+C115+C117+C119+C121+C123+C125+C127+C129+C131+C134</f>
        <v>16744</v>
      </c>
      <c r="D102" s="8">
        <f>D103+D107+D110+D112+D115+D117+D119+D121+D123+D125+D127+D129+D131+D134</f>
        <v>21385.824312</v>
      </c>
      <c r="E102" s="30" t="s">
        <v>2</v>
      </c>
      <c r="F102" s="17"/>
    </row>
    <row r="103" spans="1:6" ht="22.5" customHeight="1">
      <c r="A103" s="13" t="str">
        <f>'[5]餘絀-元(原稿)'!A102</f>
        <v>行政院主管</v>
      </c>
      <c r="B103" s="8">
        <f>SUM(B104:B106)+1</f>
        <v>-3293</v>
      </c>
      <c r="C103" s="8">
        <f>SUM(C104:C106)-1</f>
        <v>-1804</v>
      </c>
      <c r="D103" s="8">
        <f>SUM(D104:D106)</f>
        <v>1491</v>
      </c>
      <c r="E103" s="20">
        <v>45</v>
      </c>
      <c r="F103" s="17"/>
    </row>
    <row r="104" spans="1:6" ht="22.5" customHeight="1">
      <c r="A104" s="14" t="str">
        <f>'[5]餘絀-元(原稿)'!A103</f>
        <v>1.行政院國家科學技術發展基金</v>
      </c>
      <c r="B104" s="22">
        <v>-1323</v>
      </c>
      <c r="C104" s="22">
        <v>-1164</v>
      </c>
      <c r="D104" s="22">
        <f>C104-B104</f>
        <v>159</v>
      </c>
      <c r="E104" s="21">
        <v>12</v>
      </c>
      <c r="F104" s="17"/>
    </row>
    <row r="105" spans="1:6" s="12" customFormat="1" ht="22.5" customHeight="1">
      <c r="A105" s="14" t="str">
        <f>'[5]餘絀-元(原稿)'!A104</f>
        <v>2.離島建設基金</v>
      </c>
      <c r="B105" s="22">
        <v>431</v>
      </c>
      <c r="C105" s="22">
        <v>628</v>
      </c>
      <c r="D105" s="22">
        <f>C105-B105</f>
        <v>197</v>
      </c>
      <c r="E105" s="21" t="s">
        <v>9</v>
      </c>
      <c r="F105" s="11"/>
    </row>
    <row r="106" spans="1:6" ht="22.5" customHeight="1">
      <c r="A106" s="14" t="str">
        <f>'[5]餘絀-元(原稿)'!A105</f>
        <v>3.行政院公營事業民營化基金</v>
      </c>
      <c r="B106" s="22">
        <v>-2402</v>
      </c>
      <c r="C106" s="22">
        <v>-1267</v>
      </c>
      <c r="D106" s="22">
        <f>C106-B106</f>
        <v>1135</v>
      </c>
      <c r="E106" s="21" t="s">
        <v>19</v>
      </c>
      <c r="F106" s="17"/>
    </row>
    <row r="107" spans="1:6" ht="22.5" customHeight="1">
      <c r="A107" s="13" t="str">
        <f>'[5]餘絀-元(原稿)'!A106</f>
        <v>內政部主管</v>
      </c>
      <c r="B107" s="8">
        <f>SUM(B108:B109)</f>
        <v>-292</v>
      </c>
      <c r="C107" s="8">
        <f>SUM(C108:C109)</f>
        <v>-318</v>
      </c>
      <c r="D107" s="8">
        <f>SUM(D108:D109)</f>
        <v>-26</v>
      </c>
      <c r="E107" s="20" t="s">
        <v>53</v>
      </c>
      <c r="F107" s="17"/>
    </row>
    <row r="108" spans="1:6" s="12" customFormat="1" ht="22.5" customHeight="1">
      <c r="A108" s="14" t="str">
        <f>'[5]餘絀-元(原稿)'!A107</f>
        <v>4.社會福利基金</v>
      </c>
      <c r="B108" s="22">
        <v>-292</v>
      </c>
      <c r="C108" s="22">
        <v>-276</v>
      </c>
      <c r="D108" s="22">
        <f>C108-B108</f>
        <v>16</v>
      </c>
      <c r="E108" s="21" t="s">
        <v>12</v>
      </c>
      <c r="F108" s="11"/>
    </row>
    <row r="109" spans="1:6" ht="22.5" customHeight="1">
      <c r="A109" s="14" t="str">
        <f>'[5]餘絀-元(原稿)'!A108</f>
        <v>5.外籍配偶照顧輔導基金</v>
      </c>
      <c r="B109" s="34">
        <v>0</v>
      </c>
      <c r="C109" s="22">
        <v>-42</v>
      </c>
      <c r="D109" s="22">
        <f>C109-B109</f>
        <v>-42</v>
      </c>
      <c r="E109" s="27" t="s">
        <v>5</v>
      </c>
      <c r="F109" s="17"/>
    </row>
    <row r="110" spans="1:6" s="12" customFormat="1" ht="22.5" customHeight="1">
      <c r="A110" s="13" t="str">
        <f>'[5]餘絀-元(原稿)'!A109</f>
        <v>教育部主管</v>
      </c>
      <c r="B110" s="8">
        <f>SUM(B111)</f>
        <v>-60</v>
      </c>
      <c r="C110" s="8">
        <f>SUM(C111)</f>
        <v>-25</v>
      </c>
      <c r="D110" s="8">
        <f>SUM(D111)</f>
        <v>35</v>
      </c>
      <c r="E110" s="20" t="s">
        <v>42</v>
      </c>
      <c r="F110" s="11"/>
    </row>
    <row r="111" spans="1:6" s="32" customFormat="1" ht="22.5" customHeight="1">
      <c r="A111" s="14" t="str">
        <f>'[5]餘絀-元(原稿)'!A110</f>
        <v>6.學產基金</v>
      </c>
      <c r="B111" s="22">
        <v>-60</v>
      </c>
      <c r="C111" s="22">
        <v>-25</v>
      </c>
      <c r="D111" s="22">
        <f>C111-B111</f>
        <v>35</v>
      </c>
      <c r="E111" s="21" t="s">
        <v>42</v>
      </c>
      <c r="F111" s="31"/>
    </row>
    <row r="112" spans="1:6" ht="22.5" customHeight="1">
      <c r="A112" s="13" t="str">
        <f>'[5]餘絀-元(原稿)'!A111</f>
        <v>經濟部主管</v>
      </c>
      <c r="B112" s="8">
        <f>SUM(B113:B114)</f>
        <v>2273</v>
      </c>
      <c r="C112" s="8">
        <f>SUM(C113:C114)</f>
        <v>6567</v>
      </c>
      <c r="D112" s="8">
        <f>SUM(D113:D114)</f>
        <v>4294</v>
      </c>
      <c r="E112" s="20" t="s">
        <v>54</v>
      </c>
      <c r="F112" s="17"/>
    </row>
    <row r="113" spans="1:6" s="12" customFormat="1" ht="22.5" customHeight="1">
      <c r="A113" s="14" t="str">
        <f>'[5]餘絀-元(原稿)'!A112</f>
        <v>7.經濟特別收入基金</v>
      </c>
      <c r="B113" s="22">
        <v>-180</v>
      </c>
      <c r="C113" s="22">
        <v>4000</v>
      </c>
      <c r="D113" s="22">
        <f>C113-B113</f>
        <v>4180</v>
      </c>
      <c r="E113" s="27" t="s">
        <v>2</v>
      </c>
      <c r="F113" s="11"/>
    </row>
    <row r="114" spans="1:6" ht="22.5" customHeight="1">
      <c r="A114" s="14" t="str">
        <f>'[5]餘絀-元(原稿)'!A113</f>
        <v>8.核能發電後端營運基金</v>
      </c>
      <c r="B114" s="22">
        <v>2453</v>
      </c>
      <c r="C114" s="22">
        <v>2567</v>
      </c>
      <c r="D114" s="22">
        <f>C114-B114</f>
        <v>114</v>
      </c>
      <c r="E114" s="21" t="s">
        <v>29</v>
      </c>
      <c r="F114" s="17"/>
    </row>
    <row r="115" spans="1:6" ht="22.5" customHeight="1">
      <c r="A115" s="13" t="str">
        <f>'[5]餘絀-元(原稿)'!A114</f>
        <v>交通部主管</v>
      </c>
      <c r="B115" s="8" t="s">
        <v>55</v>
      </c>
      <c r="C115" s="8" t="s">
        <v>56</v>
      </c>
      <c r="D115" s="8">
        <v>115.824312</v>
      </c>
      <c r="E115" s="20" t="s">
        <v>57</v>
      </c>
      <c r="F115" s="17"/>
    </row>
    <row r="116" spans="1:6" ht="22.5" customHeight="1">
      <c r="A116" s="14" t="str">
        <f>'[5]餘絀-元(原稿)'!A115</f>
        <v>9.航港建設基金</v>
      </c>
      <c r="B116" s="22">
        <v>822</v>
      </c>
      <c r="C116" s="22">
        <v>938</v>
      </c>
      <c r="D116" s="22">
        <f>C116-B116</f>
        <v>116</v>
      </c>
      <c r="E116" s="21" t="s">
        <v>57</v>
      </c>
      <c r="F116" s="17"/>
    </row>
    <row r="117" spans="1:6" s="12" customFormat="1" ht="22.5" customHeight="1">
      <c r="A117" s="13" t="str">
        <f>'[5]餘絀-元(原稿)'!A116</f>
        <v>原子能委員會主管</v>
      </c>
      <c r="B117" s="8">
        <f>SUM(B118)</f>
        <v>64</v>
      </c>
      <c r="C117" s="8">
        <f>SUM(C118)</f>
        <v>70</v>
      </c>
      <c r="D117" s="8">
        <f>SUM(D118)</f>
        <v>6</v>
      </c>
      <c r="E117" s="20" t="s">
        <v>58</v>
      </c>
      <c r="F117" s="11"/>
    </row>
    <row r="118" spans="1:6" s="32" customFormat="1" ht="22.5" customHeight="1">
      <c r="A118" s="14" t="str">
        <f>'[5]餘絀-元(原稿)'!A117</f>
        <v>10.核子事故緊急應變基金</v>
      </c>
      <c r="B118" s="22">
        <v>64</v>
      </c>
      <c r="C118" s="22">
        <v>70</v>
      </c>
      <c r="D118" s="22">
        <f>C118-B118</f>
        <v>6</v>
      </c>
      <c r="E118" s="21" t="s">
        <v>58</v>
      </c>
      <c r="F118" s="31"/>
    </row>
    <row r="119" spans="1:6" s="12" customFormat="1" ht="22.5" customHeight="1">
      <c r="A119" s="13" t="str">
        <f>'[5]餘絀-元(原稿)'!A118</f>
        <v>農業委員會主管</v>
      </c>
      <c r="B119" s="8">
        <f>SUM(B120)</f>
        <v>-4745</v>
      </c>
      <c r="C119" s="8">
        <f>SUM(C120)</f>
        <v>-2790</v>
      </c>
      <c r="D119" s="8">
        <f>SUM(D120)</f>
        <v>1955</v>
      </c>
      <c r="E119" s="20" t="s">
        <v>30</v>
      </c>
      <c r="F119" s="11"/>
    </row>
    <row r="120" spans="1:6" ht="22.5" customHeight="1">
      <c r="A120" s="14" t="str">
        <f>'[5]餘絀-元(原稿)'!A119</f>
        <v>11.農業特別收入基金</v>
      </c>
      <c r="B120" s="22">
        <v>-4745</v>
      </c>
      <c r="C120" s="22">
        <v>-2790</v>
      </c>
      <c r="D120" s="22">
        <f>C120-B120</f>
        <v>1955</v>
      </c>
      <c r="E120" s="21" t="s">
        <v>30</v>
      </c>
      <c r="F120" s="17"/>
    </row>
    <row r="121" spans="1:6" s="12" customFormat="1" ht="22.5" customHeight="1">
      <c r="A121" s="13" t="str">
        <f>'[5]餘絀-元(原稿)'!A120</f>
        <v>勞工委員會主管</v>
      </c>
      <c r="B121" s="8">
        <f>SUM(B122)</f>
        <v>-1152</v>
      </c>
      <c r="C121" s="8">
        <f>SUM(C122)</f>
        <v>-347</v>
      </c>
      <c r="D121" s="8">
        <f>SUM(D122)</f>
        <v>805</v>
      </c>
      <c r="E121" s="20" t="s">
        <v>59</v>
      </c>
      <c r="F121" s="11"/>
    </row>
    <row r="122" spans="1:6" s="36" customFormat="1" ht="22.5" customHeight="1">
      <c r="A122" s="14" t="str">
        <f>'[5]餘絀-元(原稿)'!A121</f>
        <v>12.就業安定基金</v>
      </c>
      <c r="B122" s="22">
        <v>-1152</v>
      </c>
      <c r="C122" s="22">
        <v>-347</v>
      </c>
      <c r="D122" s="22">
        <f>C122-B122</f>
        <v>805</v>
      </c>
      <c r="E122" s="21" t="s">
        <v>59</v>
      </c>
      <c r="F122" s="35"/>
    </row>
    <row r="123" spans="1:6" s="12" customFormat="1" ht="24" customHeight="1">
      <c r="A123" s="13" t="str">
        <f>'[5]餘絀-元(原稿)'!A122</f>
        <v>衛生署主管</v>
      </c>
      <c r="B123" s="8">
        <f>SUM(B124)</f>
        <v>-254</v>
      </c>
      <c r="C123" s="8">
        <f>SUM(C124)</f>
        <v>-168</v>
      </c>
      <c r="D123" s="8">
        <f>SUM(D124)</f>
        <v>86</v>
      </c>
      <c r="E123" s="20" t="s">
        <v>41</v>
      </c>
      <c r="F123" s="11"/>
    </row>
    <row r="124" spans="1:6" ht="24" customHeight="1">
      <c r="A124" s="14" t="str">
        <f>'[5]餘絀-元(原稿)'!A123</f>
        <v>13.健康照護基金</v>
      </c>
      <c r="B124" s="22">
        <v>-254</v>
      </c>
      <c r="C124" s="22">
        <v>-168</v>
      </c>
      <c r="D124" s="22">
        <f>C124-B124</f>
        <v>86</v>
      </c>
      <c r="E124" s="21" t="s">
        <v>41</v>
      </c>
      <c r="F124" s="17"/>
    </row>
    <row r="125" spans="1:6" s="12" customFormat="1" ht="24" customHeight="1">
      <c r="A125" s="13" t="str">
        <f>'[5]餘絀-元(原稿)'!A124</f>
        <v>環境保護署主管</v>
      </c>
      <c r="B125" s="8">
        <f>SUM(B126)</f>
        <v>120</v>
      </c>
      <c r="C125" s="8">
        <f>SUM(C126)</f>
        <v>336</v>
      </c>
      <c r="D125" s="8">
        <f>SUM(D126)</f>
        <v>216</v>
      </c>
      <c r="E125" s="20" t="s">
        <v>60</v>
      </c>
      <c r="F125" s="11"/>
    </row>
    <row r="126" spans="1:6" ht="24" customHeight="1">
      <c r="A126" s="14" t="str">
        <f>'[5]餘絀-元(原稿)'!A125</f>
        <v>14.環境保護基金</v>
      </c>
      <c r="B126" s="22">
        <v>120</v>
      </c>
      <c r="C126" s="22">
        <v>336</v>
      </c>
      <c r="D126" s="22">
        <f>C126-B126</f>
        <v>216</v>
      </c>
      <c r="E126" s="21" t="s">
        <v>60</v>
      </c>
      <c r="F126" s="17"/>
    </row>
    <row r="127" spans="1:6" s="12" customFormat="1" ht="24" customHeight="1">
      <c r="A127" s="13" t="str">
        <f>'[5]餘絀-元(原稿)'!A126</f>
        <v>大陸委員會主管</v>
      </c>
      <c r="B127" s="8">
        <f>SUM(B128)</f>
        <v>36</v>
      </c>
      <c r="C127" s="8">
        <f>SUM(C128)</f>
        <v>1</v>
      </c>
      <c r="D127" s="8">
        <f>SUM(D128)</f>
        <v>-35</v>
      </c>
      <c r="E127" s="20" t="s">
        <v>61</v>
      </c>
      <c r="F127" s="11"/>
    </row>
    <row r="128" spans="1:6" ht="24" customHeight="1">
      <c r="A128" s="14" t="str">
        <f>'[5]餘絀-元(原稿)'!A127</f>
        <v>15.中華發展基金</v>
      </c>
      <c r="B128" s="22">
        <v>36</v>
      </c>
      <c r="C128" s="22">
        <v>1</v>
      </c>
      <c r="D128" s="22">
        <f>C128-B128</f>
        <v>-35</v>
      </c>
      <c r="E128" s="21" t="s">
        <v>61</v>
      </c>
      <c r="F128" s="17"/>
    </row>
    <row r="129" spans="1:6" s="12" customFormat="1" ht="24" customHeight="1">
      <c r="A129" s="13" t="str">
        <f>'[5]餘絀-元(原稿)'!A128</f>
        <v>新聞局主管</v>
      </c>
      <c r="B129" s="8">
        <f>SUM(B130)</f>
        <v>-1</v>
      </c>
      <c r="C129" s="8">
        <f>SUM(C130)</f>
        <v>-1</v>
      </c>
      <c r="D129" s="8">
        <f>SUM(D130)</f>
        <v>0</v>
      </c>
      <c r="E129" s="20" t="s">
        <v>32</v>
      </c>
      <c r="F129" s="11"/>
    </row>
    <row r="130" spans="1:6" ht="24" customHeight="1">
      <c r="A130" s="14" t="str">
        <f>'[5]餘絀-元(原稿)'!A129</f>
        <v>16.有線廣播電視事業發展基金</v>
      </c>
      <c r="B130" s="22">
        <v>-1</v>
      </c>
      <c r="C130" s="22">
        <v>-1</v>
      </c>
      <c r="D130" s="22">
        <f>C130-B130</f>
        <v>0</v>
      </c>
      <c r="E130" s="21" t="s">
        <v>32</v>
      </c>
      <c r="F130" s="17"/>
    </row>
    <row r="131" spans="1:6" ht="24" customHeight="1">
      <c r="A131" s="13" t="str">
        <f>'[5]餘絀-元(原稿)'!A130</f>
        <v>金融監督管理委員會主管</v>
      </c>
      <c r="B131" s="8">
        <f>SUM(B132:B133)</f>
        <v>1900</v>
      </c>
      <c r="C131" s="8">
        <f>SUM(C132:C133)</f>
        <v>14312</v>
      </c>
      <c r="D131" s="8">
        <f>SUM(D132:D133)</f>
        <v>12412</v>
      </c>
      <c r="E131" s="20" t="s">
        <v>62</v>
      </c>
      <c r="F131" s="17"/>
    </row>
    <row r="132" spans="1:6" s="12" customFormat="1" ht="24" customHeight="1">
      <c r="A132" s="14" t="str">
        <f>'[5]餘絀-元(原稿)'!A131</f>
        <v>17.金融監督管理基金</v>
      </c>
      <c r="B132" s="22">
        <v>-152</v>
      </c>
      <c r="C132" s="22">
        <v>-20</v>
      </c>
      <c r="D132" s="22">
        <f>C132-B132</f>
        <v>132</v>
      </c>
      <c r="E132" s="21" t="s">
        <v>63</v>
      </c>
      <c r="F132" s="11"/>
    </row>
    <row r="133" spans="1:6" s="12" customFormat="1" ht="24" customHeight="1">
      <c r="A133" s="14" t="str">
        <f>'[5]餘絀-元(原稿)'!A132</f>
        <v>18.行政院金融重建基金</v>
      </c>
      <c r="B133" s="22">
        <v>2052</v>
      </c>
      <c r="C133" s="22">
        <v>14332</v>
      </c>
      <c r="D133" s="22">
        <f>C133-B133</f>
        <v>12280</v>
      </c>
      <c r="E133" s="21" t="s">
        <v>64</v>
      </c>
      <c r="F133" s="11"/>
    </row>
    <row r="134" spans="1:6" ht="24" customHeight="1">
      <c r="A134" s="13" t="str">
        <f>'[5]餘絀-元(原稿)'!A133</f>
        <v>國家通訊傳播委員會主管</v>
      </c>
      <c r="B134" s="8">
        <f>SUM(B135)</f>
        <v>-58</v>
      </c>
      <c r="C134" s="8">
        <f>SUM(C135)</f>
        <v>-27</v>
      </c>
      <c r="D134" s="8">
        <f>SUM(D135)</f>
        <v>31</v>
      </c>
      <c r="E134" s="20" t="s">
        <v>65</v>
      </c>
      <c r="F134" s="17"/>
    </row>
    <row r="135" spans="1:6" s="12" customFormat="1" ht="24" customHeight="1">
      <c r="A135" s="14" t="str">
        <f>'[5]餘絀-元(原稿)'!A134</f>
        <v>19.通訊傳播監督管理基金</v>
      </c>
      <c r="B135" s="22">
        <v>-58</v>
      </c>
      <c r="C135" s="22">
        <v>-27</v>
      </c>
      <c r="D135" s="22">
        <f>C135-B135</f>
        <v>31</v>
      </c>
      <c r="E135" s="21" t="s">
        <v>65</v>
      </c>
      <c r="F135" s="11"/>
    </row>
    <row r="136" spans="1:6" s="12" customFormat="1" ht="24" customHeight="1">
      <c r="A136" s="7" t="str">
        <f>'[5]餘絀-元(原稿)'!A135</f>
        <v>資本計畫基金</v>
      </c>
      <c r="B136" s="8">
        <f aca="true" t="shared" si="0" ref="B136:D137">SUM(B137)</f>
        <v>-1309</v>
      </c>
      <c r="C136" s="8">
        <f t="shared" si="0"/>
        <v>-805</v>
      </c>
      <c r="D136" s="8">
        <f t="shared" si="0"/>
        <v>504</v>
      </c>
      <c r="E136" s="20" t="s">
        <v>66</v>
      </c>
      <c r="F136" s="11"/>
    </row>
    <row r="137" spans="1:6" s="12" customFormat="1" ht="24" customHeight="1">
      <c r="A137" s="13" t="str">
        <f>'[5]餘絀-元(原稿)'!A136</f>
        <v>國防部主管</v>
      </c>
      <c r="B137" s="8">
        <f t="shared" si="0"/>
        <v>-1309</v>
      </c>
      <c r="C137" s="8">
        <f t="shared" si="0"/>
        <v>-805</v>
      </c>
      <c r="D137" s="8">
        <f t="shared" si="0"/>
        <v>504</v>
      </c>
      <c r="E137" s="20" t="s">
        <v>66</v>
      </c>
      <c r="F137" s="11"/>
    </row>
    <row r="138" spans="1:6" s="12" customFormat="1" ht="24" customHeight="1">
      <c r="A138" s="14" t="str">
        <f>'[5]餘絀-元(原稿)'!A137</f>
        <v>1.國軍老舊營舍改建基金</v>
      </c>
      <c r="B138" s="22">
        <v>-1309</v>
      </c>
      <c r="C138" s="22">
        <v>-805</v>
      </c>
      <c r="D138" s="22">
        <f>C138-B138</f>
        <v>504</v>
      </c>
      <c r="E138" s="21" t="s">
        <v>66</v>
      </c>
      <c r="F138" s="11"/>
    </row>
    <row r="139" spans="1:6" s="12" customFormat="1" ht="27.75" customHeight="1">
      <c r="A139" s="37" t="s">
        <v>67</v>
      </c>
      <c r="B139" s="8">
        <f>B5+B99+B102+B136</f>
        <v>2313</v>
      </c>
      <c r="C139" s="8">
        <f>C5+C99+C102+C136</f>
        <v>23764</v>
      </c>
      <c r="D139" s="8">
        <f>D5+D99+D102+D136</f>
        <v>21453.508694</v>
      </c>
      <c r="E139" s="20">
        <v>927</v>
      </c>
      <c r="F139" s="11"/>
    </row>
    <row r="140" spans="1:5" s="38" customFormat="1" ht="24" customHeight="1">
      <c r="A140" s="52" t="s">
        <v>80</v>
      </c>
      <c r="B140" s="52"/>
      <c r="C140" s="52"/>
      <c r="D140" s="52"/>
      <c r="E140" s="52"/>
    </row>
    <row r="141" spans="1:5" s="39" customFormat="1" ht="15.75" customHeight="1">
      <c r="A141" s="51" t="s">
        <v>81</v>
      </c>
      <c r="B141" s="51"/>
      <c r="C141" s="51"/>
      <c r="D141" s="51"/>
      <c r="E141" s="51"/>
    </row>
    <row r="142" spans="1:5" s="40" customFormat="1" ht="15.75" customHeight="1">
      <c r="A142" s="45" t="s">
        <v>82</v>
      </c>
      <c r="B142" s="46"/>
      <c r="C142" s="46"/>
      <c r="D142" s="46"/>
      <c r="E142" s="46"/>
    </row>
    <row r="143" spans="1:5" s="43" customFormat="1" ht="15.75" customHeight="1">
      <c r="A143" s="41" t="s">
        <v>83</v>
      </c>
      <c r="B143" s="41"/>
      <c r="C143" s="41"/>
      <c r="D143" s="41"/>
      <c r="E143" s="42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</sheetData>
  <mergeCells count="5">
    <mergeCell ref="A142:E142"/>
    <mergeCell ref="A1:E1"/>
    <mergeCell ref="A3:A4"/>
    <mergeCell ref="A141:E141"/>
    <mergeCell ref="A140:E140"/>
  </mergeCells>
  <printOptions horizontalCentered="1"/>
  <pageMargins left="0.3937007874015748" right="0.3937007874015748" top="0.7874015748031497" bottom="0.5905511811023623" header="0.5905511811023623" footer="0.31496062992125984"/>
  <pageSetup firstPageNumber="13" useFirstPageNumber="1" horizontalDpi="600" verticalDpi="600" orientation="landscape" paperSize="9" scale="86" r:id="rId3"/>
  <headerFooter alignWithMargins="0">
    <oddHeader>&amp;L&amp;"標楷體,標準"&amp;20附表&amp;"Times New Roman,標準"6</oddHeader>
    <oddFooter>&amp;C&amp;"Times New Roman,標準"&amp;14&amp;P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非比</dc:title>
  <dc:subject>非比</dc:subject>
  <dc:creator>行政院主計處</dc:creator>
  <cp:keywords/>
  <dc:description> </dc:description>
  <cp:lastModifiedBy>Administrator</cp:lastModifiedBy>
  <dcterms:created xsi:type="dcterms:W3CDTF">2007-05-17T09:03:43Z</dcterms:created>
  <dcterms:modified xsi:type="dcterms:W3CDTF">2008-11-13T10:52:20Z</dcterms:modified>
  <cp:category>I00</cp:category>
  <cp:version/>
  <cp:contentType/>
  <cp:contentStatus/>
</cp:coreProperties>
</file>