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歲入-本年" sheetId="1" r:id="rId1"/>
    <sheet name="歲入-累計" sheetId="2" r:id="rId2"/>
    <sheet name="歲出-本年" sheetId="3" r:id="rId3"/>
    <sheet name="歲出-累計" sheetId="4" r:id="rId4"/>
    <sheet name="融資-本年" sheetId="5" r:id="rId5"/>
    <sheet name="融資-累計" sheetId="6" r:id="rId6"/>
  </sheets>
  <definedNames>
    <definedName name="_xlnm.Print_Titles" localSheetId="0">'歲入-本年'!$1:$5</definedName>
    <definedName name="_xlnm.Print_Titles" localSheetId="1">'歲入-累計'!$1:$5</definedName>
    <definedName name="_xlnm.Print_Titles" localSheetId="2">'歲出-本年'!$1:$5</definedName>
    <definedName name="_xlnm.Print_Titles" localSheetId="3">'歲出-累計'!$1:$5</definedName>
    <definedName name="_xlnm.Print_Titles" localSheetId="4">'融資-本年'!$1:$6</definedName>
    <definedName name="_xlnm.Print_Titles" localSheetId="5">'融資-累計'!$1:$6</definedName>
  </definedNames>
  <calcPr fullCalcOnLoad="1"/>
</workbook>
</file>

<file path=xl/sharedStrings.xml><?xml version="1.0" encoding="utf-8"?>
<sst xmlns="http://schemas.openxmlformats.org/spreadsheetml/2006/main" count="254" uniqueCount="99">
  <si>
    <t>經資門併計</t>
  </si>
  <si>
    <t>單位：新臺幣元</t>
  </si>
  <si>
    <t>科        目</t>
  </si>
  <si>
    <t>全部計畫預算數</t>
  </si>
  <si>
    <t>執行數</t>
  </si>
  <si>
    <t>已分配尚未執行數</t>
  </si>
  <si>
    <t>款</t>
  </si>
  <si>
    <t>項</t>
  </si>
  <si>
    <t>目</t>
  </si>
  <si>
    <t>節</t>
  </si>
  <si>
    <t>名稱</t>
  </si>
  <si>
    <t>原預算數</t>
  </si>
  <si>
    <t>預算增減數</t>
  </si>
  <si>
    <t>合計</t>
  </si>
  <si>
    <t>本年度分配數</t>
  </si>
  <si>
    <t>以前年度
分配數餘額</t>
  </si>
  <si>
    <t>實現數</t>
  </si>
  <si>
    <t>預收數</t>
  </si>
  <si>
    <t>　</t>
  </si>
  <si>
    <t>　合　　　　計　</t>
  </si>
  <si>
    <t>稅課收入</t>
  </si>
  <si>
    <t>財政部</t>
  </si>
  <si>
    <t>所得稅</t>
  </si>
  <si>
    <t>營利事業所得稅</t>
  </si>
  <si>
    <t>罰款及賠償收入</t>
  </si>
  <si>
    <t>水利署及所屬</t>
  </si>
  <si>
    <t>賠償收入</t>
  </si>
  <si>
    <t>一般賠償收入</t>
  </si>
  <si>
    <t>財產收入</t>
  </si>
  <si>
    <t>財產售價</t>
  </si>
  <si>
    <t>動產售價</t>
  </si>
  <si>
    <t>廢舊物資售價</t>
  </si>
  <si>
    <t>其他收入</t>
  </si>
  <si>
    <t>雜項收入</t>
  </si>
  <si>
    <t>其他雜項收入</t>
  </si>
  <si>
    <t>分配累計數</t>
  </si>
  <si>
    <t>執行累計數</t>
  </si>
  <si>
    <t>已分配尚
未執行數</t>
  </si>
  <si>
    <t>預付數</t>
  </si>
  <si>
    <t>內政部主管</t>
  </si>
  <si>
    <t>營建署及所屬</t>
  </si>
  <si>
    <t>環境保護支出</t>
  </si>
  <si>
    <t>下水道管理業務</t>
  </si>
  <si>
    <t>經濟部主管</t>
  </si>
  <si>
    <t>農業支出</t>
  </si>
  <si>
    <t>河川區域排水管理及治理</t>
  </si>
  <si>
    <t>農業委員會主管</t>
  </si>
  <si>
    <t>農業委員會</t>
  </si>
  <si>
    <t>農業發展</t>
  </si>
  <si>
    <t>農田排水</t>
  </si>
  <si>
    <t>林務局</t>
  </si>
  <si>
    <t>林業發展</t>
  </si>
  <si>
    <t>國有林治理</t>
  </si>
  <si>
    <t>水土保持局</t>
  </si>
  <si>
    <t>水土保持發展</t>
  </si>
  <si>
    <t>漁業署及所屬</t>
  </si>
  <si>
    <t>水產養殖排水</t>
  </si>
  <si>
    <t>農糧署及所屬</t>
  </si>
  <si>
    <t>農業防災作為</t>
  </si>
  <si>
    <t>項目</t>
  </si>
  <si>
    <t>全 部 計 畫 預 算 數</t>
  </si>
  <si>
    <t>公債及賒借收入</t>
  </si>
  <si>
    <t>賒借收入</t>
  </si>
  <si>
    <t>國庫署</t>
  </si>
  <si>
    <t>至106年06月30日</t>
  </si>
  <si>
    <t>中華民國106年01月01日</t>
  </si>
  <si>
    <t>中央政府流域綜合治理計畫</t>
  </si>
  <si>
    <t>第2期特別預算半年結算報告</t>
  </si>
  <si>
    <t>中央政府流域綜合治理計畫</t>
  </si>
  <si>
    <t>第2期特別預算半年結算報告</t>
  </si>
  <si>
    <t>至106年06月30日</t>
  </si>
  <si>
    <t>中華民國105年01月01日</t>
  </si>
  <si>
    <t>－本年度部分</t>
  </si>
  <si>
    <t>中華民國106年01月01日</t>
  </si>
  <si>
    <t>分   配   預   算   數</t>
  </si>
  <si>
    <t xml:space="preserve">       單位：新臺幣元</t>
  </si>
  <si>
    <t>執行累計數</t>
  </si>
  <si>
    <t>已分配尚
未執行數</t>
  </si>
  <si>
    <t>分配數尚
未執行數</t>
  </si>
  <si>
    <t>已分配尚
未執行數</t>
  </si>
  <si>
    <t>－本年度部分</t>
  </si>
  <si>
    <t>設施區域及農田排水瓶頸
改善</t>
  </si>
  <si>
    <t>上游坡地水土保持及治山
防洪</t>
  </si>
  <si>
    <t>漁業發展</t>
  </si>
  <si>
    <t>雨水下水道</t>
  </si>
  <si>
    <t>河川及區域排水改善</t>
  </si>
  <si>
    <t>輔導設置農業產銷設施及
分散產區</t>
  </si>
  <si>
    <t>歲入執行</t>
  </si>
  <si>
    <t>累計結算表</t>
  </si>
  <si>
    <t>歲入執行結算表</t>
  </si>
  <si>
    <t>占分配數％</t>
  </si>
  <si>
    <t>分配預算數</t>
  </si>
  <si>
    <t>占分配累計數％</t>
  </si>
  <si>
    <t>歲出執行結算表</t>
  </si>
  <si>
    <t>歲出執行</t>
  </si>
  <si>
    <t>融資調度執行結算表</t>
  </si>
  <si>
    <t>執行數</t>
  </si>
  <si>
    <t>融資調度執行</t>
  </si>
  <si>
    <t>執行累計數占分配累計數％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</si>
</sst>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新細明體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16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8"/>
      <color indexed="8"/>
      <name val="Arial"/>
      <family val="2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right" vertical="top"/>
    </xf>
    <xf numFmtId="4" fontId="7" fillId="0" borderId="15" xfId="0" applyNumberFormat="1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4" fontId="11" fillId="0" borderId="11" xfId="0" applyNumberFormat="1" applyFont="1" applyBorder="1" applyAlignment="1">
      <alignment horizontal="right" vertical="top"/>
    </xf>
    <xf numFmtId="4" fontId="11" fillId="0" borderId="12" xfId="0" applyNumberFormat="1" applyFont="1" applyBorder="1" applyAlignment="1">
      <alignment horizontal="right" vertical="top"/>
    </xf>
    <xf numFmtId="0" fontId="7" fillId="0" borderId="13" xfId="0" applyFont="1" applyBorder="1" applyAlignment="1">
      <alignment horizontal="left" vertical="top" wrapText="1"/>
    </xf>
    <xf numFmtId="4" fontId="11" fillId="0" borderId="14" xfId="0" applyNumberFormat="1" applyFont="1" applyBorder="1" applyAlignment="1">
      <alignment horizontal="right" vertical="top"/>
    </xf>
    <xf numFmtId="4" fontId="11" fillId="0" borderId="15" xfId="0" applyNumberFormat="1" applyFont="1" applyBorder="1" applyAlignment="1">
      <alignment horizontal="right" vertical="top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 quotePrefix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4" fontId="13" fillId="0" borderId="1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top"/>
    </xf>
    <xf numFmtId="41" fontId="13" fillId="0" borderId="11" xfId="0" applyNumberFormat="1" applyFont="1" applyBorder="1" applyAlignment="1">
      <alignment horizontal="right" vertical="top"/>
    </xf>
    <xf numFmtId="4" fontId="13" fillId="0" borderId="12" xfId="0" applyNumberFormat="1" applyFont="1" applyBorder="1" applyAlignment="1">
      <alignment horizontal="right" vertical="top"/>
    </xf>
    <xf numFmtId="4" fontId="13" fillId="0" borderId="14" xfId="0" applyNumberFormat="1" applyFont="1" applyBorder="1" applyAlignment="1">
      <alignment horizontal="right" vertical="top"/>
    </xf>
    <xf numFmtId="41" fontId="13" fillId="0" borderId="14" xfId="0" applyNumberFormat="1" applyFont="1" applyBorder="1" applyAlignment="1">
      <alignment horizontal="right" vertical="top"/>
    </xf>
    <xf numFmtId="4" fontId="13" fillId="0" borderId="15" xfId="0" applyNumberFormat="1" applyFont="1" applyBorder="1" applyAlignment="1">
      <alignment horizontal="right" vertical="top"/>
    </xf>
    <xf numFmtId="3" fontId="9" fillId="0" borderId="16" xfId="0" applyNumberFormat="1" applyFont="1" applyBorder="1" applyAlignment="1">
      <alignment horizontal="right" vertical="center" indent="1"/>
    </xf>
    <xf numFmtId="0" fontId="9" fillId="0" borderId="17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 wrapText="1"/>
    </xf>
    <xf numFmtId="3" fontId="9" fillId="0" borderId="18" xfId="0" applyNumberFormat="1" applyFont="1" applyBorder="1" applyAlignment="1">
      <alignment horizontal="distributed" vertical="center" wrapText="1"/>
    </xf>
    <xf numFmtId="41" fontId="13" fillId="0" borderId="12" xfId="0" applyNumberFormat="1" applyFont="1" applyBorder="1" applyAlignment="1">
      <alignment horizontal="right" vertical="top"/>
    </xf>
    <xf numFmtId="0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right" vertical="center" indent="1"/>
    </xf>
    <xf numFmtId="0" fontId="12" fillId="0" borderId="10" xfId="0" applyFont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3" fontId="9" fillId="0" borderId="19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horizontal="distributed" vertical="center" wrapText="1"/>
    </xf>
    <xf numFmtId="49" fontId="1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3" fontId="9" fillId="0" borderId="19" xfId="0" applyNumberFormat="1" applyFont="1" applyBorder="1" applyAlignment="1">
      <alignment vertical="center" wrapText="1"/>
    </xf>
    <xf numFmtId="3" fontId="9" fillId="0" borderId="14" xfId="0" applyNumberFormat="1" applyFont="1" applyBorder="1" applyAlignment="1">
      <alignment horizontal="distributed" vertical="center" wrapText="1"/>
    </xf>
    <xf numFmtId="3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distributed" vertical="center" wrapText="1"/>
    </xf>
    <xf numFmtId="3" fontId="9" fillId="0" borderId="20" xfId="0" applyNumberFormat="1" applyFont="1" applyBorder="1" applyAlignment="1">
      <alignment horizontal="distributed" vertical="center" wrapText="1"/>
    </xf>
    <xf numFmtId="3" fontId="9" fillId="0" borderId="17" xfId="0" applyNumberFormat="1" applyFont="1" applyBorder="1" applyAlignment="1">
      <alignment horizontal="distributed" vertical="center" wrapText="1"/>
    </xf>
    <xf numFmtId="3" fontId="9" fillId="0" borderId="19" xfId="0" applyNumberFormat="1" applyFont="1" applyBorder="1" applyAlignment="1">
      <alignment horizontal="distributed" vertical="center" wrapText="1"/>
    </xf>
    <xf numFmtId="3" fontId="9" fillId="0" borderId="20" xfId="0" applyNumberFormat="1" applyFont="1" applyBorder="1" applyAlignment="1">
      <alignment horizontal="distributed" vertical="center" wrapText="1"/>
    </xf>
    <xf numFmtId="3" fontId="9" fillId="0" borderId="17" xfId="0" applyNumberFormat="1" applyFont="1" applyBorder="1" applyAlignment="1">
      <alignment horizontal="distributed" vertical="center" wrapText="1"/>
    </xf>
    <xf numFmtId="3" fontId="9" fillId="0" borderId="21" xfId="0" applyNumberFormat="1" applyFont="1" applyBorder="1" applyAlignment="1">
      <alignment horizontal="distributed" vertical="center" wrapText="1"/>
    </xf>
    <xf numFmtId="3" fontId="9" fillId="0" borderId="15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 quotePrefix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right" vertical="center" indent="1"/>
    </xf>
    <xf numFmtId="0" fontId="10" fillId="0" borderId="16" xfId="0" applyFont="1" applyBorder="1" applyAlignment="1">
      <alignment horizontal="right" vertical="center" indent="1"/>
    </xf>
    <xf numFmtId="0" fontId="9" fillId="0" borderId="20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right" vertical="center" indent="1"/>
    </xf>
    <xf numFmtId="3" fontId="9" fillId="0" borderId="22" xfId="0" applyNumberFormat="1" applyFont="1" applyBorder="1" applyAlignment="1">
      <alignment horizontal="distributed" vertical="center" wrapText="1"/>
    </xf>
    <xf numFmtId="0" fontId="48" fillId="0" borderId="23" xfId="0" applyFont="1" applyBorder="1" applyAlignment="1">
      <alignment horizontal="distributed" vertical="center" wrapText="1"/>
    </xf>
    <xf numFmtId="3" fontId="9" fillId="0" borderId="24" xfId="0" applyNumberFormat="1" applyFont="1" applyBorder="1" applyAlignment="1">
      <alignment horizontal="distributed" vertical="center" wrapText="1"/>
    </xf>
    <xf numFmtId="0" fontId="48" fillId="0" borderId="14" xfId="0" applyFont="1" applyBorder="1" applyAlignment="1">
      <alignment horizontal="distributed" vertical="center" wrapText="1"/>
    </xf>
    <xf numFmtId="0" fontId="48" fillId="0" borderId="17" xfId="0" applyFont="1" applyBorder="1" applyAlignment="1">
      <alignment horizontal="distributed" vertical="center" wrapText="1"/>
    </xf>
    <xf numFmtId="0" fontId="9" fillId="0" borderId="18" xfId="0" applyNumberFormat="1" applyFont="1" applyBorder="1" applyAlignment="1">
      <alignment horizontal="distributed" vertical="center" wrapText="1"/>
    </xf>
    <xf numFmtId="0" fontId="9" fillId="0" borderId="18" xfId="0" applyNumberFormat="1" applyFont="1" applyBorder="1" applyAlignment="1">
      <alignment horizontal="distributed" vertical="center"/>
    </xf>
    <xf numFmtId="0" fontId="9" fillId="0" borderId="24" xfId="0" applyNumberFormat="1" applyFont="1" applyBorder="1" applyAlignment="1">
      <alignment horizontal="distributed" vertical="center"/>
    </xf>
    <xf numFmtId="0" fontId="9" fillId="0" borderId="14" xfId="0" applyNumberFormat="1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9" fillId="0" borderId="19" xfId="0" applyNumberFormat="1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9" fillId="0" borderId="21" xfId="0" applyNumberFormat="1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 wrapText="1"/>
    </xf>
    <xf numFmtId="0" fontId="14" fillId="0" borderId="0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3" fillId="0" borderId="16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9" fillId="0" borderId="24" xfId="0" applyNumberFormat="1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77" fontId="13" fillId="0" borderId="12" xfId="0" applyNumberFormat="1" applyFont="1" applyBorder="1" applyAlignment="1">
      <alignment horizontal="right" vertical="center"/>
    </xf>
    <xf numFmtId="177" fontId="13" fillId="0" borderId="12" xfId="0" applyNumberFormat="1" applyFont="1" applyBorder="1" applyAlignment="1">
      <alignment horizontal="right" vertical="top"/>
    </xf>
    <xf numFmtId="177" fontId="13" fillId="0" borderId="15" xfId="0" applyNumberFormat="1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96" zoomScaleNormal="96" workbookViewId="0" topLeftCell="A1">
      <selection activeCell="O6" sqref="O6:O23"/>
    </sheetView>
  </sheetViews>
  <sheetFormatPr defaultColWidth="9.00390625" defaultRowHeight="26.25" customHeight="1"/>
  <cols>
    <col min="1" max="1" width="2.875" style="10" customWidth="1"/>
    <col min="2" max="2" width="2.875" style="11" customWidth="1"/>
    <col min="3" max="4" width="3.00390625" style="11" customWidth="1"/>
    <col min="5" max="5" width="21.00390625" style="12" customWidth="1"/>
    <col min="6" max="6" width="14.625" style="13" customWidth="1"/>
    <col min="7" max="7" width="13.375" style="13" customWidth="1"/>
    <col min="8" max="8" width="14.625" style="13" customWidth="1"/>
    <col min="9" max="12" width="14.25390625" style="13" customWidth="1"/>
    <col min="13" max="13" width="12.625" style="13" customWidth="1"/>
    <col min="14" max="14" width="14.25390625" style="13" customWidth="1"/>
    <col min="15" max="15" width="6.75390625" style="14" customWidth="1"/>
    <col min="16" max="16" width="13.25390625" style="14" customWidth="1"/>
    <col min="17" max="16384" width="9.00390625" style="1" customWidth="1"/>
  </cols>
  <sheetData>
    <row r="1" spans="1:16" s="2" customFormat="1" ht="16.5" customHeight="1">
      <c r="A1" s="6"/>
      <c r="B1" s="6"/>
      <c r="C1" s="6"/>
      <c r="D1" s="6"/>
      <c r="E1" s="82" t="s">
        <v>66</v>
      </c>
      <c r="F1" s="83"/>
      <c r="G1" s="83"/>
      <c r="H1" s="83"/>
      <c r="I1" s="83"/>
      <c r="J1" s="84" t="s">
        <v>67</v>
      </c>
      <c r="K1" s="84"/>
      <c r="L1" s="84"/>
      <c r="M1" s="83"/>
      <c r="N1" s="83"/>
      <c r="O1" s="74"/>
      <c r="P1" s="8"/>
    </row>
    <row r="2" spans="1:16" s="2" customFormat="1" ht="16.5" customHeight="1">
      <c r="A2" s="6"/>
      <c r="B2" s="6"/>
      <c r="C2" s="6"/>
      <c r="D2" s="6"/>
      <c r="E2" s="7"/>
      <c r="F2" s="8"/>
      <c r="G2" s="8"/>
      <c r="H2" s="85" t="s">
        <v>89</v>
      </c>
      <c r="I2" s="86"/>
      <c r="J2" s="97" t="s">
        <v>80</v>
      </c>
      <c r="K2" s="98"/>
      <c r="L2" s="9"/>
      <c r="M2" s="9"/>
      <c r="N2" s="8"/>
      <c r="O2" s="8"/>
      <c r="P2" s="8"/>
    </row>
    <row r="3" spans="1:16" s="3" customFormat="1" ht="16.5" customHeight="1">
      <c r="A3" s="104" t="s">
        <v>0</v>
      </c>
      <c r="B3" s="104"/>
      <c r="C3" s="104"/>
      <c r="D3" s="104"/>
      <c r="E3" s="105"/>
      <c r="F3" s="4"/>
      <c r="G3" s="4"/>
      <c r="H3" s="87" t="s">
        <v>65</v>
      </c>
      <c r="I3" s="88"/>
      <c r="J3" s="99" t="s">
        <v>64</v>
      </c>
      <c r="K3" s="99"/>
      <c r="L3" s="5"/>
      <c r="M3" s="5"/>
      <c r="N3" s="100" t="s">
        <v>1</v>
      </c>
      <c r="O3" s="100"/>
      <c r="P3" s="101"/>
    </row>
    <row r="4" spans="1:16" s="3" customFormat="1" ht="26.25" customHeight="1">
      <c r="A4" s="102" t="s">
        <v>2</v>
      </c>
      <c r="B4" s="102"/>
      <c r="C4" s="102"/>
      <c r="D4" s="102"/>
      <c r="E4" s="103"/>
      <c r="F4" s="89" t="s">
        <v>3</v>
      </c>
      <c r="G4" s="90"/>
      <c r="H4" s="91"/>
      <c r="I4" s="75"/>
      <c r="J4" s="93" t="s">
        <v>91</v>
      </c>
      <c r="K4" s="94"/>
      <c r="L4" s="92" t="s">
        <v>4</v>
      </c>
      <c r="M4" s="93"/>
      <c r="N4" s="93"/>
      <c r="O4" s="94"/>
      <c r="P4" s="95" t="s">
        <v>79</v>
      </c>
    </row>
    <row r="5" spans="1:16" s="3" customFormat="1" ht="31.5" customHeight="1">
      <c r="A5" s="66" t="s">
        <v>6</v>
      </c>
      <c r="B5" s="67" t="s">
        <v>7</v>
      </c>
      <c r="C5" s="67" t="s">
        <v>8</v>
      </c>
      <c r="D5" s="67" t="s">
        <v>9</v>
      </c>
      <c r="E5" s="67" t="s">
        <v>10</v>
      </c>
      <c r="F5" s="68" t="s">
        <v>11</v>
      </c>
      <c r="G5" s="68" t="s">
        <v>12</v>
      </c>
      <c r="H5" s="68" t="s">
        <v>13</v>
      </c>
      <c r="I5" s="68" t="s">
        <v>14</v>
      </c>
      <c r="J5" s="68" t="s">
        <v>15</v>
      </c>
      <c r="K5" s="68" t="s">
        <v>13</v>
      </c>
      <c r="L5" s="81" t="s">
        <v>16</v>
      </c>
      <c r="M5" s="81" t="s">
        <v>17</v>
      </c>
      <c r="N5" s="81" t="s">
        <v>13</v>
      </c>
      <c r="O5" s="76" t="s">
        <v>90</v>
      </c>
      <c r="P5" s="96"/>
    </row>
    <row r="6" spans="1:16" ht="26.25" customHeight="1">
      <c r="A6" s="46"/>
      <c r="B6" s="47"/>
      <c r="C6" s="47"/>
      <c r="D6" s="47" t="s">
        <v>18</v>
      </c>
      <c r="E6" s="48" t="s">
        <v>19</v>
      </c>
      <c r="F6" s="56">
        <f aca="true" t="shared" si="0" ref="F6:K6">SUM(F7,F16,F20)</f>
        <v>19853000000</v>
      </c>
      <c r="G6" s="57">
        <f t="shared" si="0"/>
        <v>0</v>
      </c>
      <c r="H6" s="56">
        <f t="shared" si="0"/>
        <v>19853000000</v>
      </c>
      <c r="I6" s="56">
        <f t="shared" si="0"/>
        <v>9391201000</v>
      </c>
      <c r="J6" s="57">
        <f t="shared" si="0"/>
        <v>0</v>
      </c>
      <c r="K6" s="56">
        <f t="shared" si="0"/>
        <v>9391201000</v>
      </c>
      <c r="L6" s="56">
        <f>SUM(L7,L11,L15,L20)</f>
        <v>9403282134</v>
      </c>
      <c r="M6" s="57">
        <v>0</v>
      </c>
      <c r="N6" s="56">
        <f aca="true" t="shared" si="1" ref="N6:N23">L6+M6</f>
        <v>9403282134</v>
      </c>
      <c r="O6" s="145">
        <f>IF(K6=0,"-",N6/K6%)</f>
        <v>100.12864312029953</v>
      </c>
      <c r="P6" s="58">
        <f>SUM(P7,P11,P15,P20)</f>
        <v>-12081134</v>
      </c>
    </row>
    <row r="7" spans="1:16" ht="26.25" customHeight="1">
      <c r="A7" s="49">
        <v>1</v>
      </c>
      <c r="B7" s="50"/>
      <c r="C7" s="50"/>
      <c r="D7" s="50"/>
      <c r="E7" s="51" t="s">
        <v>20</v>
      </c>
      <c r="F7" s="59">
        <f aca="true" t="shared" si="2" ref="F7:K7">SUM(F8,F11)</f>
        <v>19853000000</v>
      </c>
      <c r="G7" s="60">
        <f t="shared" si="2"/>
        <v>0</v>
      </c>
      <c r="H7" s="59">
        <f t="shared" si="2"/>
        <v>19853000000</v>
      </c>
      <c r="I7" s="59">
        <f t="shared" si="2"/>
        <v>9391201000</v>
      </c>
      <c r="J7" s="60">
        <f t="shared" si="2"/>
        <v>0</v>
      </c>
      <c r="K7" s="59">
        <f t="shared" si="2"/>
        <v>9391201000</v>
      </c>
      <c r="L7" s="59">
        <f>SUM(L8)</f>
        <v>9391201000</v>
      </c>
      <c r="M7" s="60">
        <v>0</v>
      </c>
      <c r="N7" s="59">
        <f t="shared" si="1"/>
        <v>9391201000</v>
      </c>
      <c r="O7" s="146">
        <f aca="true" t="shared" si="3" ref="O7:O23">IF(K7=0,"-",N7/K7%)</f>
        <v>100</v>
      </c>
      <c r="P7" s="69">
        <f>SUM(P8)</f>
        <v>0</v>
      </c>
    </row>
    <row r="8" spans="1:16" ht="26.25" customHeight="1">
      <c r="A8" s="49"/>
      <c r="B8" s="50">
        <v>1</v>
      </c>
      <c r="C8" s="50"/>
      <c r="D8" s="50"/>
      <c r="E8" s="51" t="s">
        <v>21</v>
      </c>
      <c r="F8" s="59">
        <f aca="true" t="shared" si="4" ref="F8:K9">SUM(F9)</f>
        <v>19853000000</v>
      </c>
      <c r="G8" s="60">
        <f t="shared" si="4"/>
        <v>0</v>
      </c>
      <c r="H8" s="59">
        <f t="shared" si="4"/>
        <v>19853000000</v>
      </c>
      <c r="I8" s="59">
        <f t="shared" si="4"/>
        <v>9391201000</v>
      </c>
      <c r="J8" s="60">
        <f t="shared" si="4"/>
        <v>0</v>
      </c>
      <c r="K8" s="59">
        <f t="shared" si="4"/>
        <v>9391201000</v>
      </c>
      <c r="L8" s="59">
        <f>SUM(L9)</f>
        <v>9391201000</v>
      </c>
      <c r="M8" s="60">
        <v>0</v>
      </c>
      <c r="N8" s="59">
        <f t="shared" si="1"/>
        <v>9391201000</v>
      </c>
      <c r="O8" s="146">
        <f t="shared" si="3"/>
        <v>100</v>
      </c>
      <c r="P8" s="69">
        <f>SUM(P9)</f>
        <v>0</v>
      </c>
    </row>
    <row r="9" spans="1:16" ht="26.25" customHeight="1">
      <c r="A9" s="49"/>
      <c r="B9" s="50"/>
      <c r="C9" s="50">
        <v>1</v>
      </c>
      <c r="D9" s="50"/>
      <c r="E9" s="51" t="s">
        <v>22</v>
      </c>
      <c r="F9" s="59">
        <f t="shared" si="4"/>
        <v>19853000000</v>
      </c>
      <c r="G9" s="60">
        <f t="shared" si="4"/>
        <v>0</v>
      </c>
      <c r="H9" s="59">
        <f t="shared" si="4"/>
        <v>19853000000</v>
      </c>
      <c r="I9" s="59">
        <f t="shared" si="4"/>
        <v>9391201000</v>
      </c>
      <c r="J9" s="60">
        <f t="shared" si="4"/>
        <v>0</v>
      </c>
      <c r="K9" s="59">
        <f t="shared" si="4"/>
        <v>9391201000</v>
      </c>
      <c r="L9" s="59">
        <f>SUM(L10)</f>
        <v>9391201000</v>
      </c>
      <c r="M9" s="60">
        <v>0</v>
      </c>
      <c r="N9" s="59">
        <f t="shared" si="1"/>
        <v>9391201000</v>
      </c>
      <c r="O9" s="146">
        <f t="shared" si="3"/>
        <v>100</v>
      </c>
      <c r="P9" s="69">
        <f>SUM(P10)</f>
        <v>0</v>
      </c>
    </row>
    <row r="10" spans="1:16" ht="26.25" customHeight="1">
      <c r="A10" s="49"/>
      <c r="B10" s="50"/>
      <c r="C10" s="50"/>
      <c r="D10" s="50">
        <v>1</v>
      </c>
      <c r="E10" s="51" t="s">
        <v>23</v>
      </c>
      <c r="F10" s="59">
        <v>19853000000</v>
      </c>
      <c r="G10" s="60">
        <v>0</v>
      </c>
      <c r="H10" s="59">
        <f>SUM(F10:G10)</f>
        <v>19853000000</v>
      </c>
      <c r="I10" s="59">
        <v>9391201000</v>
      </c>
      <c r="J10" s="60">
        <v>0</v>
      </c>
      <c r="K10" s="59">
        <f>SUM(I10:J10)</f>
        <v>9391201000</v>
      </c>
      <c r="L10" s="59">
        <v>9391201000</v>
      </c>
      <c r="M10" s="60">
        <v>0</v>
      </c>
      <c r="N10" s="59">
        <f t="shared" si="1"/>
        <v>9391201000</v>
      </c>
      <c r="O10" s="146">
        <f t="shared" si="3"/>
        <v>100</v>
      </c>
      <c r="P10" s="69">
        <f>K10-L10</f>
        <v>0</v>
      </c>
    </row>
    <row r="11" spans="1:16" ht="26.25" customHeight="1">
      <c r="A11" s="49">
        <v>2</v>
      </c>
      <c r="B11" s="50"/>
      <c r="C11" s="50"/>
      <c r="D11" s="50"/>
      <c r="E11" s="51" t="s">
        <v>24</v>
      </c>
      <c r="F11" s="60">
        <f aca="true" t="shared" si="5" ref="F11:L12">F12</f>
        <v>0</v>
      </c>
      <c r="G11" s="60">
        <f t="shared" si="5"/>
        <v>0</v>
      </c>
      <c r="H11" s="60">
        <f t="shared" si="5"/>
        <v>0</v>
      </c>
      <c r="I11" s="60">
        <f t="shared" si="5"/>
        <v>0</v>
      </c>
      <c r="J11" s="60">
        <f t="shared" si="5"/>
        <v>0</v>
      </c>
      <c r="K11" s="60">
        <f t="shared" si="5"/>
        <v>0</v>
      </c>
      <c r="L11" s="59">
        <f t="shared" si="5"/>
        <v>1423584</v>
      </c>
      <c r="M11" s="60">
        <v>0</v>
      </c>
      <c r="N11" s="59">
        <f t="shared" si="1"/>
        <v>1423584</v>
      </c>
      <c r="O11" s="146" t="str">
        <f t="shared" si="3"/>
        <v>-</v>
      </c>
      <c r="P11" s="61">
        <f>P12</f>
        <v>-1423584</v>
      </c>
    </row>
    <row r="12" spans="1:16" ht="26.25" customHeight="1">
      <c r="A12" s="49"/>
      <c r="B12" s="50">
        <v>1</v>
      </c>
      <c r="C12" s="50"/>
      <c r="D12" s="50"/>
      <c r="E12" s="51" t="s">
        <v>25</v>
      </c>
      <c r="F12" s="60">
        <f t="shared" si="5"/>
        <v>0</v>
      </c>
      <c r="G12" s="60">
        <f t="shared" si="5"/>
        <v>0</v>
      </c>
      <c r="H12" s="60">
        <f t="shared" si="5"/>
        <v>0</v>
      </c>
      <c r="I12" s="60">
        <f t="shared" si="5"/>
        <v>0</v>
      </c>
      <c r="J12" s="60">
        <f t="shared" si="5"/>
        <v>0</v>
      </c>
      <c r="K12" s="60">
        <f t="shared" si="5"/>
        <v>0</v>
      </c>
      <c r="L12" s="59">
        <f>L13</f>
        <v>1423584</v>
      </c>
      <c r="M12" s="60">
        <v>0</v>
      </c>
      <c r="N12" s="59">
        <f t="shared" si="1"/>
        <v>1423584</v>
      </c>
      <c r="O12" s="146" t="str">
        <f t="shared" si="3"/>
        <v>-</v>
      </c>
      <c r="P12" s="61">
        <f>P13</f>
        <v>-1423584</v>
      </c>
    </row>
    <row r="13" spans="1:16" ht="26.25" customHeight="1">
      <c r="A13" s="49"/>
      <c r="B13" s="50"/>
      <c r="C13" s="50">
        <v>1</v>
      </c>
      <c r="D13" s="50"/>
      <c r="E13" s="51" t="s">
        <v>26</v>
      </c>
      <c r="F13" s="60">
        <f>F14</f>
        <v>0</v>
      </c>
      <c r="G13" s="60">
        <v>0</v>
      </c>
      <c r="H13" s="60">
        <f>SUM(F13:G13)</f>
        <v>0</v>
      </c>
      <c r="I13" s="60">
        <v>0</v>
      </c>
      <c r="J13" s="60">
        <v>0</v>
      </c>
      <c r="K13" s="60">
        <f>SUM(I13:J13)</f>
        <v>0</v>
      </c>
      <c r="L13" s="59">
        <f>L14</f>
        <v>1423584</v>
      </c>
      <c r="M13" s="60">
        <v>0</v>
      </c>
      <c r="N13" s="59">
        <f t="shared" si="1"/>
        <v>1423584</v>
      </c>
      <c r="O13" s="146" t="str">
        <f t="shared" si="3"/>
        <v>-</v>
      </c>
      <c r="P13" s="61">
        <f>K13-L13</f>
        <v>-1423584</v>
      </c>
    </row>
    <row r="14" spans="1:16" ht="26.25" customHeight="1">
      <c r="A14" s="49"/>
      <c r="B14" s="50"/>
      <c r="C14" s="50"/>
      <c r="D14" s="50">
        <v>1</v>
      </c>
      <c r="E14" s="51" t="s">
        <v>27</v>
      </c>
      <c r="F14" s="60">
        <v>0</v>
      </c>
      <c r="G14" s="60">
        <v>0</v>
      </c>
      <c r="H14" s="60">
        <f>SUM(F14:G14)</f>
        <v>0</v>
      </c>
      <c r="I14" s="60">
        <v>0</v>
      </c>
      <c r="J14" s="60">
        <v>0</v>
      </c>
      <c r="K14" s="60">
        <v>0</v>
      </c>
      <c r="L14" s="59">
        <v>1423584</v>
      </c>
      <c r="M14" s="60">
        <v>0</v>
      </c>
      <c r="N14" s="59">
        <f t="shared" si="1"/>
        <v>1423584</v>
      </c>
      <c r="O14" s="146" t="str">
        <f t="shared" si="3"/>
        <v>-</v>
      </c>
      <c r="P14" s="61">
        <f>K14-L14</f>
        <v>-1423584</v>
      </c>
    </row>
    <row r="15" spans="1:16" ht="26.25" customHeight="1">
      <c r="A15" s="49">
        <v>3</v>
      </c>
      <c r="B15" s="50"/>
      <c r="C15" s="50"/>
      <c r="D15" s="50"/>
      <c r="E15" s="51" t="s">
        <v>28</v>
      </c>
      <c r="F15" s="60">
        <f aca="true" t="shared" si="6" ref="F15:L15">F16</f>
        <v>0</v>
      </c>
      <c r="G15" s="60">
        <f t="shared" si="6"/>
        <v>0</v>
      </c>
      <c r="H15" s="60">
        <f t="shared" si="6"/>
        <v>0</v>
      </c>
      <c r="I15" s="60">
        <f t="shared" si="6"/>
        <v>0</v>
      </c>
      <c r="J15" s="60">
        <f t="shared" si="6"/>
        <v>0</v>
      </c>
      <c r="K15" s="60">
        <f t="shared" si="6"/>
        <v>0</v>
      </c>
      <c r="L15" s="59">
        <f t="shared" si="6"/>
        <v>10653742</v>
      </c>
      <c r="M15" s="60">
        <v>0</v>
      </c>
      <c r="N15" s="59">
        <f t="shared" si="1"/>
        <v>10653742</v>
      </c>
      <c r="O15" s="146" t="str">
        <f t="shared" si="3"/>
        <v>-</v>
      </c>
      <c r="P15" s="61">
        <f>P16</f>
        <v>-10653742</v>
      </c>
    </row>
    <row r="16" spans="1:16" ht="26.25" customHeight="1">
      <c r="A16" s="49"/>
      <c r="B16" s="50">
        <v>1</v>
      </c>
      <c r="C16" s="50"/>
      <c r="D16" s="50"/>
      <c r="E16" s="51" t="s">
        <v>25</v>
      </c>
      <c r="F16" s="60">
        <f aca="true" t="shared" si="7" ref="F16:K16">F17+F19</f>
        <v>0</v>
      </c>
      <c r="G16" s="60">
        <f t="shared" si="7"/>
        <v>0</v>
      </c>
      <c r="H16" s="60">
        <f t="shared" si="7"/>
        <v>0</v>
      </c>
      <c r="I16" s="60">
        <f t="shared" si="7"/>
        <v>0</v>
      </c>
      <c r="J16" s="60">
        <f t="shared" si="7"/>
        <v>0</v>
      </c>
      <c r="K16" s="60">
        <f t="shared" si="7"/>
        <v>0</v>
      </c>
      <c r="L16" s="59">
        <f>L17+L19</f>
        <v>10653742</v>
      </c>
      <c r="M16" s="60">
        <f>M17+M19</f>
        <v>0</v>
      </c>
      <c r="N16" s="59">
        <f>N17+N19</f>
        <v>10653742</v>
      </c>
      <c r="O16" s="146" t="str">
        <f t="shared" si="3"/>
        <v>-</v>
      </c>
      <c r="P16" s="61">
        <f>P17+P19</f>
        <v>-10653742</v>
      </c>
    </row>
    <row r="17" spans="1:16" ht="26.25" customHeight="1">
      <c r="A17" s="49"/>
      <c r="B17" s="50"/>
      <c r="C17" s="50">
        <v>1</v>
      </c>
      <c r="D17" s="50"/>
      <c r="E17" s="51" t="s">
        <v>29</v>
      </c>
      <c r="F17" s="60">
        <f aca="true" t="shared" si="8" ref="F17:K17">F18</f>
        <v>0</v>
      </c>
      <c r="G17" s="60">
        <f t="shared" si="8"/>
        <v>0</v>
      </c>
      <c r="H17" s="60">
        <f t="shared" si="8"/>
        <v>0</v>
      </c>
      <c r="I17" s="60">
        <f t="shared" si="8"/>
        <v>0</v>
      </c>
      <c r="J17" s="60">
        <f t="shared" si="8"/>
        <v>0</v>
      </c>
      <c r="K17" s="60">
        <f t="shared" si="8"/>
        <v>0</v>
      </c>
      <c r="L17" s="59">
        <f>L18</f>
        <v>9443708</v>
      </c>
      <c r="M17" s="60">
        <f>M18</f>
        <v>0</v>
      </c>
      <c r="N17" s="59">
        <f>N18</f>
        <v>9443708</v>
      </c>
      <c r="O17" s="146" t="str">
        <f t="shared" si="3"/>
        <v>-</v>
      </c>
      <c r="P17" s="61">
        <f>P18</f>
        <v>-9443708</v>
      </c>
    </row>
    <row r="18" spans="1:16" ht="26.25" customHeight="1">
      <c r="A18" s="49"/>
      <c r="B18" s="50"/>
      <c r="C18" s="50"/>
      <c r="D18" s="50">
        <v>1</v>
      </c>
      <c r="E18" s="51" t="s">
        <v>30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59">
        <v>9443708</v>
      </c>
      <c r="M18" s="60">
        <v>0</v>
      </c>
      <c r="N18" s="59">
        <f t="shared" si="1"/>
        <v>9443708</v>
      </c>
      <c r="O18" s="146" t="str">
        <f t="shared" si="3"/>
        <v>-</v>
      </c>
      <c r="P18" s="61">
        <f>K18-L18</f>
        <v>-9443708</v>
      </c>
    </row>
    <row r="19" spans="1:16" ht="26.25" customHeight="1">
      <c r="A19" s="49"/>
      <c r="B19" s="50"/>
      <c r="C19" s="50">
        <v>2</v>
      </c>
      <c r="D19" s="50"/>
      <c r="E19" s="51" t="s">
        <v>31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59">
        <v>1210034</v>
      </c>
      <c r="M19" s="60">
        <v>0</v>
      </c>
      <c r="N19" s="59">
        <f t="shared" si="1"/>
        <v>1210034</v>
      </c>
      <c r="O19" s="146" t="str">
        <f t="shared" si="3"/>
        <v>-</v>
      </c>
      <c r="P19" s="61">
        <f>K19-L19</f>
        <v>-1210034</v>
      </c>
    </row>
    <row r="20" spans="1:16" ht="26.25" customHeight="1">
      <c r="A20" s="49">
        <v>4</v>
      </c>
      <c r="B20" s="50"/>
      <c r="C20" s="50"/>
      <c r="D20" s="50"/>
      <c r="E20" s="51" t="s">
        <v>32</v>
      </c>
      <c r="F20" s="60">
        <f aca="true" t="shared" si="9" ref="F20:L22">F21</f>
        <v>0</v>
      </c>
      <c r="G20" s="60">
        <f t="shared" si="9"/>
        <v>0</v>
      </c>
      <c r="H20" s="60">
        <f t="shared" si="9"/>
        <v>0</v>
      </c>
      <c r="I20" s="60">
        <f t="shared" si="9"/>
        <v>0</v>
      </c>
      <c r="J20" s="60">
        <f t="shared" si="9"/>
        <v>0</v>
      </c>
      <c r="K20" s="60">
        <f t="shared" si="9"/>
        <v>0</v>
      </c>
      <c r="L20" s="59">
        <f t="shared" si="9"/>
        <v>3808</v>
      </c>
      <c r="M20" s="60">
        <v>0</v>
      </c>
      <c r="N20" s="59">
        <f t="shared" si="1"/>
        <v>3808</v>
      </c>
      <c r="O20" s="146" t="str">
        <f t="shared" si="3"/>
        <v>-</v>
      </c>
      <c r="P20" s="61">
        <f>P21</f>
        <v>-3808</v>
      </c>
    </row>
    <row r="21" spans="1:16" ht="26.25" customHeight="1">
      <c r="A21" s="49"/>
      <c r="B21" s="50">
        <v>1</v>
      </c>
      <c r="C21" s="50"/>
      <c r="D21" s="50"/>
      <c r="E21" s="51" t="s">
        <v>25</v>
      </c>
      <c r="F21" s="60">
        <f t="shared" si="9"/>
        <v>0</v>
      </c>
      <c r="G21" s="60">
        <f t="shared" si="9"/>
        <v>0</v>
      </c>
      <c r="H21" s="60">
        <f t="shared" si="9"/>
        <v>0</v>
      </c>
      <c r="I21" s="60">
        <f t="shared" si="9"/>
        <v>0</v>
      </c>
      <c r="J21" s="60">
        <f t="shared" si="9"/>
        <v>0</v>
      </c>
      <c r="K21" s="60">
        <f t="shared" si="9"/>
        <v>0</v>
      </c>
      <c r="L21" s="59">
        <f t="shared" si="9"/>
        <v>3808</v>
      </c>
      <c r="M21" s="60">
        <v>0</v>
      </c>
      <c r="N21" s="59">
        <f t="shared" si="1"/>
        <v>3808</v>
      </c>
      <c r="O21" s="146" t="str">
        <f t="shared" si="3"/>
        <v>-</v>
      </c>
      <c r="P21" s="61">
        <f>P22</f>
        <v>-3808</v>
      </c>
    </row>
    <row r="22" spans="1:16" ht="26.25" customHeight="1">
      <c r="A22" s="49"/>
      <c r="B22" s="50"/>
      <c r="C22" s="50">
        <v>1</v>
      </c>
      <c r="D22" s="50"/>
      <c r="E22" s="51" t="s">
        <v>33</v>
      </c>
      <c r="F22" s="60">
        <f t="shared" si="9"/>
        <v>0</v>
      </c>
      <c r="G22" s="60">
        <f t="shared" si="9"/>
        <v>0</v>
      </c>
      <c r="H22" s="60">
        <f t="shared" si="9"/>
        <v>0</v>
      </c>
      <c r="I22" s="60">
        <f t="shared" si="9"/>
        <v>0</v>
      </c>
      <c r="J22" s="60">
        <f t="shared" si="9"/>
        <v>0</v>
      </c>
      <c r="K22" s="60">
        <f t="shared" si="9"/>
        <v>0</v>
      </c>
      <c r="L22" s="59">
        <f t="shared" si="9"/>
        <v>3808</v>
      </c>
      <c r="M22" s="60">
        <v>0</v>
      </c>
      <c r="N22" s="59">
        <f t="shared" si="1"/>
        <v>3808</v>
      </c>
      <c r="O22" s="146" t="str">
        <f t="shared" si="3"/>
        <v>-</v>
      </c>
      <c r="P22" s="61">
        <f>P23</f>
        <v>-3808</v>
      </c>
    </row>
    <row r="23" spans="1:16" ht="26.25" customHeight="1">
      <c r="A23" s="49"/>
      <c r="B23" s="50"/>
      <c r="C23" s="50"/>
      <c r="D23" s="50">
        <v>1</v>
      </c>
      <c r="E23" s="51" t="s">
        <v>34</v>
      </c>
      <c r="F23" s="60">
        <v>0</v>
      </c>
      <c r="G23" s="60">
        <v>0</v>
      </c>
      <c r="H23" s="60">
        <f>SUM(F23:G23)</f>
        <v>0</v>
      </c>
      <c r="I23" s="60">
        <v>0</v>
      </c>
      <c r="J23" s="60">
        <v>0</v>
      </c>
      <c r="K23" s="60">
        <f>SUM(I23:J23)</f>
        <v>0</v>
      </c>
      <c r="L23" s="59">
        <v>3808</v>
      </c>
      <c r="M23" s="60">
        <v>0</v>
      </c>
      <c r="N23" s="59">
        <f t="shared" si="1"/>
        <v>3808</v>
      </c>
      <c r="O23" s="146" t="str">
        <f t="shared" si="3"/>
        <v>-</v>
      </c>
      <c r="P23" s="61">
        <f>K23-L23</f>
        <v>-3808</v>
      </c>
    </row>
    <row r="30" spans="1:16" ht="26.25" customHeight="1">
      <c r="A30" s="15"/>
      <c r="B30" s="16"/>
      <c r="C30" s="16"/>
      <c r="D30" s="16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9"/>
    </row>
  </sheetData>
  <sheetProtection/>
  <mergeCells count="13">
    <mergeCell ref="P4:P5"/>
    <mergeCell ref="J2:K2"/>
    <mergeCell ref="J3:K3"/>
    <mergeCell ref="N3:P3"/>
    <mergeCell ref="A4:E4"/>
    <mergeCell ref="A3:E3"/>
    <mergeCell ref="E1:I1"/>
    <mergeCell ref="J1:N1"/>
    <mergeCell ref="H2:I2"/>
    <mergeCell ref="H3:I3"/>
    <mergeCell ref="F4:H4"/>
    <mergeCell ref="L4:O4"/>
    <mergeCell ref="J4:K4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headerFooter>
    <oddFooter>&amp;C&amp;"標楷體,標準"&amp;10丙&amp;P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M6" sqref="M6:M23"/>
    </sheetView>
  </sheetViews>
  <sheetFormatPr defaultColWidth="9.00390625" defaultRowHeight="26.25" customHeight="1"/>
  <cols>
    <col min="1" max="1" width="2.875" style="10" customWidth="1"/>
    <col min="2" max="4" width="2.875" style="11" customWidth="1"/>
    <col min="5" max="5" width="21.00390625" style="12" customWidth="1"/>
    <col min="6" max="10" width="15.625" style="13" customWidth="1"/>
    <col min="11" max="11" width="14.75390625" style="13" customWidth="1"/>
    <col min="12" max="12" width="15.625" style="13" customWidth="1"/>
    <col min="13" max="13" width="9.125" style="14" customWidth="1"/>
    <col min="14" max="14" width="15.625" style="14" customWidth="1"/>
    <col min="15" max="16384" width="9.00390625" style="1" customWidth="1"/>
  </cols>
  <sheetData>
    <row r="1" spans="1:14" s="2" customFormat="1" ht="16.5" customHeight="1">
      <c r="A1" s="6"/>
      <c r="B1" s="6"/>
      <c r="C1" s="6"/>
      <c r="D1" s="6"/>
      <c r="E1" s="82" t="s">
        <v>68</v>
      </c>
      <c r="F1" s="83"/>
      <c r="G1" s="83"/>
      <c r="H1" s="83"/>
      <c r="I1" s="84" t="s">
        <v>69</v>
      </c>
      <c r="J1" s="83"/>
      <c r="K1" s="83"/>
      <c r="L1" s="83"/>
      <c r="M1" s="74"/>
      <c r="N1" s="8"/>
    </row>
    <row r="2" spans="1:14" s="2" customFormat="1" ht="21" customHeight="1">
      <c r="A2" s="6"/>
      <c r="B2" s="6"/>
      <c r="C2" s="6"/>
      <c r="D2" s="6"/>
      <c r="E2" s="25"/>
      <c r="F2" s="21"/>
      <c r="G2" s="21"/>
      <c r="H2" s="23" t="s">
        <v>87</v>
      </c>
      <c r="I2" s="22" t="s">
        <v>88</v>
      </c>
      <c r="J2" s="22"/>
      <c r="K2" s="22"/>
      <c r="L2" s="22"/>
      <c r="M2" s="22"/>
      <c r="N2" s="8"/>
    </row>
    <row r="3" spans="1:14" s="3" customFormat="1" ht="16.5" customHeight="1">
      <c r="A3" s="104" t="s">
        <v>0</v>
      </c>
      <c r="B3" s="104"/>
      <c r="C3" s="104"/>
      <c r="D3" s="104"/>
      <c r="E3" s="105"/>
      <c r="F3" s="4"/>
      <c r="G3" s="4"/>
      <c r="H3" s="24" t="s">
        <v>71</v>
      </c>
      <c r="I3" s="20" t="s">
        <v>70</v>
      </c>
      <c r="J3" s="5"/>
      <c r="K3" s="5"/>
      <c r="L3" s="100" t="s">
        <v>1</v>
      </c>
      <c r="M3" s="100"/>
      <c r="N3" s="106"/>
    </row>
    <row r="4" spans="1:14" s="3" customFormat="1" ht="26.25" customHeight="1">
      <c r="A4" s="102" t="s">
        <v>2</v>
      </c>
      <c r="B4" s="102"/>
      <c r="C4" s="102"/>
      <c r="D4" s="102"/>
      <c r="E4" s="103"/>
      <c r="F4" s="95" t="s">
        <v>3</v>
      </c>
      <c r="G4" s="107"/>
      <c r="H4" s="108"/>
      <c r="I4" s="109" t="s">
        <v>35</v>
      </c>
      <c r="J4" s="92" t="s">
        <v>36</v>
      </c>
      <c r="K4" s="93"/>
      <c r="L4" s="93"/>
      <c r="M4" s="94"/>
      <c r="N4" s="95" t="s">
        <v>37</v>
      </c>
    </row>
    <row r="5" spans="1:14" s="3" customFormat="1" ht="31.5" customHeight="1">
      <c r="A5" s="66" t="s">
        <v>6</v>
      </c>
      <c r="B5" s="67" t="s">
        <v>7</v>
      </c>
      <c r="C5" s="67" t="s">
        <v>8</v>
      </c>
      <c r="D5" s="67" t="s">
        <v>9</v>
      </c>
      <c r="E5" s="67" t="s">
        <v>10</v>
      </c>
      <c r="F5" s="68" t="s">
        <v>11</v>
      </c>
      <c r="G5" s="68" t="s">
        <v>12</v>
      </c>
      <c r="H5" s="68" t="s">
        <v>13</v>
      </c>
      <c r="I5" s="110"/>
      <c r="J5" s="81" t="s">
        <v>16</v>
      </c>
      <c r="K5" s="81" t="s">
        <v>17</v>
      </c>
      <c r="L5" s="81" t="s">
        <v>13</v>
      </c>
      <c r="M5" s="76" t="s">
        <v>92</v>
      </c>
      <c r="N5" s="96"/>
    </row>
    <row r="6" spans="1:14" ht="26.25" customHeight="1">
      <c r="A6" s="46"/>
      <c r="B6" s="47"/>
      <c r="C6" s="47"/>
      <c r="D6" s="47" t="s">
        <v>18</v>
      </c>
      <c r="E6" s="48" t="s">
        <v>19</v>
      </c>
      <c r="F6" s="56">
        <f>SUM(F7,F16,F20)</f>
        <v>19853000000</v>
      </c>
      <c r="G6" s="57">
        <f>SUM(G7,G16,G20)</f>
        <v>0</v>
      </c>
      <c r="H6" s="56">
        <f>SUM(H7,H16,H20)</f>
        <v>19853000000</v>
      </c>
      <c r="I6" s="56">
        <f>SUM(I7,I16,I20)</f>
        <v>13520201000</v>
      </c>
      <c r="J6" s="56">
        <f>SUM(J7,J11,J15,J20)</f>
        <v>13598407649</v>
      </c>
      <c r="K6" s="57">
        <v>0</v>
      </c>
      <c r="L6" s="56">
        <f aca="true" t="shared" si="0" ref="L6:L23">J6+K6</f>
        <v>13598407649</v>
      </c>
      <c r="M6" s="145">
        <f>IF(I6=0,"-",L6/I6%)</f>
        <v>100.57844294622544</v>
      </c>
      <c r="N6" s="58">
        <f>SUM(N7,N11,N15,N20)</f>
        <v>-78206649</v>
      </c>
    </row>
    <row r="7" spans="1:14" ht="26.25" customHeight="1">
      <c r="A7" s="49">
        <v>1</v>
      </c>
      <c r="B7" s="50"/>
      <c r="C7" s="50"/>
      <c r="D7" s="50"/>
      <c r="E7" s="51" t="s">
        <v>20</v>
      </c>
      <c r="F7" s="59">
        <f>SUM(F8,F11)</f>
        <v>19853000000</v>
      </c>
      <c r="G7" s="60">
        <f>SUM(G8,G11)</f>
        <v>0</v>
      </c>
      <c r="H7" s="59">
        <f>SUM(H8,H11)</f>
        <v>19853000000</v>
      </c>
      <c r="I7" s="59">
        <f>SUM(I8,I11)</f>
        <v>13520201000</v>
      </c>
      <c r="J7" s="59">
        <f>J8</f>
        <v>13520201000</v>
      </c>
      <c r="K7" s="60">
        <v>0</v>
      </c>
      <c r="L7" s="59">
        <f t="shared" si="0"/>
        <v>13520201000</v>
      </c>
      <c r="M7" s="146">
        <f aca="true" t="shared" si="1" ref="M7:M23">IF(I7=0,"-",L7/I7%)</f>
        <v>100</v>
      </c>
      <c r="N7" s="69">
        <f>SUM(N8)</f>
        <v>0</v>
      </c>
    </row>
    <row r="8" spans="1:14" ht="26.25" customHeight="1">
      <c r="A8" s="49"/>
      <c r="B8" s="50">
        <v>1</v>
      </c>
      <c r="C8" s="50"/>
      <c r="D8" s="50"/>
      <c r="E8" s="51" t="s">
        <v>21</v>
      </c>
      <c r="F8" s="59">
        <f aca="true" t="shared" si="2" ref="F8:I9">SUM(F9)</f>
        <v>19853000000</v>
      </c>
      <c r="G8" s="60">
        <f t="shared" si="2"/>
        <v>0</v>
      </c>
      <c r="H8" s="59">
        <f t="shared" si="2"/>
        <v>19853000000</v>
      </c>
      <c r="I8" s="59">
        <f t="shared" si="2"/>
        <v>13520201000</v>
      </c>
      <c r="J8" s="59">
        <f>SUM(J9)</f>
        <v>13520201000</v>
      </c>
      <c r="K8" s="60">
        <v>0</v>
      </c>
      <c r="L8" s="59">
        <f t="shared" si="0"/>
        <v>13520201000</v>
      </c>
      <c r="M8" s="146">
        <f t="shared" si="1"/>
        <v>100</v>
      </c>
      <c r="N8" s="69">
        <f>SUM(N9)</f>
        <v>0</v>
      </c>
    </row>
    <row r="9" spans="1:14" ht="26.25" customHeight="1">
      <c r="A9" s="49"/>
      <c r="B9" s="50"/>
      <c r="C9" s="50">
        <v>1</v>
      </c>
      <c r="D9" s="50"/>
      <c r="E9" s="51" t="s">
        <v>22</v>
      </c>
      <c r="F9" s="59">
        <f t="shared" si="2"/>
        <v>19853000000</v>
      </c>
      <c r="G9" s="60">
        <f t="shared" si="2"/>
        <v>0</v>
      </c>
      <c r="H9" s="59">
        <f t="shared" si="2"/>
        <v>19853000000</v>
      </c>
      <c r="I9" s="59">
        <f t="shared" si="2"/>
        <v>13520201000</v>
      </c>
      <c r="J9" s="59">
        <f>SUM(J10)</f>
        <v>13520201000</v>
      </c>
      <c r="K9" s="60">
        <v>0</v>
      </c>
      <c r="L9" s="59">
        <f t="shared" si="0"/>
        <v>13520201000</v>
      </c>
      <c r="M9" s="146">
        <f t="shared" si="1"/>
        <v>100</v>
      </c>
      <c r="N9" s="69">
        <f>SUM(N10)</f>
        <v>0</v>
      </c>
    </row>
    <row r="10" spans="1:14" ht="26.25" customHeight="1">
      <c r="A10" s="49"/>
      <c r="B10" s="50"/>
      <c r="C10" s="50"/>
      <c r="D10" s="50">
        <v>1</v>
      </c>
      <c r="E10" s="51" t="s">
        <v>23</v>
      </c>
      <c r="F10" s="59">
        <v>19853000000</v>
      </c>
      <c r="G10" s="60">
        <v>0</v>
      </c>
      <c r="H10" s="59">
        <f>SUM(F10:G10)</f>
        <v>19853000000</v>
      </c>
      <c r="I10" s="59">
        <v>13520201000</v>
      </c>
      <c r="J10" s="59">
        <v>13520201000</v>
      </c>
      <c r="K10" s="60">
        <v>0</v>
      </c>
      <c r="L10" s="59">
        <f t="shared" si="0"/>
        <v>13520201000</v>
      </c>
      <c r="M10" s="146">
        <f t="shared" si="1"/>
        <v>100</v>
      </c>
      <c r="N10" s="69">
        <f>I10-J10</f>
        <v>0</v>
      </c>
    </row>
    <row r="11" spans="1:14" ht="26.25" customHeight="1">
      <c r="A11" s="49">
        <v>2</v>
      </c>
      <c r="B11" s="50"/>
      <c r="C11" s="50"/>
      <c r="D11" s="50"/>
      <c r="E11" s="51" t="s">
        <v>24</v>
      </c>
      <c r="F11" s="60">
        <f aca="true" t="shared" si="3" ref="F11:I12">F12</f>
        <v>0</v>
      </c>
      <c r="G11" s="60">
        <f t="shared" si="3"/>
        <v>0</v>
      </c>
      <c r="H11" s="60">
        <f t="shared" si="3"/>
        <v>0</v>
      </c>
      <c r="I11" s="60">
        <f t="shared" si="3"/>
        <v>0</v>
      </c>
      <c r="J11" s="59">
        <f>J12</f>
        <v>8082578</v>
      </c>
      <c r="K11" s="60">
        <v>0</v>
      </c>
      <c r="L11" s="59">
        <f t="shared" si="0"/>
        <v>8082578</v>
      </c>
      <c r="M11" s="146" t="str">
        <f t="shared" si="1"/>
        <v>-</v>
      </c>
      <c r="N11" s="61">
        <f>N12</f>
        <v>-8082578</v>
      </c>
    </row>
    <row r="12" spans="1:14" ht="26.25" customHeight="1">
      <c r="A12" s="49"/>
      <c r="B12" s="50">
        <v>1</v>
      </c>
      <c r="C12" s="50"/>
      <c r="D12" s="50"/>
      <c r="E12" s="51" t="s">
        <v>25</v>
      </c>
      <c r="F12" s="60">
        <f t="shared" si="3"/>
        <v>0</v>
      </c>
      <c r="G12" s="60">
        <f t="shared" si="3"/>
        <v>0</v>
      </c>
      <c r="H12" s="60">
        <f t="shared" si="3"/>
        <v>0</v>
      </c>
      <c r="I12" s="60">
        <f t="shared" si="3"/>
        <v>0</v>
      </c>
      <c r="J12" s="59">
        <f>J13</f>
        <v>8082578</v>
      </c>
      <c r="K12" s="60">
        <v>0</v>
      </c>
      <c r="L12" s="59">
        <f>L13</f>
        <v>8082578</v>
      </c>
      <c r="M12" s="146" t="str">
        <f t="shared" si="1"/>
        <v>-</v>
      </c>
      <c r="N12" s="61">
        <f>N13</f>
        <v>-8082578</v>
      </c>
    </row>
    <row r="13" spans="1:14" ht="26.25" customHeight="1">
      <c r="A13" s="49"/>
      <c r="B13" s="50"/>
      <c r="C13" s="50">
        <v>1</v>
      </c>
      <c r="D13" s="50"/>
      <c r="E13" s="51" t="s">
        <v>26</v>
      </c>
      <c r="F13" s="60">
        <v>0</v>
      </c>
      <c r="G13" s="60">
        <v>0</v>
      </c>
      <c r="H13" s="60">
        <f>SUM(F13:G13)</f>
        <v>0</v>
      </c>
      <c r="I13" s="60">
        <v>0</v>
      </c>
      <c r="J13" s="59">
        <f>J14</f>
        <v>8082578</v>
      </c>
      <c r="K13" s="60">
        <v>0</v>
      </c>
      <c r="L13" s="59">
        <f t="shared" si="0"/>
        <v>8082578</v>
      </c>
      <c r="M13" s="146" t="str">
        <f t="shared" si="1"/>
        <v>-</v>
      </c>
      <c r="N13" s="61">
        <f>I13-J13</f>
        <v>-8082578</v>
      </c>
    </row>
    <row r="14" spans="1:14" ht="26.25" customHeight="1">
      <c r="A14" s="49"/>
      <c r="B14" s="50"/>
      <c r="C14" s="50"/>
      <c r="D14" s="50">
        <v>1</v>
      </c>
      <c r="E14" s="51" t="s">
        <v>27</v>
      </c>
      <c r="F14" s="60">
        <v>0</v>
      </c>
      <c r="G14" s="60">
        <v>0</v>
      </c>
      <c r="H14" s="60">
        <v>0</v>
      </c>
      <c r="I14" s="60">
        <v>0</v>
      </c>
      <c r="J14" s="59">
        <v>8082578</v>
      </c>
      <c r="K14" s="60">
        <v>0</v>
      </c>
      <c r="L14" s="59">
        <f t="shared" si="0"/>
        <v>8082578</v>
      </c>
      <c r="M14" s="146" t="str">
        <f t="shared" si="1"/>
        <v>-</v>
      </c>
      <c r="N14" s="61">
        <f>I14-J14</f>
        <v>-8082578</v>
      </c>
    </row>
    <row r="15" spans="1:14" ht="26.25" customHeight="1">
      <c r="A15" s="49">
        <v>3</v>
      </c>
      <c r="B15" s="50"/>
      <c r="C15" s="50"/>
      <c r="D15" s="50"/>
      <c r="E15" s="51" t="s">
        <v>28</v>
      </c>
      <c r="F15" s="60">
        <f>F16</f>
        <v>0</v>
      </c>
      <c r="G15" s="60">
        <f>G16</f>
        <v>0</v>
      </c>
      <c r="H15" s="60">
        <f>H16</f>
        <v>0</v>
      </c>
      <c r="I15" s="60">
        <f>I16</f>
        <v>0</v>
      </c>
      <c r="J15" s="59">
        <f>J16</f>
        <v>70114900</v>
      </c>
      <c r="K15" s="60">
        <v>0</v>
      </c>
      <c r="L15" s="59">
        <f t="shared" si="0"/>
        <v>70114900</v>
      </c>
      <c r="M15" s="146" t="str">
        <f t="shared" si="1"/>
        <v>-</v>
      </c>
      <c r="N15" s="61">
        <f>N16</f>
        <v>-70114900</v>
      </c>
    </row>
    <row r="16" spans="1:14" ht="26.25" customHeight="1">
      <c r="A16" s="49"/>
      <c r="B16" s="50">
        <v>1</v>
      </c>
      <c r="C16" s="50"/>
      <c r="D16" s="50"/>
      <c r="E16" s="51" t="s">
        <v>25</v>
      </c>
      <c r="F16" s="60">
        <f aca="true" t="shared" si="4" ref="F16:K16">F17+F19</f>
        <v>0</v>
      </c>
      <c r="G16" s="60">
        <f t="shared" si="4"/>
        <v>0</v>
      </c>
      <c r="H16" s="60">
        <f t="shared" si="4"/>
        <v>0</v>
      </c>
      <c r="I16" s="60">
        <f t="shared" si="4"/>
        <v>0</v>
      </c>
      <c r="J16" s="59">
        <f t="shared" si="4"/>
        <v>70114900</v>
      </c>
      <c r="K16" s="60">
        <f t="shared" si="4"/>
        <v>0</v>
      </c>
      <c r="L16" s="59">
        <f t="shared" si="0"/>
        <v>70114900</v>
      </c>
      <c r="M16" s="146" t="str">
        <f t="shared" si="1"/>
        <v>-</v>
      </c>
      <c r="N16" s="61">
        <f>N17+N19</f>
        <v>-70114900</v>
      </c>
    </row>
    <row r="17" spans="1:14" ht="26.25" customHeight="1">
      <c r="A17" s="49"/>
      <c r="B17" s="50"/>
      <c r="C17" s="50">
        <v>1</v>
      </c>
      <c r="D17" s="50"/>
      <c r="E17" s="51" t="s">
        <v>29</v>
      </c>
      <c r="F17" s="60">
        <f aca="true" t="shared" si="5" ref="F17:K17">F18</f>
        <v>0</v>
      </c>
      <c r="G17" s="60">
        <f t="shared" si="5"/>
        <v>0</v>
      </c>
      <c r="H17" s="60">
        <f t="shared" si="5"/>
        <v>0</v>
      </c>
      <c r="I17" s="60">
        <f t="shared" si="5"/>
        <v>0</v>
      </c>
      <c r="J17" s="59">
        <f t="shared" si="5"/>
        <v>68370453</v>
      </c>
      <c r="K17" s="60">
        <f t="shared" si="5"/>
        <v>0</v>
      </c>
      <c r="L17" s="59">
        <f t="shared" si="0"/>
        <v>68370453</v>
      </c>
      <c r="M17" s="146" t="str">
        <f t="shared" si="1"/>
        <v>-</v>
      </c>
      <c r="N17" s="61">
        <f>I17-J17</f>
        <v>-68370453</v>
      </c>
    </row>
    <row r="18" spans="1:14" ht="26.25" customHeight="1">
      <c r="A18" s="49"/>
      <c r="B18" s="50"/>
      <c r="C18" s="50"/>
      <c r="D18" s="50">
        <v>1</v>
      </c>
      <c r="E18" s="51" t="s">
        <v>30</v>
      </c>
      <c r="F18" s="60">
        <v>0</v>
      </c>
      <c r="G18" s="60">
        <v>0</v>
      </c>
      <c r="H18" s="60">
        <v>0</v>
      </c>
      <c r="I18" s="60">
        <v>0</v>
      </c>
      <c r="J18" s="59">
        <v>68370453</v>
      </c>
      <c r="K18" s="60">
        <v>0</v>
      </c>
      <c r="L18" s="59">
        <f t="shared" si="0"/>
        <v>68370453</v>
      </c>
      <c r="M18" s="146" t="str">
        <f t="shared" si="1"/>
        <v>-</v>
      </c>
      <c r="N18" s="61">
        <f>I18-J18</f>
        <v>-68370453</v>
      </c>
    </row>
    <row r="19" spans="1:14" ht="26.25" customHeight="1">
      <c r="A19" s="49"/>
      <c r="B19" s="50"/>
      <c r="C19" s="50">
        <v>2</v>
      </c>
      <c r="D19" s="50"/>
      <c r="E19" s="51" t="s">
        <v>31</v>
      </c>
      <c r="F19" s="60">
        <v>0</v>
      </c>
      <c r="G19" s="60">
        <v>0</v>
      </c>
      <c r="H19" s="60">
        <v>0</v>
      </c>
      <c r="I19" s="60">
        <v>0</v>
      </c>
      <c r="J19" s="59">
        <v>1744447</v>
      </c>
      <c r="K19" s="60">
        <v>0</v>
      </c>
      <c r="L19" s="59">
        <f t="shared" si="0"/>
        <v>1744447</v>
      </c>
      <c r="M19" s="146" t="str">
        <f t="shared" si="1"/>
        <v>-</v>
      </c>
      <c r="N19" s="61">
        <f>I19-J19</f>
        <v>-1744447</v>
      </c>
    </row>
    <row r="20" spans="1:14" ht="26.25" customHeight="1">
      <c r="A20" s="49">
        <v>4</v>
      </c>
      <c r="B20" s="50"/>
      <c r="C20" s="50"/>
      <c r="D20" s="50"/>
      <c r="E20" s="51" t="s">
        <v>32</v>
      </c>
      <c r="F20" s="60">
        <f aca="true" t="shared" si="6" ref="F20:J22">F21</f>
        <v>0</v>
      </c>
      <c r="G20" s="60">
        <f t="shared" si="6"/>
        <v>0</v>
      </c>
      <c r="H20" s="60">
        <f t="shared" si="6"/>
        <v>0</v>
      </c>
      <c r="I20" s="60">
        <f t="shared" si="6"/>
        <v>0</v>
      </c>
      <c r="J20" s="59">
        <f t="shared" si="6"/>
        <v>9171</v>
      </c>
      <c r="K20" s="60">
        <v>0</v>
      </c>
      <c r="L20" s="59">
        <f t="shared" si="0"/>
        <v>9171</v>
      </c>
      <c r="M20" s="146" t="str">
        <f t="shared" si="1"/>
        <v>-</v>
      </c>
      <c r="N20" s="61">
        <f>N21</f>
        <v>-9171</v>
      </c>
    </row>
    <row r="21" spans="1:14" ht="26.25" customHeight="1">
      <c r="A21" s="49"/>
      <c r="B21" s="50">
        <v>1</v>
      </c>
      <c r="C21" s="50"/>
      <c r="D21" s="50"/>
      <c r="E21" s="51" t="s">
        <v>25</v>
      </c>
      <c r="F21" s="60">
        <f t="shared" si="6"/>
        <v>0</v>
      </c>
      <c r="G21" s="60">
        <f t="shared" si="6"/>
        <v>0</v>
      </c>
      <c r="H21" s="60">
        <f t="shared" si="6"/>
        <v>0</v>
      </c>
      <c r="I21" s="60">
        <f t="shared" si="6"/>
        <v>0</v>
      </c>
      <c r="J21" s="59">
        <f t="shared" si="6"/>
        <v>9171</v>
      </c>
      <c r="K21" s="60">
        <v>0</v>
      </c>
      <c r="L21" s="59">
        <f t="shared" si="0"/>
        <v>9171</v>
      </c>
      <c r="M21" s="146" t="str">
        <f t="shared" si="1"/>
        <v>-</v>
      </c>
      <c r="N21" s="61">
        <f>N22</f>
        <v>-9171</v>
      </c>
    </row>
    <row r="22" spans="1:14" ht="26.25" customHeight="1">
      <c r="A22" s="49"/>
      <c r="B22" s="50"/>
      <c r="C22" s="50">
        <v>1</v>
      </c>
      <c r="D22" s="50"/>
      <c r="E22" s="51" t="s">
        <v>33</v>
      </c>
      <c r="F22" s="60">
        <f t="shared" si="6"/>
        <v>0</v>
      </c>
      <c r="G22" s="60">
        <f t="shared" si="6"/>
        <v>0</v>
      </c>
      <c r="H22" s="60">
        <f t="shared" si="6"/>
        <v>0</v>
      </c>
      <c r="I22" s="60">
        <f t="shared" si="6"/>
        <v>0</v>
      </c>
      <c r="J22" s="59">
        <f t="shared" si="6"/>
        <v>9171</v>
      </c>
      <c r="K22" s="60">
        <v>0</v>
      </c>
      <c r="L22" s="59">
        <f t="shared" si="0"/>
        <v>9171</v>
      </c>
      <c r="M22" s="146" t="str">
        <f t="shared" si="1"/>
        <v>-</v>
      </c>
      <c r="N22" s="61">
        <f>N23</f>
        <v>-9171</v>
      </c>
    </row>
    <row r="23" spans="1:14" ht="26.25" customHeight="1">
      <c r="A23" s="49"/>
      <c r="B23" s="50"/>
      <c r="C23" s="50"/>
      <c r="D23" s="50">
        <v>1</v>
      </c>
      <c r="E23" s="51" t="s">
        <v>34</v>
      </c>
      <c r="F23" s="60">
        <v>0</v>
      </c>
      <c r="G23" s="60">
        <v>0</v>
      </c>
      <c r="H23" s="60">
        <f>SUM(F23:G23)</f>
        <v>0</v>
      </c>
      <c r="I23" s="60">
        <v>0</v>
      </c>
      <c r="J23" s="59">
        <v>9171</v>
      </c>
      <c r="K23" s="60">
        <v>0</v>
      </c>
      <c r="L23" s="59">
        <f t="shared" si="0"/>
        <v>9171</v>
      </c>
      <c r="M23" s="146" t="str">
        <f t="shared" si="1"/>
        <v>-</v>
      </c>
      <c r="N23" s="61">
        <f>I23-J23</f>
        <v>-9171</v>
      </c>
    </row>
    <row r="30" spans="1:14" ht="26.25" customHeight="1">
      <c r="A30" s="15"/>
      <c r="B30" s="16"/>
      <c r="C30" s="16"/>
      <c r="D30" s="16"/>
      <c r="E30" s="17"/>
      <c r="F30" s="18"/>
      <c r="G30" s="18"/>
      <c r="H30" s="18"/>
      <c r="I30" s="18"/>
      <c r="J30" s="18"/>
      <c r="K30" s="18"/>
      <c r="L30" s="18"/>
      <c r="M30" s="19"/>
      <c r="N30" s="19"/>
    </row>
  </sheetData>
  <sheetProtection/>
  <mergeCells count="9">
    <mergeCell ref="E1:H1"/>
    <mergeCell ref="I1:L1"/>
    <mergeCell ref="A3:E3"/>
    <mergeCell ref="L3:N3"/>
    <mergeCell ref="A4:E4"/>
    <mergeCell ref="F4:H4"/>
    <mergeCell ref="I4:I5"/>
    <mergeCell ref="N4:N5"/>
    <mergeCell ref="J4:M4"/>
  </mergeCells>
  <printOptions/>
  <pageMargins left="0.5118110236220472" right="0.9448818897637796" top="0.7480314960629921" bottom="0.7480314960629921" header="0.31496062992125984" footer="0.31496062992125984"/>
  <pageSetup firstPageNumber="4" useFirstPageNumber="1" horizontalDpi="600" verticalDpi="600" orientation="portrait" pageOrder="overThenDown" paperSize="9" r:id="rId1"/>
  <headerFooter>
    <oddFooter>&amp;C&amp;"標楷體,標準"&amp;10丙&amp;P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5">
      <selection activeCell="I10" sqref="I10"/>
    </sheetView>
  </sheetViews>
  <sheetFormatPr defaultColWidth="9.00390625" defaultRowHeight="26.25" customHeight="1"/>
  <cols>
    <col min="1" max="1" width="2.75390625" style="10" customWidth="1"/>
    <col min="2" max="4" width="2.75390625" style="11" customWidth="1"/>
    <col min="5" max="5" width="22.50390625" style="12" customWidth="1"/>
    <col min="6" max="6" width="14.625" style="13" customWidth="1"/>
    <col min="7" max="7" width="12.50390625" style="13" customWidth="1"/>
    <col min="8" max="8" width="14.625" style="13" customWidth="1"/>
    <col min="9" max="9" width="14.25390625" style="13" customWidth="1"/>
    <col min="10" max="10" width="13.625" style="13" customWidth="1"/>
    <col min="11" max="12" width="14.00390625" style="13" customWidth="1"/>
    <col min="13" max="13" width="13.625" style="13" customWidth="1"/>
    <col min="14" max="14" width="14.00390625" style="13" customWidth="1"/>
    <col min="15" max="15" width="6.75390625" style="14" customWidth="1"/>
    <col min="16" max="16" width="14.00390625" style="14" customWidth="1"/>
    <col min="17" max="16384" width="9.00390625" style="1" customWidth="1"/>
  </cols>
  <sheetData>
    <row r="1" spans="1:16" s="2" customFormat="1" ht="16.5" customHeight="1">
      <c r="A1" s="6"/>
      <c r="B1" s="6"/>
      <c r="C1" s="6"/>
      <c r="D1" s="6"/>
      <c r="E1" s="82" t="s">
        <v>68</v>
      </c>
      <c r="F1" s="83"/>
      <c r="G1" s="83"/>
      <c r="H1" s="83"/>
      <c r="I1" s="83"/>
      <c r="J1" s="84" t="s">
        <v>69</v>
      </c>
      <c r="K1" s="84"/>
      <c r="L1" s="84"/>
      <c r="M1" s="83"/>
      <c r="N1" s="83"/>
      <c r="O1" s="83"/>
      <c r="P1" s="83"/>
    </row>
    <row r="2" spans="1:16" s="2" customFormat="1" ht="18.75" customHeight="1">
      <c r="A2" s="6"/>
      <c r="B2" s="6"/>
      <c r="C2" s="6"/>
      <c r="D2" s="6"/>
      <c r="E2" s="25"/>
      <c r="F2" s="21"/>
      <c r="G2" s="21"/>
      <c r="H2" s="21"/>
      <c r="I2" s="21" t="s">
        <v>93</v>
      </c>
      <c r="J2" s="45" t="s">
        <v>72</v>
      </c>
      <c r="K2" s="22"/>
      <c r="L2" s="22"/>
      <c r="M2" s="22"/>
      <c r="N2" s="21"/>
      <c r="O2" s="21"/>
      <c r="P2" s="21"/>
    </row>
    <row r="3" spans="1:16" s="3" customFormat="1" ht="16.5" customHeight="1">
      <c r="A3" s="104" t="s">
        <v>0</v>
      </c>
      <c r="B3" s="104"/>
      <c r="C3" s="104"/>
      <c r="D3" s="104"/>
      <c r="E3" s="105"/>
      <c r="F3" s="4"/>
      <c r="G3" s="4"/>
      <c r="H3" s="4"/>
      <c r="I3" s="4" t="s">
        <v>73</v>
      </c>
      <c r="J3" s="99" t="s">
        <v>70</v>
      </c>
      <c r="K3" s="99"/>
      <c r="L3" s="5"/>
      <c r="M3" s="5"/>
      <c r="N3" s="100" t="s">
        <v>1</v>
      </c>
      <c r="O3" s="100"/>
      <c r="P3" s="101"/>
    </row>
    <row r="4" spans="1:16" s="3" customFormat="1" ht="24" customHeight="1">
      <c r="A4" s="102" t="s">
        <v>2</v>
      </c>
      <c r="B4" s="102"/>
      <c r="C4" s="102"/>
      <c r="D4" s="102"/>
      <c r="E4" s="103"/>
      <c r="F4" s="89" t="s">
        <v>3</v>
      </c>
      <c r="G4" s="90"/>
      <c r="H4" s="91"/>
      <c r="I4" s="80"/>
      <c r="J4" s="93" t="s">
        <v>91</v>
      </c>
      <c r="K4" s="94"/>
      <c r="L4" s="92" t="s">
        <v>4</v>
      </c>
      <c r="M4" s="93"/>
      <c r="N4" s="93"/>
      <c r="O4" s="94"/>
      <c r="P4" s="95" t="s">
        <v>78</v>
      </c>
    </row>
    <row r="5" spans="1:16" s="3" customFormat="1" ht="32.25" customHeight="1">
      <c r="A5" s="66" t="s">
        <v>6</v>
      </c>
      <c r="B5" s="67" t="s">
        <v>7</v>
      </c>
      <c r="C5" s="67" t="s">
        <v>8</v>
      </c>
      <c r="D5" s="67" t="s">
        <v>9</v>
      </c>
      <c r="E5" s="67" t="s">
        <v>10</v>
      </c>
      <c r="F5" s="68" t="s">
        <v>11</v>
      </c>
      <c r="G5" s="68" t="s">
        <v>12</v>
      </c>
      <c r="H5" s="68" t="s">
        <v>13</v>
      </c>
      <c r="I5" s="68" t="s">
        <v>14</v>
      </c>
      <c r="J5" s="68" t="s">
        <v>15</v>
      </c>
      <c r="K5" s="68" t="s">
        <v>13</v>
      </c>
      <c r="L5" s="68" t="s">
        <v>16</v>
      </c>
      <c r="M5" s="68" t="s">
        <v>38</v>
      </c>
      <c r="N5" s="68" t="s">
        <v>13</v>
      </c>
      <c r="O5" s="76" t="s">
        <v>90</v>
      </c>
      <c r="P5" s="96"/>
    </row>
    <row r="6" spans="1:16" ht="26.25" customHeight="1">
      <c r="A6" s="49"/>
      <c r="B6" s="47"/>
      <c r="C6" s="47"/>
      <c r="D6" s="47" t="s">
        <v>18</v>
      </c>
      <c r="E6" s="51" t="s">
        <v>19</v>
      </c>
      <c r="F6" s="59">
        <f>F7+F12+F17</f>
        <v>29822800000</v>
      </c>
      <c r="G6" s="60">
        <f>G7+G12+G17</f>
        <v>0</v>
      </c>
      <c r="H6" s="59">
        <f aca="true" t="shared" si="0" ref="H6:P6">H7+H12+H17</f>
        <v>29822800000</v>
      </c>
      <c r="I6" s="59">
        <f t="shared" si="0"/>
        <v>6082626000</v>
      </c>
      <c r="J6" s="59">
        <f t="shared" si="0"/>
        <v>6012850817</v>
      </c>
      <c r="K6" s="59">
        <f t="shared" si="0"/>
        <v>12095476817</v>
      </c>
      <c r="L6" s="59">
        <f t="shared" si="0"/>
        <v>4244458934</v>
      </c>
      <c r="M6" s="59">
        <f t="shared" si="0"/>
        <v>2603827607</v>
      </c>
      <c r="N6" s="59">
        <f t="shared" si="0"/>
        <v>6848286541</v>
      </c>
      <c r="O6" s="146">
        <f>IF(K6=0,"-",N6/K6%)</f>
        <v>56.61857440274568</v>
      </c>
      <c r="P6" s="61">
        <f t="shared" si="0"/>
        <v>5247190276</v>
      </c>
    </row>
    <row r="7" spans="1:16" ht="26.25" customHeight="1">
      <c r="A7" s="49">
        <v>1</v>
      </c>
      <c r="B7" s="50"/>
      <c r="C7" s="50"/>
      <c r="D7" s="50"/>
      <c r="E7" s="51" t="s">
        <v>39</v>
      </c>
      <c r="F7" s="59">
        <f>F8</f>
        <v>3385000000</v>
      </c>
      <c r="G7" s="60">
        <f aca="true" t="shared" si="1" ref="G7:P10">G8</f>
        <v>0</v>
      </c>
      <c r="H7" s="59">
        <f t="shared" si="1"/>
        <v>3385000000</v>
      </c>
      <c r="I7" s="59">
        <f t="shared" si="1"/>
        <v>820000000</v>
      </c>
      <c r="J7" s="59">
        <f t="shared" si="1"/>
        <v>141833735</v>
      </c>
      <c r="K7" s="59">
        <f t="shared" si="1"/>
        <v>961833735</v>
      </c>
      <c r="L7" s="59">
        <f t="shared" si="1"/>
        <v>371325574</v>
      </c>
      <c r="M7" s="59">
        <f t="shared" si="1"/>
        <v>85897150</v>
      </c>
      <c r="N7" s="59">
        <f t="shared" si="1"/>
        <v>457222724</v>
      </c>
      <c r="O7" s="146">
        <f aca="true" t="shared" si="2" ref="O7:O38">IF(K7=0,"-",N7/K7%)</f>
        <v>47.53656555828748</v>
      </c>
      <c r="P7" s="61">
        <f t="shared" si="1"/>
        <v>504611011</v>
      </c>
    </row>
    <row r="8" spans="1:16" ht="26.25" customHeight="1">
      <c r="A8" s="49"/>
      <c r="B8" s="50">
        <v>1</v>
      </c>
      <c r="C8" s="50"/>
      <c r="D8" s="50"/>
      <c r="E8" s="51" t="s">
        <v>40</v>
      </c>
      <c r="F8" s="59">
        <f>F9</f>
        <v>3385000000</v>
      </c>
      <c r="G8" s="60">
        <f t="shared" si="1"/>
        <v>0</v>
      </c>
      <c r="H8" s="59">
        <f t="shared" si="1"/>
        <v>3385000000</v>
      </c>
      <c r="I8" s="59">
        <f t="shared" si="1"/>
        <v>820000000</v>
      </c>
      <c r="J8" s="59">
        <f t="shared" si="1"/>
        <v>141833735</v>
      </c>
      <c r="K8" s="59">
        <f t="shared" si="1"/>
        <v>961833735</v>
      </c>
      <c r="L8" s="59">
        <f t="shared" si="1"/>
        <v>371325574</v>
      </c>
      <c r="M8" s="59">
        <f t="shared" si="1"/>
        <v>85897150</v>
      </c>
      <c r="N8" s="59">
        <f t="shared" si="1"/>
        <v>457222724</v>
      </c>
      <c r="O8" s="146">
        <f t="shared" si="2"/>
        <v>47.53656555828748</v>
      </c>
      <c r="P8" s="61">
        <f t="shared" si="1"/>
        <v>504611011</v>
      </c>
    </row>
    <row r="9" spans="1:16" ht="26.25" customHeight="1">
      <c r="A9" s="49"/>
      <c r="B9" s="50"/>
      <c r="C9" s="50"/>
      <c r="D9" s="50"/>
      <c r="E9" s="51" t="s">
        <v>41</v>
      </c>
      <c r="F9" s="59">
        <f>F10</f>
        <v>3385000000</v>
      </c>
      <c r="G9" s="60">
        <f t="shared" si="1"/>
        <v>0</v>
      </c>
      <c r="H9" s="59">
        <f t="shared" si="1"/>
        <v>3385000000</v>
      </c>
      <c r="I9" s="59">
        <f t="shared" si="1"/>
        <v>820000000</v>
      </c>
      <c r="J9" s="59">
        <f t="shared" si="1"/>
        <v>141833735</v>
      </c>
      <c r="K9" s="59">
        <f t="shared" si="1"/>
        <v>961833735</v>
      </c>
      <c r="L9" s="59">
        <f t="shared" si="1"/>
        <v>371325574</v>
      </c>
      <c r="M9" s="59">
        <f t="shared" si="1"/>
        <v>85897150</v>
      </c>
      <c r="N9" s="59">
        <f t="shared" si="1"/>
        <v>457222724</v>
      </c>
      <c r="O9" s="146">
        <f t="shared" si="2"/>
        <v>47.53656555828748</v>
      </c>
      <c r="P9" s="61">
        <f t="shared" si="1"/>
        <v>504611011</v>
      </c>
    </row>
    <row r="10" spans="1:16" ht="26.25" customHeight="1">
      <c r="A10" s="49"/>
      <c r="B10" s="50"/>
      <c r="C10" s="50">
        <v>1</v>
      </c>
      <c r="D10" s="50"/>
      <c r="E10" s="51" t="s">
        <v>42</v>
      </c>
      <c r="F10" s="59">
        <f>F11</f>
        <v>3385000000</v>
      </c>
      <c r="G10" s="60">
        <f t="shared" si="1"/>
        <v>0</v>
      </c>
      <c r="H10" s="59">
        <f t="shared" si="1"/>
        <v>3385000000</v>
      </c>
      <c r="I10" s="59">
        <f t="shared" si="1"/>
        <v>820000000</v>
      </c>
      <c r="J10" s="59">
        <f t="shared" si="1"/>
        <v>141833735</v>
      </c>
      <c r="K10" s="59">
        <f t="shared" si="1"/>
        <v>961833735</v>
      </c>
      <c r="L10" s="59">
        <f t="shared" si="1"/>
        <v>371325574</v>
      </c>
      <c r="M10" s="59">
        <f t="shared" si="1"/>
        <v>85897150</v>
      </c>
      <c r="N10" s="59">
        <f t="shared" si="1"/>
        <v>457222724</v>
      </c>
      <c r="O10" s="146">
        <f t="shared" si="2"/>
        <v>47.53656555828748</v>
      </c>
      <c r="P10" s="61">
        <f t="shared" si="1"/>
        <v>504611011</v>
      </c>
    </row>
    <row r="11" spans="1:16" ht="26.25" customHeight="1">
      <c r="A11" s="49"/>
      <c r="B11" s="50"/>
      <c r="C11" s="50"/>
      <c r="D11" s="50">
        <v>1</v>
      </c>
      <c r="E11" s="51" t="s">
        <v>84</v>
      </c>
      <c r="F11" s="59">
        <v>3385000000</v>
      </c>
      <c r="G11" s="60">
        <v>0</v>
      </c>
      <c r="H11" s="59">
        <f>F11+G11</f>
        <v>3385000000</v>
      </c>
      <c r="I11" s="59">
        <v>820000000</v>
      </c>
      <c r="J11" s="59">
        <v>141833735</v>
      </c>
      <c r="K11" s="59">
        <f>I11+J11</f>
        <v>961833735</v>
      </c>
      <c r="L11" s="59">
        <v>371325574</v>
      </c>
      <c r="M11" s="59">
        <v>85897150</v>
      </c>
      <c r="N11" s="59">
        <f>L11+M11</f>
        <v>457222724</v>
      </c>
      <c r="O11" s="146">
        <f t="shared" si="2"/>
        <v>47.53656555828748</v>
      </c>
      <c r="P11" s="61">
        <f>K11-N11</f>
        <v>504611011</v>
      </c>
    </row>
    <row r="12" spans="1:16" ht="26.25" customHeight="1">
      <c r="A12" s="49">
        <v>2</v>
      </c>
      <c r="B12" s="50"/>
      <c r="C12" s="50"/>
      <c r="D12" s="50"/>
      <c r="E12" s="51" t="s">
        <v>43</v>
      </c>
      <c r="F12" s="59">
        <f>F13</f>
        <v>21059800000</v>
      </c>
      <c r="G12" s="60">
        <f aca="true" t="shared" si="3" ref="G12:P15">G13</f>
        <v>0</v>
      </c>
      <c r="H12" s="59">
        <f t="shared" si="3"/>
        <v>21059800000</v>
      </c>
      <c r="I12" s="59">
        <f t="shared" si="3"/>
        <v>4200157000</v>
      </c>
      <c r="J12" s="59">
        <f t="shared" si="3"/>
        <v>4913250208</v>
      </c>
      <c r="K12" s="59">
        <f t="shared" si="3"/>
        <v>9113407208</v>
      </c>
      <c r="L12" s="59">
        <f t="shared" si="3"/>
        <v>2893662478</v>
      </c>
      <c r="M12" s="59">
        <f t="shared" si="3"/>
        <v>2345974385</v>
      </c>
      <c r="N12" s="59">
        <f t="shared" si="3"/>
        <v>5239636863</v>
      </c>
      <c r="O12" s="146">
        <f t="shared" si="2"/>
        <v>57.49372044300295</v>
      </c>
      <c r="P12" s="61">
        <f t="shared" si="3"/>
        <v>3873770345</v>
      </c>
    </row>
    <row r="13" spans="1:16" ht="26.25" customHeight="1">
      <c r="A13" s="49"/>
      <c r="B13" s="50">
        <v>1</v>
      </c>
      <c r="C13" s="50"/>
      <c r="D13" s="50"/>
      <c r="E13" s="51" t="s">
        <v>25</v>
      </c>
      <c r="F13" s="59">
        <f>F14</f>
        <v>21059800000</v>
      </c>
      <c r="G13" s="60">
        <f t="shared" si="3"/>
        <v>0</v>
      </c>
      <c r="H13" s="59">
        <f t="shared" si="3"/>
        <v>21059800000</v>
      </c>
      <c r="I13" s="59">
        <f t="shared" si="3"/>
        <v>4200157000</v>
      </c>
      <c r="J13" s="59">
        <f t="shared" si="3"/>
        <v>4913250208</v>
      </c>
      <c r="K13" s="59">
        <f t="shared" si="3"/>
        <v>9113407208</v>
      </c>
      <c r="L13" s="59">
        <f t="shared" si="3"/>
        <v>2893662478</v>
      </c>
      <c r="M13" s="59">
        <f t="shared" si="3"/>
        <v>2345974385</v>
      </c>
      <c r="N13" s="59">
        <f t="shared" si="3"/>
        <v>5239636863</v>
      </c>
      <c r="O13" s="146">
        <f t="shared" si="2"/>
        <v>57.49372044300295</v>
      </c>
      <c r="P13" s="61">
        <f t="shared" si="3"/>
        <v>3873770345</v>
      </c>
    </row>
    <row r="14" spans="1:16" ht="26.25" customHeight="1">
      <c r="A14" s="49"/>
      <c r="B14" s="50"/>
      <c r="C14" s="50"/>
      <c r="D14" s="50"/>
      <c r="E14" s="51" t="s">
        <v>44</v>
      </c>
      <c r="F14" s="59">
        <f>F15</f>
        <v>21059800000</v>
      </c>
      <c r="G14" s="60">
        <f t="shared" si="3"/>
        <v>0</v>
      </c>
      <c r="H14" s="59">
        <f t="shared" si="3"/>
        <v>21059800000</v>
      </c>
      <c r="I14" s="59">
        <f t="shared" si="3"/>
        <v>4200157000</v>
      </c>
      <c r="J14" s="59">
        <f t="shared" si="3"/>
        <v>4913250208</v>
      </c>
      <c r="K14" s="59">
        <f t="shared" si="3"/>
        <v>9113407208</v>
      </c>
      <c r="L14" s="59">
        <f t="shared" si="3"/>
        <v>2893662478</v>
      </c>
      <c r="M14" s="59">
        <f t="shared" si="3"/>
        <v>2345974385</v>
      </c>
      <c r="N14" s="59">
        <f t="shared" si="3"/>
        <v>5239636863</v>
      </c>
      <c r="O14" s="146">
        <f t="shared" si="2"/>
        <v>57.49372044300295</v>
      </c>
      <c r="P14" s="61">
        <f t="shared" si="3"/>
        <v>3873770345</v>
      </c>
    </row>
    <row r="15" spans="1:16" ht="26.25" customHeight="1">
      <c r="A15" s="49"/>
      <c r="B15" s="50"/>
      <c r="C15" s="50">
        <v>1</v>
      </c>
      <c r="D15" s="50"/>
      <c r="E15" s="51" t="s">
        <v>85</v>
      </c>
      <c r="F15" s="59">
        <f>F16</f>
        <v>21059800000</v>
      </c>
      <c r="G15" s="60">
        <f t="shared" si="3"/>
        <v>0</v>
      </c>
      <c r="H15" s="59">
        <f t="shared" si="3"/>
        <v>21059800000</v>
      </c>
      <c r="I15" s="59">
        <f t="shared" si="3"/>
        <v>4200157000</v>
      </c>
      <c r="J15" s="59">
        <f t="shared" si="3"/>
        <v>4913250208</v>
      </c>
      <c r="K15" s="59">
        <f t="shared" si="3"/>
        <v>9113407208</v>
      </c>
      <c r="L15" s="59">
        <f t="shared" si="3"/>
        <v>2893662478</v>
      </c>
      <c r="M15" s="59">
        <f t="shared" si="3"/>
        <v>2345974385</v>
      </c>
      <c r="N15" s="59">
        <f t="shared" si="3"/>
        <v>5239636863</v>
      </c>
      <c r="O15" s="146">
        <f t="shared" si="2"/>
        <v>57.49372044300295</v>
      </c>
      <c r="P15" s="61">
        <f t="shared" si="3"/>
        <v>3873770345</v>
      </c>
    </row>
    <row r="16" spans="1:16" ht="26.25" customHeight="1">
      <c r="A16" s="49"/>
      <c r="B16" s="50"/>
      <c r="C16" s="50"/>
      <c r="D16" s="50">
        <v>1</v>
      </c>
      <c r="E16" s="51" t="s">
        <v>45</v>
      </c>
      <c r="F16" s="59">
        <v>21059800000</v>
      </c>
      <c r="G16" s="60">
        <v>0</v>
      </c>
      <c r="H16" s="59">
        <f>F16+G16</f>
        <v>21059800000</v>
      </c>
      <c r="I16" s="59">
        <v>4200157000</v>
      </c>
      <c r="J16" s="59">
        <v>4913250208</v>
      </c>
      <c r="K16" s="59">
        <f>I16+J16</f>
        <v>9113407208</v>
      </c>
      <c r="L16" s="59">
        <v>2893662478</v>
      </c>
      <c r="M16" s="59">
        <v>2345974385</v>
      </c>
      <c r="N16" s="59">
        <f>L16+M16</f>
        <v>5239636863</v>
      </c>
      <c r="O16" s="146">
        <f t="shared" si="2"/>
        <v>57.49372044300295</v>
      </c>
      <c r="P16" s="61">
        <f>K16-N16</f>
        <v>3873770345</v>
      </c>
    </row>
    <row r="17" spans="1:16" ht="26.25" customHeight="1">
      <c r="A17" s="49">
        <v>3</v>
      </c>
      <c r="B17" s="50"/>
      <c r="C17" s="50"/>
      <c r="D17" s="50"/>
      <c r="E17" s="51" t="s">
        <v>46</v>
      </c>
      <c r="F17" s="59">
        <f>F18+F23+F27+F31+F35</f>
        <v>5378000000</v>
      </c>
      <c r="G17" s="60">
        <f aca="true" t="shared" si="4" ref="G17:P17">G18+G23+G27+G31+G35</f>
        <v>0</v>
      </c>
      <c r="H17" s="59">
        <f t="shared" si="4"/>
        <v>5378000000</v>
      </c>
      <c r="I17" s="59">
        <f t="shared" si="4"/>
        <v>1062469000</v>
      </c>
      <c r="J17" s="59">
        <f t="shared" si="4"/>
        <v>957766874</v>
      </c>
      <c r="K17" s="59">
        <f t="shared" si="4"/>
        <v>2020235874</v>
      </c>
      <c r="L17" s="59">
        <f t="shared" si="4"/>
        <v>979470882</v>
      </c>
      <c r="M17" s="59">
        <f t="shared" si="4"/>
        <v>171956072</v>
      </c>
      <c r="N17" s="59">
        <f t="shared" si="4"/>
        <v>1151426954</v>
      </c>
      <c r="O17" s="146">
        <f t="shared" si="2"/>
        <v>56.994679127255225</v>
      </c>
      <c r="P17" s="61">
        <f t="shared" si="4"/>
        <v>868808920</v>
      </c>
    </row>
    <row r="18" spans="1:16" ht="26.25" customHeight="1">
      <c r="A18" s="49"/>
      <c r="B18" s="50">
        <v>1</v>
      </c>
      <c r="C18" s="50"/>
      <c r="D18" s="50"/>
      <c r="E18" s="51" t="s">
        <v>47</v>
      </c>
      <c r="F18" s="59">
        <f>F19</f>
        <v>476000000</v>
      </c>
      <c r="G18" s="60">
        <f aca="true" t="shared" si="5" ref="G18:P19">G19</f>
        <v>0</v>
      </c>
      <c r="H18" s="59">
        <f t="shared" si="5"/>
        <v>476000000</v>
      </c>
      <c r="I18" s="59">
        <f t="shared" si="5"/>
        <v>55300000</v>
      </c>
      <c r="J18" s="59">
        <f t="shared" si="5"/>
        <v>34708525</v>
      </c>
      <c r="K18" s="59">
        <f t="shared" si="5"/>
        <v>90008525</v>
      </c>
      <c r="L18" s="59">
        <f t="shared" si="5"/>
        <v>61617432</v>
      </c>
      <c r="M18" s="60">
        <f t="shared" si="5"/>
        <v>0</v>
      </c>
      <c r="N18" s="59">
        <f t="shared" si="5"/>
        <v>61617432</v>
      </c>
      <c r="O18" s="146">
        <f t="shared" si="2"/>
        <v>68.45732890301224</v>
      </c>
      <c r="P18" s="61">
        <f t="shared" si="5"/>
        <v>28391093</v>
      </c>
    </row>
    <row r="19" spans="1:16" ht="26.25" customHeight="1">
      <c r="A19" s="49"/>
      <c r="B19" s="50"/>
      <c r="C19" s="50"/>
      <c r="D19" s="50"/>
      <c r="E19" s="51" t="s">
        <v>44</v>
      </c>
      <c r="F19" s="59">
        <f>F20</f>
        <v>476000000</v>
      </c>
      <c r="G19" s="60">
        <f t="shared" si="5"/>
        <v>0</v>
      </c>
      <c r="H19" s="59">
        <f t="shared" si="5"/>
        <v>476000000</v>
      </c>
      <c r="I19" s="59">
        <f t="shared" si="5"/>
        <v>55300000</v>
      </c>
      <c r="J19" s="59">
        <f t="shared" si="5"/>
        <v>34708525</v>
      </c>
      <c r="K19" s="59">
        <f t="shared" si="5"/>
        <v>90008525</v>
      </c>
      <c r="L19" s="59">
        <f t="shared" si="5"/>
        <v>61617432</v>
      </c>
      <c r="M19" s="60">
        <f t="shared" si="5"/>
        <v>0</v>
      </c>
      <c r="N19" s="59">
        <f t="shared" si="5"/>
        <v>61617432</v>
      </c>
      <c r="O19" s="146">
        <f t="shared" si="2"/>
        <v>68.45732890301224</v>
      </c>
      <c r="P19" s="61">
        <f t="shared" si="5"/>
        <v>28391093</v>
      </c>
    </row>
    <row r="20" spans="1:16" ht="26.25" customHeight="1">
      <c r="A20" s="49"/>
      <c r="B20" s="50"/>
      <c r="C20" s="50">
        <v>1</v>
      </c>
      <c r="D20" s="50"/>
      <c r="E20" s="51" t="s">
        <v>48</v>
      </c>
      <c r="F20" s="59">
        <f>F21+F22</f>
        <v>476000000</v>
      </c>
      <c r="G20" s="60">
        <f aca="true" t="shared" si="6" ref="G20:P20">G21+G22</f>
        <v>0</v>
      </c>
      <c r="H20" s="59">
        <f t="shared" si="6"/>
        <v>476000000</v>
      </c>
      <c r="I20" s="59">
        <f t="shared" si="6"/>
        <v>55300000</v>
      </c>
      <c r="J20" s="59">
        <f t="shared" si="6"/>
        <v>34708525</v>
      </c>
      <c r="K20" s="59">
        <f t="shared" si="6"/>
        <v>90008525</v>
      </c>
      <c r="L20" s="59">
        <f t="shared" si="6"/>
        <v>61617432</v>
      </c>
      <c r="M20" s="60">
        <f t="shared" si="6"/>
        <v>0</v>
      </c>
      <c r="N20" s="59">
        <f t="shared" si="6"/>
        <v>61617432</v>
      </c>
      <c r="O20" s="146">
        <f t="shared" si="2"/>
        <v>68.45732890301224</v>
      </c>
      <c r="P20" s="61">
        <f t="shared" si="6"/>
        <v>28391093</v>
      </c>
    </row>
    <row r="21" spans="1:16" ht="26.25" customHeight="1">
      <c r="A21" s="49"/>
      <c r="B21" s="50"/>
      <c r="C21" s="50"/>
      <c r="D21" s="50">
        <v>1</v>
      </c>
      <c r="E21" s="51" t="s">
        <v>49</v>
      </c>
      <c r="F21" s="59">
        <v>400000000</v>
      </c>
      <c r="G21" s="60">
        <v>0</v>
      </c>
      <c r="H21" s="59">
        <f>F21+G21</f>
        <v>400000000</v>
      </c>
      <c r="I21" s="59">
        <v>51600000</v>
      </c>
      <c r="J21" s="59">
        <v>28509033</v>
      </c>
      <c r="K21" s="59">
        <f>I21+J21</f>
        <v>80109033</v>
      </c>
      <c r="L21" s="59">
        <v>57020640</v>
      </c>
      <c r="M21" s="60">
        <v>0</v>
      </c>
      <c r="N21" s="59">
        <f>L21+M21</f>
        <v>57020640</v>
      </c>
      <c r="O21" s="146">
        <f t="shared" si="2"/>
        <v>71.17878953800378</v>
      </c>
      <c r="P21" s="61">
        <f>K21-N21</f>
        <v>23088393</v>
      </c>
    </row>
    <row r="22" spans="1:16" ht="29.25" customHeight="1">
      <c r="A22" s="49"/>
      <c r="B22" s="50"/>
      <c r="C22" s="50"/>
      <c r="D22" s="50">
        <v>2</v>
      </c>
      <c r="E22" s="51" t="s">
        <v>81</v>
      </c>
      <c r="F22" s="59">
        <v>76000000</v>
      </c>
      <c r="G22" s="60">
        <v>0</v>
      </c>
      <c r="H22" s="59">
        <f>F22+G22</f>
        <v>76000000</v>
      </c>
      <c r="I22" s="59">
        <v>3700000</v>
      </c>
      <c r="J22" s="59">
        <v>6199492</v>
      </c>
      <c r="K22" s="59">
        <f>I22+J22</f>
        <v>9899492</v>
      </c>
      <c r="L22" s="59">
        <v>4596792</v>
      </c>
      <c r="M22" s="60">
        <v>0</v>
      </c>
      <c r="N22" s="59">
        <f>L22+M22</f>
        <v>4596792</v>
      </c>
      <c r="O22" s="146">
        <f t="shared" si="2"/>
        <v>46.43462513025921</v>
      </c>
      <c r="P22" s="61">
        <f>K22-N22</f>
        <v>5302700</v>
      </c>
    </row>
    <row r="23" spans="1:16" ht="26.25" customHeight="1">
      <c r="A23" s="49"/>
      <c r="B23" s="50">
        <v>2</v>
      </c>
      <c r="C23" s="50"/>
      <c r="D23" s="50"/>
      <c r="E23" s="51" t="s">
        <v>50</v>
      </c>
      <c r="F23" s="59">
        <f>F24</f>
        <v>700000000</v>
      </c>
      <c r="G23" s="60">
        <f aca="true" t="shared" si="7" ref="G23:P25">G24</f>
        <v>0</v>
      </c>
      <c r="H23" s="59">
        <f t="shared" si="7"/>
        <v>700000000</v>
      </c>
      <c r="I23" s="59">
        <f t="shared" si="7"/>
        <v>139889000</v>
      </c>
      <c r="J23" s="59">
        <f t="shared" si="7"/>
        <v>125485844</v>
      </c>
      <c r="K23" s="59">
        <f t="shared" si="7"/>
        <v>265374844</v>
      </c>
      <c r="L23" s="59">
        <f t="shared" si="7"/>
        <v>196147953</v>
      </c>
      <c r="M23" s="60">
        <f t="shared" si="7"/>
        <v>0</v>
      </c>
      <c r="N23" s="59">
        <f t="shared" si="7"/>
        <v>196147953</v>
      </c>
      <c r="O23" s="146">
        <f t="shared" si="2"/>
        <v>73.91354434484379</v>
      </c>
      <c r="P23" s="61">
        <f t="shared" si="7"/>
        <v>69226891</v>
      </c>
    </row>
    <row r="24" spans="1:16" ht="26.25" customHeight="1">
      <c r="A24" s="49"/>
      <c r="B24" s="50"/>
      <c r="C24" s="50"/>
      <c r="D24" s="50"/>
      <c r="E24" s="51" t="s">
        <v>44</v>
      </c>
      <c r="F24" s="59">
        <f>F25</f>
        <v>700000000</v>
      </c>
      <c r="G24" s="60">
        <f t="shared" si="7"/>
        <v>0</v>
      </c>
      <c r="H24" s="59">
        <f t="shared" si="7"/>
        <v>700000000</v>
      </c>
      <c r="I24" s="59">
        <f t="shared" si="7"/>
        <v>139889000</v>
      </c>
      <c r="J24" s="59">
        <f t="shared" si="7"/>
        <v>125485844</v>
      </c>
      <c r="K24" s="59">
        <f t="shared" si="7"/>
        <v>265374844</v>
      </c>
      <c r="L24" s="59">
        <f t="shared" si="7"/>
        <v>196147953</v>
      </c>
      <c r="M24" s="60">
        <f t="shared" si="7"/>
        <v>0</v>
      </c>
      <c r="N24" s="59">
        <f t="shared" si="7"/>
        <v>196147953</v>
      </c>
      <c r="O24" s="146">
        <f t="shared" si="2"/>
        <v>73.91354434484379</v>
      </c>
      <c r="P24" s="61">
        <f t="shared" si="7"/>
        <v>69226891</v>
      </c>
    </row>
    <row r="25" spans="1:16" ht="26.25" customHeight="1">
      <c r="A25" s="49"/>
      <c r="B25" s="50"/>
      <c r="C25" s="50">
        <v>1</v>
      </c>
      <c r="D25" s="50"/>
      <c r="E25" s="51" t="s">
        <v>51</v>
      </c>
      <c r="F25" s="59">
        <f>F26</f>
        <v>700000000</v>
      </c>
      <c r="G25" s="60">
        <f t="shared" si="7"/>
        <v>0</v>
      </c>
      <c r="H25" s="59">
        <f t="shared" si="7"/>
        <v>700000000</v>
      </c>
      <c r="I25" s="59">
        <f t="shared" si="7"/>
        <v>139889000</v>
      </c>
      <c r="J25" s="59">
        <f t="shared" si="7"/>
        <v>125485844</v>
      </c>
      <c r="K25" s="59">
        <f t="shared" si="7"/>
        <v>265374844</v>
      </c>
      <c r="L25" s="59">
        <f t="shared" si="7"/>
        <v>196147953</v>
      </c>
      <c r="M25" s="60">
        <f t="shared" si="7"/>
        <v>0</v>
      </c>
      <c r="N25" s="59">
        <f t="shared" si="7"/>
        <v>196147953</v>
      </c>
      <c r="O25" s="146">
        <f t="shared" si="2"/>
        <v>73.91354434484379</v>
      </c>
      <c r="P25" s="61">
        <f t="shared" si="7"/>
        <v>69226891</v>
      </c>
    </row>
    <row r="26" spans="1:16" ht="26.25" customHeight="1">
      <c r="A26" s="49"/>
      <c r="B26" s="50"/>
      <c r="C26" s="50"/>
      <c r="D26" s="50">
        <v>1</v>
      </c>
      <c r="E26" s="51" t="s">
        <v>52</v>
      </c>
      <c r="F26" s="59">
        <v>700000000</v>
      </c>
      <c r="G26" s="60">
        <v>0</v>
      </c>
      <c r="H26" s="59">
        <f>F26+G26</f>
        <v>700000000</v>
      </c>
      <c r="I26" s="59">
        <v>139889000</v>
      </c>
      <c r="J26" s="59">
        <v>125485844</v>
      </c>
      <c r="K26" s="59">
        <f>I26+J26</f>
        <v>265374844</v>
      </c>
      <c r="L26" s="59">
        <v>196147953</v>
      </c>
      <c r="M26" s="60">
        <v>0</v>
      </c>
      <c r="N26" s="59">
        <f>L26+M26</f>
        <v>196147953</v>
      </c>
      <c r="O26" s="146">
        <f t="shared" si="2"/>
        <v>73.91354434484379</v>
      </c>
      <c r="P26" s="61">
        <f>K26-N26</f>
        <v>69226891</v>
      </c>
    </row>
    <row r="27" spans="1:16" ht="26.25" customHeight="1">
      <c r="A27" s="49"/>
      <c r="B27" s="50">
        <v>3</v>
      </c>
      <c r="C27" s="50"/>
      <c r="D27" s="50"/>
      <c r="E27" s="51" t="s">
        <v>53</v>
      </c>
      <c r="F27" s="59">
        <f>F28</f>
        <v>2800000000</v>
      </c>
      <c r="G27" s="60">
        <f aca="true" t="shared" si="8" ref="G27:P29">G28</f>
        <v>0</v>
      </c>
      <c r="H27" s="59">
        <f t="shared" si="8"/>
        <v>2800000000</v>
      </c>
      <c r="I27" s="59">
        <f t="shared" si="8"/>
        <v>632880000</v>
      </c>
      <c r="J27" s="59">
        <f t="shared" si="8"/>
        <v>413060335</v>
      </c>
      <c r="K27" s="59">
        <f t="shared" si="8"/>
        <v>1045940335</v>
      </c>
      <c r="L27" s="59">
        <f t="shared" si="8"/>
        <v>516310875</v>
      </c>
      <c r="M27" s="59">
        <f t="shared" si="8"/>
        <v>163669431</v>
      </c>
      <c r="N27" s="59">
        <f t="shared" si="8"/>
        <v>679980306</v>
      </c>
      <c r="O27" s="146">
        <f t="shared" si="2"/>
        <v>65.01138575939899</v>
      </c>
      <c r="P27" s="61">
        <f t="shared" si="8"/>
        <v>365960029</v>
      </c>
    </row>
    <row r="28" spans="1:16" ht="26.25" customHeight="1">
      <c r="A28" s="49"/>
      <c r="B28" s="50"/>
      <c r="C28" s="50"/>
      <c r="D28" s="50"/>
      <c r="E28" s="51" t="s">
        <v>44</v>
      </c>
      <c r="F28" s="59">
        <f>F29</f>
        <v>2800000000</v>
      </c>
      <c r="G28" s="60">
        <f t="shared" si="8"/>
        <v>0</v>
      </c>
      <c r="H28" s="59">
        <f t="shared" si="8"/>
        <v>2800000000</v>
      </c>
      <c r="I28" s="59">
        <f t="shared" si="8"/>
        <v>632880000</v>
      </c>
      <c r="J28" s="59">
        <f t="shared" si="8"/>
        <v>413060335</v>
      </c>
      <c r="K28" s="59">
        <f t="shared" si="8"/>
        <v>1045940335</v>
      </c>
      <c r="L28" s="59">
        <f t="shared" si="8"/>
        <v>516310875</v>
      </c>
      <c r="M28" s="59">
        <f t="shared" si="8"/>
        <v>163669431</v>
      </c>
      <c r="N28" s="59">
        <f t="shared" si="8"/>
        <v>679980306</v>
      </c>
      <c r="O28" s="146">
        <f t="shared" si="2"/>
        <v>65.01138575939899</v>
      </c>
      <c r="P28" s="61">
        <f t="shared" si="8"/>
        <v>365960029</v>
      </c>
    </row>
    <row r="29" spans="1:16" ht="26.25" customHeight="1">
      <c r="A29" s="49"/>
      <c r="B29" s="50"/>
      <c r="C29" s="50">
        <v>1</v>
      </c>
      <c r="D29" s="50"/>
      <c r="E29" s="51" t="s">
        <v>54</v>
      </c>
      <c r="F29" s="59">
        <f>F30</f>
        <v>2800000000</v>
      </c>
      <c r="G29" s="60">
        <f t="shared" si="8"/>
        <v>0</v>
      </c>
      <c r="H29" s="59">
        <f t="shared" si="8"/>
        <v>2800000000</v>
      </c>
      <c r="I29" s="59">
        <f t="shared" si="8"/>
        <v>632880000</v>
      </c>
      <c r="J29" s="59">
        <f t="shared" si="8"/>
        <v>413060335</v>
      </c>
      <c r="K29" s="59">
        <f t="shared" si="8"/>
        <v>1045940335</v>
      </c>
      <c r="L29" s="59">
        <f t="shared" si="8"/>
        <v>516310875</v>
      </c>
      <c r="M29" s="59">
        <f t="shared" si="8"/>
        <v>163669431</v>
      </c>
      <c r="N29" s="59">
        <f t="shared" si="8"/>
        <v>679980306</v>
      </c>
      <c r="O29" s="146">
        <f t="shared" si="2"/>
        <v>65.01138575939899</v>
      </c>
      <c r="P29" s="61">
        <f t="shared" si="8"/>
        <v>365960029</v>
      </c>
    </row>
    <row r="30" spans="1:16" ht="30" customHeight="1">
      <c r="A30" s="52"/>
      <c r="B30" s="53"/>
      <c r="C30" s="53"/>
      <c r="D30" s="53">
        <v>1</v>
      </c>
      <c r="E30" s="54" t="s">
        <v>82</v>
      </c>
      <c r="F30" s="62">
        <v>2800000000</v>
      </c>
      <c r="G30" s="63">
        <v>0</v>
      </c>
      <c r="H30" s="62">
        <f>F30+G30</f>
        <v>2800000000</v>
      </c>
      <c r="I30" s="62">
        <v>632880000</v>
      </c>
      <c r="J30" s="62">
        <v>413060335</v>
      </c>
      <c r="K30" s="62">
        <f>I30+J30</f>
        <v>1045940335</v>
      </c>
      <c r="L30" s="62">
        <v>516310875</v>
      </c>
      <c r="M30" s="62">
        <v>163669431</v>
      </c>
      <c r="N30" s="62">
        <f>L30+M30</f>
        <v>679980306</v>
      </c>
      <c r="O30" s="147">
        <f t="shared" si="2"/>
        <v>65.01138575939899</v>
      </c>
      <c r="P30" s="64">
        <f>K30-N30</f>
        <v>365960029</v>
      </c>
    </row>
    <row r="31" spans="1:16" ht="26.25" customHeight="1">
      <c r="A31" s="49"/>
      <c r="B31" s="50">
        <v>4</v>
      </c>
      <c r="C31" s="50"/>
      <c r="D31" s="50"/>
      <c r="E31" s="51" t="s">
        <v>55</v>
      </c>
      <c r="F31" s="59">
        <f>F32</f>
        <v>1222000000</v>
      </c>
      <c r="G31" s="60">
        <f aca="true" t="shared" si="9" ref="G31:P33">G32</f>
        <v>0</v>
      </c>
      <c r="H31" s="59">
        <f t="shared" si="9"/>
        <v>1222000000</v>
      </c>
      <c r="I31" s="59">
        <f t="shared" si="9"/>
        <v>225900000</v>
      </c>
      <c r="J31" s="59">
        <f t="shared" si="9"/>
        <v>307711512</v>
      </c>
      <c r="K31" s="59">
        <f t="shared" si="9"/>
        <v>533611512</v>
      </c>
      <c r="L31" s="59">
        <f t="shared" si="9"/>
        <v>169847867</v>
      </c>
      <c r="M31" s="59">
        <f t="shared" si="9"/>
        <v>8256641</v>
      </c>
      <c r="N31" s="59">
        <f t="shared" si="9"/>
        <v>178104508</v>
      </c>
      <c r="O31" s="146">
        <f t="shared" si="2"/>
        <v>33.377186210330485</v>
      </c>
      <c r="P31" s="61">
        <f t="shared" si="9"/>
        <v>355507004</v>
      </c>
    </row>
    <row r="32" spans="1:16" ht="26.25" customHeight="1">
      <c r="A32" s="49"/>
      <c r="B32" s="50"/>
      <c r="C32" s="50"/>
      <c r="D32" s="50"/>
      <c r="E32" s="51" t="s">
        <v>44</v>
      </c>
      <c r="F32" s="59">
        <f>F33</f>
        <v>1222000000</v>
      </c>
      <c r="G32" s="60">
        <f t="shared" si="9"/>
        <v>0</v>
      </c>
      <c r="H32" s="59">
        <f t="shared" si="9"/>
        <v>1222000000</v>
      </c>
      <c r="I32" s="59">
        <f t="shared" si="9"/>
        <v>225900000</v>
      </c>
      <c r="J32" s="59">
        <f t="shared" si="9"/>
        <v>307711512</v>
      </c>
      <c r="K32" s="59">
        <f t="shared" si="9"/>
        <v>533611512</v>
      </c>
      <c r="L32" s="59">
        <f t="shared" si="9"/>
        <v>169847867</v>
      </c>
      <c r="M32" s="59">
        <f t="shared" si="9"/>
        <v>8256641</v>
      </c>
      <c r="N32" s="59">
        <f t="shared" si="9"/>
        <v>178104508</v>
      </c>
      <c r="O32" s="146">
        <f t="shared" si="2"/>
        <v>33.377186210330485</v>
      </c>
      <c r="P32" s="61">
        <f t="shared" si="9"/>
        <v>355507004</v>
      </c>
    </row>
    <row r="33" spans="1:16" ht="26.25" customHeight="1">
      <c r="A33" s="49"/>
      <c r="B33" s="50"/>
      <c r="C33" s="50">
        <v>1</v>
      </c>
      <c r="D33" s="50"/>
      <c r="E33" s="51" t="s">
        <v>83</v>
      </c>
      <c r="F33" s="59">
        <f>F34</f>
        <v>1222000000</v>
      </c>
      <c r="G33" s="60">
        <f t="shared" si="9"/>
        <v>0</v>
      </c>
      <c r="H33" s="59">
        <f t="shared" si="9"/>
        <v>1222000000</v>
      </c>
      <c r="I33" s="59">
        <f t="shared" si="9"/>
        <v>225900000</v>
      </c>
      <c r="J33" s="59">
        <f t="shared" si="9"/>
        <v>307711512</v>
      </c>
      <c r="K33" s="59">
        <f t="shared" si="9"/>
        <v>533611512</v>
      </c>
      <c r="L33" s="59">
        <f t="shared" si="9"/>
        <v>169847867</v>
      </c>
      <c r="M33" s="59">
        <f t="shared" si="9"/>
        <v>8256641</v>
      </c>
      <c r="N33" s="59">
        <f t="shared" si="9"/>
        <v>178104508</v>
      </c>
      <c r="O33" s="146">
        <f t="shared" si="2"/>
        <v>33.377186210330485</v>
      </c>
      <c r="P33" s="61">
        <f t="shared" si="9"/>
        <v>355507004</v>
      </c>
    </row>
    <row r="34" spans="1:16" ht="26.25" customHeight="1">
      <c r="A34" s="49"/>
      <c r="B34" s="50"/>
      <c r="C34" s="50"/>
      <c r="D34" s="50">
        <v>1</v>
      </c>
      <c r="E34" s="51" t="s">
        <v>56</v>
      </c>
      <c r="F34" s="59">
        <v>1222000000</v>
      </c>
      <c r="G34" s="60">
        <v>0</v>
      </c>
      <c r="H34" s="59">
        <f>F34+G34</f>
        <v>1222000000</v>
      </c>
      <c r="I34" s="59">
        <v>225900000</v>
      </c>
      <c r="J34" s="59">
        <v>307711512</v>
      </c>
      <c r="K34" s="59">
        <f>I34+J34</f>
        <v>533611512</v>
      </c>
      <c r="L34" s="59">
        <v>169847867</v>
      </c>
      <c r="M34" s="59">
        <v>8256641</v>
      </c>
      <c r="N34" s="59">
        <f>L34+M34</f>
        <v>178104508</v>
      </c>
      <c r="O34" s="146">
        <f t="shared" si="2"/>
        <v>33.377186210330485</v>
      </c>
      <c r="P34" s="61">
        <f>K34-N34</f>
        <v>355507004</v>
      </c>
    </row>
    <row r="35" spans="1:16" ht="26.25" customHeight="1">
      <c r="A35" s="49"/>
      <c r="B35" s="50">
        <v>5</v>
      </c>
      <c r="C35" s="50"/>
      <c r="D35" s="50"/>
      <c r="E35" s="51" t="s">
        <v>57</v>
      </c>
      <c r="F35" s="59">
        <f>F36</f>
        <v>180000000</v>
      </c>
      <c r="G35" s="60">
        <f aca="true" t="shared" si="10" ref="G35:P37">G36</f>
        <v>0</v>
      </c>
      <c r="H35" s="59">
        <f t="shared" si="10"/>
        <v>180000000</v>
      </c>
      <c r="I35" s="59">
        <f t="shared" si="10"/>
        <v>8500000</v>
      </c>
      <c r="J35" s="59">
        <f t="shared" si="10"/>
        <v>76800658</v>
      </c>
      <c r="K35" s="59">
        <f t="shared" si="10"/>
        <v>85300658</v>
      </c>
      <c r="L35" s="59">
        <f t="shared" si="10"/>
        <v>35546755</v>
      </c>
      <c r="M35" s="59">
        <f t="shared" si="10"/>
        <v>30000</v>
      </c>
      <c r="N35" s="59">
        <f t="shared" si="10"/>
        <v>35576755</v>
      </c>
      <c r="O35" s="146">
        <f t="shared" si="2"/>
        <v>41.70748014628445</v>
      </c>
      <c r="P35" s="61">
        <f t="shared" si="10"/>
        <v>49723903</v>
      </c>
    </row>
    <row r="36" spans="1:16" ht="26.25" customHeight="1">
      <c r="A36" s="49"/>
      <c r="B36" s="50"/>
      <c r="C36" s="50"/>
      <c r="D36" s="50"/>
      <c r="E36" s="51" t="s">
        <v>44</v>
      </c>
      <c r="F36" s="59">
        <f>F37</f>
        <v>180000000</v>
      </c>
      <c r="G36" s="60">
        <f t="shared" si="10"/>
        <v>0</v>
      </c>
      <c r="H36" s="59">
        <f t="shared" si="10"/>
        <v>180000000</v>
      </c>
      <c r="I36" s="59">
        <f t="shared" si="10"/>
        <v>8500000</v>
      </c>
      <c r="J36" s="59">
        <f t="shared" si="10"/>
        <v>76800658</v>
      </c>
      <c r="K36" s="59">
        <f t="shared" si="10"/>
        <v>85300658</v>
      </c>
      <c r="L36" s="59">
        <f t="shared" si="10"/>
        <v>35546755</v>
      </c>
      <c r="M36" s="59">
        <f t="shared" si="10"/>
        <v>30000</v>
      </c>
      <c r="N36" s="59">
        <f t="shared" si="10"/>
        <v>35576755</v>
      </c>
      <c r="O36" s="146">
        <f t="shared" si="2"/>
        <v>41.70748014628445</v>
      </c>
      <c r="P36" s="61">
        <f t="shared" si="10"/>
        <v>49723903</v>
      </c>
    </row>
    <row r="37" spans="1:16" ht="26.25" customHeight="1">
      <c r="A37" s="49"/>
      <c r="B37" s="50"/>
      <c r="C37" s="50">
        <v>1</v>
      </c>
      <c r="D37" s="50"/>
      <c r="E37" s="51" t="s">
        <v>58</v>
      </c>
      <c r="F37" s="59">
        <f>F38</f>
        <v>180000000</v>
      </c>
      <c r="G37" s="60">
        <f t="shared" si="10"/>
        <v>0</v>
      </c>
      <c r="H37" s="59">
        <f t="shared" si="10"/>
        <v>180000000</v>
      </c>
      <c r="I37" s="59">
        <f t="shared" si="10"/>
        <v>8500000</v>
      </c>
      <c r="J37" s="59">
        <f t="shared" si="10"/>
        <v>76800658</v>
      </c>
      <c r="K37" s="59">
        <f t="shared" si="10"/>
        <v>85300658</v>
      </c>
      <c r="L37" s="59">
        <f t="shared" si="10"/>
        <v>35546755</v>
      </c>
      <c r="M37" s="59">
        <f t="shared" si="10"/>
        <v>30000</v>
      </c>
      <c r="N37" s="59">
        <f t="shared" si="10"/>
        <v>35576755</v>
      </c>
      <c r="O37" s="146">
        <f t="shared" si="2"/>
        <v>41.70748014628445</v>
      </c>
      <c r="P37" s="61">
        <f t="shared" si="10"/>
        <v>49723903</v>
      </c>
    </row>
    <row r="38" spans="1:16" ht="30" customHeight="1">
      <c r="A38" s="49"/>
      <c r="B38" s="50"/>
      <c r="C38" s="50"/>
      <c r="D38" s="50">
        <v>1</v>
      </c>
      <c r="E38" s="51" t="s">
        <v>86</v>
      </c>
      <c r="F38" s="59">
        <v>180000000</v>
      </c>
      <c r="G38" s="60">
        <v>0</v>
      </c>
      <c r="H38" s="59">
        <f>F38+G38</f>
        <v>180000000</v>
      </c>
      <c r="I38" s="59">
        <v>8500000</v>
      </c>
      <c r="J38" s="59">
        <v>76800658</v>
      </c>
      <c r="K38" s="59">
        <f>I38+J38</f>
        <v>85300658</v>
      </c>
      <c r="L38" s="59">
        <v>35546755</v>
      </c>
      <c r="M38" s="59">
        <v>30000</v>
      </c>
      <c r="N38" s="59">
        <f>L38+M38</f>
        <v>35576755</v>
      </c>
      <c r="O38" s="146">
        <f t="shared" si="2"/>
        <v>41.70748014628445</v>
      </c>
      <c r="P38" s="61">
        <f>K38-N38</f>
        <v>49723903</v>
      </c>
    </row>
    <row r="55" spans="1:16" ht="26.25" customHeight="1">
      <c r="A55" s="15"/>
      <c r="B55" s="16"/>
      <c r="C55" s="16"/>
      <c r="D55" s="16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</row>
  </sheetData>
  <sheetProtection/>
  <mergeCells count="10">
    <mergeCell ref="L4:O4"/>
    <mergeCell ref="J4:K4"/>
    <mergeCell ref="E1:I1"/>
    <mergeCell ref="J1:P1"/>
    <mergeCell ref="A3:E3"/>
    <mergeCell ref="J3:K3"/>
    <mergeCell ref="N3:P3"/>
    <mergeCell ref="A4:E4"/>
    <mergeCell ref="F4:H4"/>
    <mergeCell ref="P4:P5"/>
  </mergeCells>
  <printOptions/>
  <pageMargins left="0.5118110236220472" right="0.6692913385826772" top="0.7480314960629921" bottom="0.7480314960629921" header="0.31496062992125984" footer="0.31496062992125984"/>
  <pageSetup firstPageNumber="6" useFirstPageNumber="1" horizontalDpi="600" verticalDpi="600" orientation="portrait" pageOrder="overThenDown" paperSize="9" r:id="rId1"/>
  <headerFooter>
    <oddFooter>&amp;C&amp;"標楷體,標準"&amp;10丙&amp;P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M6" sqref="M6:M38"/>
    </sheetView>
  </sheetViews>
  <sheetFormatPr defaultColWidth="9.00390625" defaultRowHeight="26.25" customHeight="1"/>
  <cols>
    <col min="1" max="1" width="2.875" style="10" customWidth="1"/>
    <col min="2" max="2" width="2.875" style="11" customWidth="1"/>
    <col min="3" max="4" width="3.00390625" style="11" customWidth="1"/>
    <col min="5" max="5" width="22.00390625" style="12" customWidth="1"/>
    <col min="6" max="6" width="17.75390625" style="13" customWidth="1"/>
    <col min="7" max="7" width="18.875" style="13" customWidth="1"/>
    <col min="8" max="8" width="19.125" style="13" customWidth="1"/>
    <col min="9" max="12" width="15.625" style="13" customWidth="1"/>
    <col min="13" max="13" width="9.125" style="14" customWidth="1"/>
    <col min="14" max="14" width="15.625" style="14" customWidth="1"/>
    <col min="15" max="16384" width="9.00390625" style="1" customWidth="1"/>
  </cols>
  <sheetData>
    <row r="1" spans="1:14" s="2" customFormat="1" ht="16.5" customHeight="1">
      <c r="A1" s="6"/>
      <c r="B1" s="6"/>
      <c r="C1" s="6"/>
      <c r="D1" s="6"/>
      <c r="E1" s="82" t="s">
        <v>68</v>
      </c>
      <c r="F1" s="83"/>
      <c r="G1" s="83"/>
      <c r="H1" s="83"/>
      <c r="I1" s="84" t="s">
        <v>69</v>
      </c>
      <c r="J1" s="83"/>
      <c r="K1" s="83"/>
      <c r="L1" s="83"/>
      <c r="M1" s="74"/>
      <c r="N1" s="8"/>
    </row>
    <row r="2" spans="1:14" s="2" customFormat="1" ht="21" customHeight="1">
      <c r="A2" s="6"/>
      <c r="B2" s="6"/>
      <c r="C2" s="6"/>
      <c r="D2" s="6"/>
      <c r="E2" s="25"/>
      <c r="F2" s="21"/>
      <c r="G2" s="85" t="s">
        <v>94</v>
      </c>
      <c r="H2" s="86"/>
      <c r="I2" s="22" t="s">
        <v>88</v>
      </c>
      <c r="J2" s="22"/>
      <c r="K2" s="22"/>
      <c r="L2" s="22"/>
      <c r="M2" s="22"/>
      <c r="N2" s="8"/>
    </row>
    <row r="3" spans="1:14" s="3" customFormat="1" ht="16.5" customHeight="1">
      <c r="A3" s="104" t="s">
        <v>0</v>
      </c>
      <c r="B3" s="104"/>
      <c r="C3" s="104"/>
      <c r="D3" s="104"/>
      <c r="E3" s="105"/>
      <c r="F3" s="4"/>
      <c r="G3" s="87" t="s">
        <v>71</v>
      </c>
      <c r="H3" s="88"/>
      <c r="I3" s="20" t="s">
        <v>70</v>
      </c>
      <c r="J3" s="5"/>
      <c r="K3" s="5"/>
      <c r="N3" s="65" t="s">
        <v>1</v>
      </c>
    </row>
    <row r="4" spans="1:14" s="3" customFormat="1" ht="26.25" customHeight="1">
      <c r="A4" s="102" t="s">
        <v>2</v>
      </c>
      <c r="B4" s="102"/>
      <c r="C4" s="102"/>
      <c r="D4" s="102"/>
      <c r="E4" s="103"/>
      <c r="F4" s="89" t="s">
        <v>3</v>
      </c>
      <c r="G4" s="90"/>
      <c r="H4" s="111"/>
      <c r="I4" s="109" t="s">
        <v>35</v>
      </c>
      <c r="J4" s="92" t="s">
        <v>76</v>
      </c>
      <c r="K4" s="93"/>
      <c r="L4" s="93"/>
      <c r="M4" s="94"/>
      <c r="N4" s="95" t="s">
        <v>77</v>
      </c>
    </row>
    <row r="5" spans="1:14" s="3" customFormat="1" ht="30" customHeight="1">
      <c r="A5" s="66" t="s">
        <v>6</v>
      </c>
      <c r="B5" s="67" t="s">
        <v>7</v>
      </c>
      <c r="C5" s="67" t="s">
        <v>8</v>
      </c>
      <c r="D5" s="67" t="s">
        <v>9</v>
      </c>
      <c r="E5" s="67" t="s">
        <v>10</v>
      </c>
      <c r="F5" s="68" t="s">
        <v>11</v>
      </c>
      <c r="G5" s="68" t="s">
        <v>12</v>
      </c>
      <c r="H5" s="68" t="s">
        <v>13</v>
      </c>
      <c r="I5" s="110"/>
      <c r="J5" s="68" t="s">
        <v>16</v>
      </c>
      <c r="K5" s="68" t="s">
        <v>38</v>
      </c>
      <c r="L5" s="68" t="s">
        <v>13</v>
      </c>
      <c r="M5" s="76" t="s">
        <v>92</v>
      </c>
      <c r="N5" s="96"/>
    </row>
    <row r="6" spans="1:14" ht="24" customHeight="1">
      <c r="A6" s="46"/>
      <c r="B6" s="47"/>
      <c r="C6" s="47"/>
      <c r="D6" s="47" t="s">
        <v>18</v>
      </c>
      <c r="E6" s="48" t="s">
        <v>19</v>
      </c>
      <c r="F6" s="56">
        <f>F7+F12+F17</f>
        <v>29822800000</v>
      </c>
      <c r="G6" s="57">
        <f aca="true" t="shared" si="0" ref="G6:N6">G7+G12+G17</f>
        <v>0</v>
      </c>
      <c r="H6" s="56">
        <f t="shared" si="0"/>
        <v>29822800000</v>
      </c>
      <c r="I6" s="56">
        <f t="shared" si="0"/>
        <v>20181426000</v>
      </c>
      <c r="J6" s="56">
        <f t="shared" si="0"/>
        <v>12330408117</v>
      </c>
      <c r="K6" s="56">
        <f t="shared" si="0"/>
        <v>2603827607</v>
      </c>
      <c r="L6" s="56">
        <f t="shared" si="0"/>
        <v>14934235724</v>
      </c>
      <c r="M6" s="145">
        <f>L6/I6%</f>
        <v>73.99990329721993</v>
      </c>
      <c r="N6" s="58">
        <f t="shared" si="0"/>
        <v>5247190276</v>
      </c>
    </row>
    <row r="7" spans="1:14" ht="26.25" customHeight="1">
      <c r="A7" s="49">
        <v>1</v>
      </c>
      <c r="B7" s="50"/>
      <c r="C7" s="50"/>
      <c r="D7" s="50"/>
      <c r="E7" s="51" t="s">
        <v>39</v>
      </c>
      <c r="F7" s="59">
        <f>F8</f>
        <v>3385000000</v>
      </c>
      <c r="G7" s="60">
        <f aca="true" t="shared" si="1" ref="G7:N10">G8</f>
        <v>0</v>
      </c>
      <c r="H7" s="59">
        <f t="shared" si="1"/>
        <v>3385000000</v>
      </c>
      <c r="I7" s="59">
        <f t="shared" si="1"/>
        <v>2205000000</v>
      </c>
      <c r="J7" s="59">
        <f t="shared" si="1"/>
        <v>1614491839</v>
      </c>
      <c r="K7" s="59">
        <f t="shared" si="1"/>
        <v>85897150</v>
      </c>
      <c r="L7" s="59">
        <f t="shared" si="1"/>
        <v>1700388989</v>
      </c>
      <c r="M7" s="146">
        <f aca="true" t="shared" si="2" ref="M7:M38">L7/I7%</f>
        <v>77.11514689342404</v>
      </c>
      <c r="N7" s="61">
        <f t="shared" si="1"/>
        <v>504611011</v>
      </c>
    </row>
    <row r="8" spans="1:14" ht="26.25" customHeight="1">
      <c r="A8" s="49"/>
      <c r="B8" s="50">
        <v>1</v>
      </c>
      <c r="C8" s="50"/>
      <c r="D8" s="50"/>
      <c r="E8" s="51" t="s">
        <v>40</v>
      </c>
      <c r="F8" s="59">
        <f>F9</f>
        <v>3385000000</v>
      </c>
      <c r="G8" s="60">
        <f t="shared" si="1"/>
        <v>0</v>
      </c>
      <c r="H8" s="59">
        <f t="shared" si="1"/>
        <v>3385000000</v>
      </c>
      <c r="I8" s="59">
        <f t="shared" si="1"/>
        <v>2205000000</v>
      </c>
      <c r="J8" s="59">
        <f t="shared" si="1"/>
        <v>1614491839</v>
      </c>
      <c r="K8" s="59">
        <f t="shared" si="1"/>
        <v>85897150</v>
      </c>
      <c r="L8" s="59">
        <f t="shared" si="1"/>
        <v>1700388989</v>
      </c>
      <c r="M8" s="146">
        <f t="shared" si="2"/>
        <v>77.11514689342404</v>
      </c>
      <c r="N8" s="61">
        <f t="shared" si="1"/>
        <v>504611011</v>
      </c>
    </row>
    <row r="9" spans="1:14" ht="26.25" customHeight="1">
      <c r="A9" s="49"/>
      <c r="B9" s="50"/>
      <c r="C9" s="50"/>
      <c r="D9" s="50"/>
      <c r="E9" s="51" t="s">
        <v>41</v>
      </c>
      <c r="F9" s="59">
        <f>F10</f>
        <v>3385000000</v>
      </c>
      <c r="G9" s="60">
        <f t="shared" si="1"/>
        <v>0</v>
      </c>
      <c r="H9" s="59">
        <f t="shared" si="1"/>
        <v>3385000000</v>
      </c>
      <c r="I9" s="59">
        <f t="shared" si="1"/>
        <v>2205000000</v>
      </c>
      <c r="J9" s="59">
        <f t="shared" si="1"/>
        <v>1614491839</v>
      </c>
      <c r="K9" s="59">
        <f t="shared" si="1"/>
        <v>85897150</v>
      </c>
      <c r="L9" s="59">
        <f t="shared" si="1"/>
        <v>1700388989</v>
      </c>
      <c r="M9" s="146">
        <f t="shared" si="2"/>
        <v>77.11514689342404</v>
      </c>
      <c r="N9" s="61">
        <f t="shared" si="1"/>
        <v>504611011</v>
      </c>
    </row>
    <row r="10" spans="1:14" ht="26.25" customHeight="1">
      <c r="A10" s="49"/>
      <c r="B10" s="50"/>
      <c r="C10" s="50">
        <v>1</v>
      </c>
      <c r="D10" s="50"/>
      <c r="E10" s="51" t="s">
        <v>42</v>
      </c>
      <c r="F10" s="59">
        <f>F11</f>
        <v>3385000000</v>
      </c>
      <c r="G10" s="60">
        <f t="shared" si="1"/>
        <v>0</v>
      </c>
      <c r="H10" s="59">
        <f t="shared" si="1"/>
        <v>3385000000</v>
      </c>
      <c r="I10" s="59">
        <f t="shared" si="1"/>
        <v>2205000000</v>
      </c>
      <c r="J10" s="59">
        <f t="shared" si="1"/>
        <v>1614491839</v>
      </c>
      <c r="K10" s="59">
        <f t="shared" si="1"/>
        <v>85897150</v>
      </c>
      <c r="L10" s="59">
        <f t="shared" si="1"/>
        <v>1700388989</v>
      </c>
      <c r="M10" s="146">
        <f t="shared" si="2"/>
        <v>77.11514689342404</v>
      </c>
      <c r="N10" s="61">
        <f t="shared" si="1"/>
        <v>504611011</v>
      </c>
    </row>
    <row r="11" spans="1:14" ht="26.25" customHeight="1">
      <c r="A11" s="49"/>
      <c r="B11" s="50"/>
      <c r="C11" s="50"/>
      <c r="D11" s="50">
        <v>1</v>
      </c>
      <c r="E11" s="51" t="s">
        <v>84</v>
      </c>
      <c r="F11" s="59">
        <v>3385000000</v>
      </c>
      <c r="G11" s="60">
        <v>0</v>
      </c>
      <c r="H11" s="59">
        <f>F11+G11</f>
        <v>3385000000</v>
      </c>
      <c r="I11" s="59">
        <v>2205000000</v>
      </c>
      <c r="J11" s="59">
        <v>1614491839</v>
      </c>
      <c r="K11" s="59">
        <v>85897150</v>
      </c>
      <c r="L11" s="59">
        <f>J11+K11</f>
        <v>1700388989</v>
      </c>
      <c r="M11" s="146">
        <f t="shared" si="2"/>
        <v>77.11514689342404</v>
      </c>
      <c r="N11" s="61">
        <f>I11-L11</f>
        <v>504611011</v>
      </c>
    </row>
    <row r="12" spans="1:14" ht="26.25" customHeight="1">
      <c r="A12" s="49">
        <v>2</v>
      </c>
      <c r="B12" s="50"/>
      <c r="C12" s="50"/>
      <c r="D12" s="50"/>
      <c r="E12" s="51" t="s">
        <v>43</v>
      </c>
      <c r="F12" s="59">
        <f>F13</f>
        <v>21059800000</v>
      </c>
      <c r="G12" s="60">
        <f aca="true" t="shared" si="3" ref="G12:N15">G13</f>
        <v>0</v>
      </c>
      <c r="H12" s="59">
        <f t="shared" si="3"/>
        <v>21059800000</v>
      </c>
      <c r="I12" s="59">
        <f t="shared" si="3"/>
        <v>14259957000</v>
      </c>
      <c r="J12" s="59">
        <f t="shared" si="3"/>
        <v>8040212270</v>
      </c>
      <c r="K12" s="59">
        <f t="shared" si="3"/>
        <v>2345974385</v>
      </c>
      <c r="L12" s="59">
        <f t="shared" si="3"/>
        <v>10386186655</v>
      </c>
      <c r="M12" s="146">
        <f t="shared" si="2"/>
        <v>72.83462814789694</v>
      </c>
      <c r="N12" s="61">
        <f t="shared" si="3"/>
        <v>3873770345</v>
      </c>
    </row>
    <row r="13" spans="1:14" ht="26.25" customHeight="1">
      <c r="A13" s="49"/>
      <c r="B13" s="50">
        <v>1</v>
      </c>
      <c r="C13" s="50"/>
      <c r="D13" s="50"/>
      <c r="E13" s="51" t="s">
        <v>25</v>
      </c>
      <c r="F13" s="59">
        <f>F14</f>
        <v>21059800000</v>
      </c>
      <c r="G13" s="60">
        <f t="shared" si="3"/>
        <v>0</v>
      </c>
      <c r="H13" s="59">
        <f t="shared" si="3"/>
        <v>21059800000</v>
      </c>
      <c r="I13" s="59">
        <f t="shared" si="3"/>
        <v>14259957000</v>
      </c>
      <c r="J13" s="59">
        <f t="shared" si="3"/>
        <v>8040212270</v>
      </c>
      <c r="K13" s="59">
        <f t="shared" si="3"/>
        <v>2345974385</v>
      </c>
      <c r="L13" s="59">
        <f t="shared" si="3"/>
        <v>10386186655</v>
      </c>
      <c r="M13" s="146">
        <f t="shared" si="2"/>
        <v>72.83462814789694</v>
      </c>
      <c r="N13" s="61">
        <f t="shared" si="3"/>
        <v>3873770345</v>
      </c>
    </row>
    <row r="14" spans="1:14" ht="26.25" customHeight="1">
      <c r="A14" s="49"/>
      <c r="B14" s="50"/>
      <c r="C14" s="50"/>
      <c r="D14" s="50"/>
      <c r="E14" s="51" t="s">
        <v>44</v>
      </c>
      <c r="F14" s="59">
        <f>F15</f>
        <v>21059800000</v>
      </c>
      <c r="G14" s="60">
        <f t="shared" si="3"/>
        <v>0</v>
      </c>
      <c r="H14" s="59">
        <f t="shared" si="3"/>
        <v>21059800000</v>
      </c>
      <c r="I14" s="59">
        <f t="shared" si="3"/>
        <v>14259957000</v>
      </c>
      <c r="J14" s="59">
        <f t="shared" si="3"/>
        <v>8040212270</v>
      </c>
      <c r="K14" s="59">
        <f t="shared" si="3"/>
        <v>2345974385</v>
      </c>
      <c r="L14" s="59">
        <f t="shared" si="3"/>
        <v>10386186655</v>
      </c>
      <c r="M14" s="146">
        <f t="shared" si="2"/>
        <v>72.83462814789694</v>
      </c>
      <c r="N14" s="61">
        <f t="shared" si="3"/>
        <v>3873770345</v>
      </c>
    </row>
    <row r="15" spans="1:14" ht="26.25" customHeight="1">
      <c r="A15" s="49"/>
      <c r="B15" s="50"/>
      <c r="C15" s="50">
        <v>1</v>
      </c>
      <c r="D15" s="50"/>
      <c r="E15" s="51" t="s">
        <v>85</v>
      </c>
      <c r="F15" s="59">
        <f>F16</f>
        <v>21059800000</v>
      </c>
      <c r="G15" s="60">
        <f t="shared" si="3"/>
        <v>0</v>
      </c>
      <c r="H15" s="59">
        <f t="shared" si="3"/>
        <v>21059800000</v>
      </c>
      <c r="I15" s="59">
        <f t="shared" si="3"/>
        <v>14259957000</v>
      </c>
      <c r="J15" s="59">
        <f t="shared" si="3"/>
        <v>8040212270</v>
      </c>
      <c r="K15" s="59">
        <f t="shared" si="3"/>
        <v>2345974385</v>
      </c>
      <c r="L15" s="59">
        <f t="shared" si="3"/>
        <v>10386186655</v>
      </c>
      <c r="M15" s="146">
        <f t="shared" si="2"/>
        <v>72.83462814789694</v>
      </c>
      <c r="N15" s="61">
        <f t="shared" si="3"/>
        <v>3873770345</v>
      </c>
    </row>
    <row r="16" spans="1:14" ht="26.25" customHeight="1">
      <c r="A16" s="49"/>
      <c r="B16" s="50"/>
      <c r="C16" s="50"/>
      <c r="D16" s="50">
        <v>1</v>
      </c>
      <c r="E16" s="51" t="s">
        <v>45</v>
      </c>
      <c r="F16" s="59">
        <v>21059800000</v>
      </c>
      <c r="G16" s="60">
        <v>0</v>
      </c>
      <c r="H16" s="59">
        <f>F16+G16</f>
        <v>21059800000</v>
      </c>
      <c r="I16" s="59">
        <v>14259957000</v>
      </c>
      <c r="J16" s="59">
        <v>8040212270</v>
      </c>
      <c r="K16" s="59">
        <v>2345974385</v>
      </c>
      <c r="L16" s="59">
        <f>J16+K16</f>
        <v>10386186655</v>
      </c>
      <c r="M16" s="146">
        <f t="shared" si="2"/>
        <v>72.83462814789694</v>
      </c>
      <c r="N16" s="61">
        <f>I16-L16</f>
        <v>3873770345</v>
      </c>
    </row>
    <row r="17" spans="1:14" ht="26.25" customHeight="1">
      <c r="A17" s="49">
        <v>3</v>
      </c>
      <c r="B17" s="50"/>
      <c r="C17" s="50"/>
      <c r="D17" s="50"/>
      <c r="E17" s="51" t="s">
        <v>46</v>
      </c>
      <c r="F17" s="59">
        <f>F18+F23+F27+F31+F35</f>
        <v>5378000000</v>
      </c>
      <c r="G17" s="60">
        <f aca="true" t="shared" si="4" ref="G17:N17">G18+G23+G27+G31+G35</f>
        <v>0</v>
      </c>
      <c r="H17" s="59">
        <f t="shared" si="4"/>
        <v>5378000000</v>
      </c>
      <c r="I17" s="59">
        <f t="shared" si="4"/>
        <v>3716469000</v>
      </c>
      <c r="J17" s="59">
        <f t="shared" si="4"/>
        <v>2675704008</v>
      </c>
      <c r="K17" s="59">
        <f t="shared" si="4"/>
        <v>171956072</v>
      </c>
      <c r="L17" s="59">
        <f t="shared" si="4"/>
        <v>2847660080</v>
      </c>
      <c r="M17" s="146">
        <f t="shared" si="2"/>
        <v>76.62273195336756</v>
      </c>
      <c r="N17" s="61">
        <f t="shared" si="4"/>
        <v>868808920</v>
      </c>
    </row>
    <row r="18" spans="1:14" ht="26.25" customHeight="1">
      <c r="A18" s="49"/>
      <c r="B18" s="50">
        <v>1</v>
      </c>
      <c r="C18" s="50"/>
      <c r="D18" s="50"/>
      <c r="E18" s="51" t="s">
        <v>47</v>
      </c>
      <c r="F18" s="59">
        <f>F19</f>
        <v>476000000</v>
      </c>
      <c r="G18" s="60">
        <f aca="true" t="shared" si="5" ref="G18:N19">G19</f>
        <v>0</v>
      </c>
      <c r="H18" s="59">
        <f t="shared" si="5"/>
        <v>476000000</v>
      </c>
      <c r="I18" s="59">
        <f t="shared" si="5"/>
        <v>293300000</v>
      </c>
      <c r="J18" s="59">
        <f t="shared" si="5"/>
        <v>264908907</v>
      </c>
      <c r="K18" s="60">
        <f t="shared" si="5"/>
        <v>0</v>
      </c>
      <c r="L18" s="59">
        <f t="shared" si="5"/>
        <v>264908907</v>
      </c>
      <c r="M18" s="146">
        <f t="shared" si="2"/>
        <v>90.32011830889874</v>
      </c>
      <c r="N18" s="61">
        <f t="shared" si="5"/>
        <v>28391093</v>
      </c>
    </row>
    <row r="19" spans="1:14" ht="26.25" customHeight="1">
      <c r="A19" s="49"/>
      <c r="B19" s="50"/>
      <c r="C19" s="50"/>
      <c r="D19" s="50"/>
      <c r="E19" s="51" t="s">
        <v>44</v>
      </c>
      <c r="F19" s="59">
        <f>F20</f>
        <v>476000000</v>
      </c>
      <c r="G19" s="60">
        <f t="shared" si="5"/>
        <v>0</v>
      </c>
      <c r="H19" s="59">
        <f t="shared" si="5"/>
        <v>476000000</v>
      </c>
      <c r="I19" s="59">
        <f t="shared" si="5"/>
        <v>293300000</v>
      </c>
      <c r="J19" s="59">
        <f t="shared" si="5"/>
        <v>264908907</v>
      </c>
      <c r="K19" s="60">
        <f t="shared" si="5"/>
        <v>0</v>
      </c>
      <c r="L19" s="59">
        <f t="shared" si="5"/>
        <v>264908907</v>
      </c>
      <c r="M19" s="146">
        <f t="shared" si="2"/>
        <v>90.32011830889874</v>
      </c>
      <c r="N19" s="61">
        <f t="shared" si="5"/>
        <v>28391093</v>
      </c>
    </row>
    <row r="20" spans="1:14" ht="26.25" customHeight="1">
      <c r="A20" s="49"/>
      <c r="B20" s="50"/>
      <c r="C20" s="50">
        <v>1</v>
      </c>
      <c r="D20" s="50"/>
      <c r="E20" s="51" t="s">
        <v>48</v>
      </c>
      <c r="F20" s="59">
        <f>F21+F22</f>
        <v>476000000</v>
      </c>
      <c r="G20" s="60">
        <f aca="true" t="shared" si="6" ref="G20:N20">G21+G22</f>
        <v>0</v>
      </c>
      <c r="H20" s="59">
        <f t="shared" si="6"/>
        <v>476000000</v>
      </c>
      <c r="I20" s="59">
        <f t="shared" si="6"/>
        <v>293300000</v>
      </c>
      <c r="J20" s="59">
        <f t="shared" si="6"/>
        <v>264908907</v>
      </c>
      <c r="K20" s="60">
        <f t="shared" si="6"/>
        <v>0</v>
      </c>
      <c r="L20" s="59">
        <f t="shared" si="6"/>
        <v>264908907</v>
      </c>
      <c r="M20" s="146">
        <f t="shared" si="2"/>
        <v>90.32011830889874</v>
      </c>
      <c r="N20" s="61">
        <f t="shared" si="6"/>
        <v>28391093</v>
      </c>
    </row>
    <row r="21" spans="1:14" ht="26.25" customHeight="1">
      <c r="A21" s="49"/>
      <c r="B21" s="50"/>
      <c r="C21" s="50"/>
      <c r="D21" s="50">
        <v>1</v>
      </c>
      <c r="E21" s="51" t="s">
        <v>49</v>
      </c>
      <c r="F21" s="59">
        <v>400000000</v>
      </c>
      <c r="G21" s="60">
        <v>0</v>
      </c>
      <c r="H21" s="59">
        <f>F21+G21</f>
        <v>400000000</v>
      </c>
      <c r="I21" s="59">
        <v>251600000</v>
      </c>
      <c r="J21" s="59">
        <v>228511607</v>
      </c>
      <c r="K21" s="60">
        <v>0</v>
      </c>
      <c r="L21" s="59">
        <f>J21+K21</f>
        <v>228511607</v>
      </c>
      <c r="M21" s="146">
        <f t="shared" si="2"/>
        <v>90.82337321144674</v>
      </c>
      <c r="N21" s="61">
        <f>I21-L21</f>
        <v>23088393</v>
      </c>
    </row>
    <row r="22" spans="1:14" ht="32.25" customHeight="1">
      <c r="A22" s="49"/>
      <c r="B22" s="50"/>
      <c r="C22" s="50"/>
      <c r="D22" s="50">
        <v>2</v>
      </c>
      <c r="E22" s="51" t="s">
        <v>81</v>
      </c>
      <c r="F22" s="59">
        <v>76000000</v>
      </c>
      <c r="G22" s="60">
        <v>0</v>
      </c>
      <c r="H22" s="59">
        <f>F22+G22</f>
        <v>76000000</v>
      </c>
      <c r="I22" s="59">
        <v>41700000</v>
      </c>
      <c r="J22" s="59">
        <v>36397300</v>
      </c>
      <c r="K22" s="60">
        <v>0</v>
      </c>
      <c r="L22" s="59">
        <f>J22+K22</f>
        <v>36397300</v>
      </c>
      <c r="M22" s="146">
        <f t="shared" si="2"/>
        <v>87.28369304556355</v>
      </c>
      <c r="N22" s="61">
        <f>I22-L22</f>
        <v>5302700</v>
      </c>
    </row>
    <row r="23" spans="1:14" ht="26.25" customHeight="1">
      <c r="A23" s="49"/>
      <c r="B23" s="50">
        <v>2</v>
      </c>
      <c r="C23" s="50"/>
      <c r="D23" s="50"/>
      <c r="E23" s="51" t="s">
        <v>50</v>
      </c>
      <c r="F23" s="59">
        <f>F24</f>
        <v>700000000</v>
      </c>
      <c r="G23" s="60">
        <f aca="true" t="shared" si="7" ref="G23:N25">G24</f>
        <v>0</v>
      </c>
      <c r="H23" s="59">
        <f t="shared" si="7"/>
        <v>700000000</v>
      </c>
      <c r="I23" s="59">
        <f t="shared" si="7"/>
        <v>529889000</v>
      </c>
      <c r="J23" s="59">
        <f t="shared" si="7"/>
        <v>460662109</v>
      </c>
      <c r="K23" s="60">
        <f t="shared" si="7"/>
        <v>0</v>
      </c>
      <c r="L23" s="59">
        <f t="shared" si="7"/>
        <v>460662109</v>
      </c>
      <c r="M23" s="146">
        <f t="shared" si="2"/>
        <v>86.93558632090871</v>
      </c>
      <c r="N23" s="61">
        <f t="shared" si="7"/>
        <v>69226891</v>
      </c>
    </row>
    <row r="24" spans="1:14" ht="26.25" customHeight="1">
      <c r="A24" s="49"/>
      <c r="B24" s="50"/>
      <c r="C24" s="50"/>
      <c r="D24" s="50"/>
      <c r="E24" s="51" t="s">
        <v>44</v>
      </c>
      <c r="F24" s="59">
        <f>F25</f>
        <v>700000000</v>
      </c>
      <c r="G24" s="60">
        <f t="shared" si="7"/>
        <v>0</v>
      </c>
      <c r="H24" s="59">
        <f t="shared" si="7"/>
        <v>700000000</v>
      </c>
      <c r="I24" s="59">
        <f t="shared" si="7"/>
        <v>529889000</v>
      </c>
      <c r="J24" s="59">
        <f t="shared" si="7"/>
        <v>460662109</v>
      </c>
      <c r="K24" s="60">
        <f t="shared" si="7"/>
        <v>0</v>
      </c>
      <c r="L24" s="59">
        <f t="shared" si="7"/>
        <v>460662109</v>
      </c>
      <c r="M24" s="146">
        <f t="shared" si="2"/>
        <v>86.93558632090871</v>
      </c>
      <c r="N24" s="61">
        <f t="shared" si="7"/>
        <v>69226891</v>
      </c>
    </row>
    <row r="25" spans="1:14" ht="26.25" customHeight="1">
      <c r="A25" s="49"/>
      <c r="B25" s="50"/>
      <c r="C25" s="50">
        <v>1</v>
      </c>
      <c r="D25" s="50"/>
      <c r="E25" s="51" t="s">
        <v>51</v>
      </c>
      <c r="F25" s="59">
        <f>F26</f>
        <v>700000000</v>
      </c>
      <c r="G25" s="60">
        <f t="shared" si="7"/>
        <v>0</v>
      </c>
      <c r="H25" s="59">
        <f t="shared" si="7"/>
        <v>700000000</v>
      </c>
      <c r="I25" s="59">
        <f t="shared" si="7"/>
        <v>529889000</v>
      </c>
      <c r="J25" s="59">
        <f t="shared" si="7"/>
        <v>460662109</v>
      </c>
      <c r="K25" s="60">
        <f t="shared" si="7"/>
        <v>0</v>
      </c>
      <c r="L25" s="59">
        <f t="shared" si="7"/>
        <v>460662109</v>
      </c>
      <c r="M25" s="146">
        <f t="shared" si="2"/>
        <v>86.93558632090871</v>
      </c>
      <c r="N25" s="61">
        <f t="shared" si="7"/>
        <v>69226891</v>
      </c>
    </row>
    <row r="26" spans="1:14" ht="26.25" customHeight="1">
      <c r="A26" s="49"/>
      <c r="B26" s="50"/>
      <c r="C26" s="50"/>
      <c r="D26" s="50">
        <v>1</v>
      </c>
      <c r="E26" s="51" t="s">
        <v>52</v>
      </c>
      <c r="F26" s="59">
        <v>700000000</v>
      </c>
      <c r="G26" s="60">
        <v>0</v>
      </c>
      <c r="H26" s="59">
        <f>F26+G26</f>
        <v>700000000</v>
      </c>
      <c r="I26" s="59">
        <v>529889000</v>
      </c>
      <c r="J26" s="59">
        <v>460662109</v>
      </c>
      <c r="K26" s="60">
        <v>0</v>
      </c>
      <c r="L26" s="59">
        <f>J26+K26</f>
        <v>460662109</v>
      </c>
      <c r="M26" s="146">
        <f t="shared" si="2"/>
        <v>86.93558632090871</v>
      </c>
      <c r="N26" s="61">
        <f>I26-L26</f>
        <v>69226891</v>
      </c>
    </row>
    <row r="27" spans="1:14" ht="26.25" customHeight="1">
      <c r="A27" s="49"/>
      <c r="B27" s="50">
        <v>3</v>
      </c>
      <c r="C27" s="50"/>
      <c r="D27" s="50"/>
      <c r="E27" s="51" t="s">
        <v>53</v>
      </c>
      <c r="F27" s="59">
        <f>F28</f>
        <v>2800000000</v>
      </c>
      <c r="G27" s="60">
        <f aca="true" t="shared" si="8" ref="G27:N29">G28</f>
        <v>0</v>
      </c>
      <c r="H27" s="59">
        <f t="shared" si="8"/>
        <v>2800000000</v>
      </c>
      <c r="I27" s="59">
        <f t="shared" si="8"/>
        <v>2032880000</v>
      </c>
      <c r="J27" s="59">
        <f t="shared" si="8"/>
        <v>1503250540</v>
      </c>
      <c r="K27" s="59">
        <f t="shared" si="8"/>
        <v>163669431</v>
      </c>
      <c r="L27" s="59">
        <f t="shared" si="8"/>
        <v>1666919971</v>
      </c>
      <c r="M27" s="146">
        <f t="shared" si="2"/>
        <v>81.99795221557594</v>
      </c>
      <c r="N27" s="61">
        <f t="shared" si="8"/>
        <v>365960029</v>
      </c>
    </row>
    <row r="28" spans="1:14" ht="26.25" customHeight="1">
      <c r="A28" s="49"/>
      <c r="B28" s="50"/>
      <c r="C28" s="50"/>
      <c r="D28" s="50"/>
      <c r="E28" s="51" t="s">
        <v>44</v>
      </c>
      <c r="F28" s="59">
        <f>F29</f>
        <v>2800000000</v>
      </c>
      <c r="G28" s="60">
        <f t="shared" si="8"/>
        <v>0</v>
      </c>
      <c r="H28" s="59">
        <f t="shared" si="8"/>
        <v>2800000000</v>
      </c>
      <c r="I28" s="59">
        <f t="shared" si="8"/>
        <v>2032880000</v>
      </c>
      <c r="J28" s="59">
        <f t="shared" si="8"/>
        <v>1503250540</v>
      </c>
      <c r="K28" s="59">
        <f t="shared" si="8"/>
        <v>163669431</v>
      </c>
      <c r="L28" s="59">
        <f t="shared" si="8"/>
        <v>1666919971</v>
      </c>
      <c r="M28" s="146">
        <f t="shared" si="2"/>
        <v>81.99795221557594</v>
      </c>
      <c r="N28" s="61">
        <f t="shared" si="8"/>
        <v>365960029</v>
      </c>
    </row>
    <row r="29" spans="1:14" ht="24.75" customHeight="1">
      <c r="A29" s="49"/>
      <c r="B29" s="50"/>
      <c r="C29" s="50">
        <v>1</v>
      </c>
      <c r="D29" s="50"/>
      <c r="E29" s="51" t="s">
        <v>54</v>
      </c>
      <c r="F29" s="59">
        <f>F30</f>
        <v>2800000000</v>
      </c>
      <c r="G29" s="60">
        <f t="shared" si="8"/>
        <v>0</v>
      </c>
      <c r="H29" s="59">
        <f t="shared" si="8"/>
        <v>2800000000</v>
      </c>
      <c r="I29" s="59">
        <f t="shared" si="8"/>
        <v>2032880000</v>
      </c>
      <c r="J29" s="59">
        <f t="shared" si="8"/>
        <v>1503250540</v>
      </c>
      <c r="K29" s="59">
        <f t="shared" si="8"/>
        <v>163669431</v>
      </c>
      <c r="L29" s="59">
        <f t="shared" si="8"/>
        <v>1666919971</v>
      </c>
      <c r="M29" s="146">
        <f t="shared" si="2"/>
        <v>81.99795221557594</v>
      </c>
      <c r="N29" s="61">
        <f t="shared" si="8"/>
        <v>365960029</v>
      </c>
    </row>
    <row r="30" spans="1:14" ht="29.25" customHeight="1">
      <c r="A30" s="52"/>
      <c r="B30" s="53"/>
      <c r="C30" s="53"/>
      <c r="D30" s="53">
        <v>1</v>
      </c>
      <c r="E30" s="54" t="s">
        <v>82</v>
      </c>
      <c r="F30" s="62">
        <v>2800000000</v>
      </c>
      <c r="G30" s="63">
        <v>0</v>
      </c>
      <c r="H30" s="62">
        <f>F30+G30</f>
        <v>2800000000</v>
      </c>
      <c r="I30" s="62">
        <v>2032880000</v>
      </c>
      <c r="J30" s="62">
        <v>1503250540</v>
      </c>
      <c r="K30" s="62">
        <v>163669431</v>
      </c>
      <c r="L30" s="62">
        <f>J30+K30</f>
        <v>1666919971</v>
      </c>
      <c r="M30" s="147">
        <f t="shared" si="2"/>
        <v>81.99795221557594</v>
      </c>
      <c r="N30" s="64">
        <f>I30-L30</f>
        <v>365960029</v>
      </c>
    </row>
    <row r="31" spans="1:14" ht="26.25" customHeight="1">
      <c r="A31" s="49"/>
      <c r="B31" s="50">
        <v>4</v>
      </c>
      <c r="C31" s="50"/>
      <c r="D31" s="50"/>
      <c r="E31" s="51" t="s">
        <v>55</v>
      </c>
      <c r="F31" s="59">
        <f>F32</f>
        <v>1222000000</v>
      </c>
      <c r="G31" s="60">
        <f aca="true" t="shared" si="9" ref="G31:N33">G32</f>
        <v>0</v>
      </c>
      <c r="H31" s="59">
        <f t="shared" si="9"/>
        <v>1222000000</v>
      </c>
      <c r="I31" s="59">
        <f t="shared" si="9"/>
        <v>761900000</v>
      </c>
      <c r="J31" s="59">
        <f t="shared" si="9"/>
        <v>398136355</v>
      </c>
      <c r="K31" s="59">
        <f t="shared" si="9"/>
        <v>8256641</v>
      </c>
      <c r="L31" s="59">
        <f t="shared" si="9"/>
        <v>406392996</v>
      </c>
      <c r="M31" s="146">
        <f t="shared" si="2"/>
        <v>53.3394140963381</v>
      </c>
      <c r="N31" s="61">
        <f t="shared" si="9"/>
        <v>355507004</v>
      </c>
    </row>
    <row r="32" spans="1:14" ht="26.25" customHeight="1">
      <c r="A32" s="49"/>
      <c r="B32" s="50"/>
      <c r="C32" s="50"/>
      <c r="D32" s="50"/>
      <c r="E32" s="51" t="s">
        <v>44</v>
      </c>
      <c r="F32" s="59">
        <f>F33</f>
        <v>1222000000</v>
      </c>
      <c r="G32" s="60">
        <f t="shared" si="9"/>
        <v>0</v>
      </c>
      <c r="H32" s="59">
        <f t="shared" si="9"/>
        <v>1222000000</v>
      </c>
      <c r="I32" s="59">
        <f t="shared" si="9"/>
        <v>761900000</v>
      </c>
      <c r="J32" s="59">
        <f t="shared" si="9"/>
        <v>398136355</v>
      </c>
      <c r="K32" s="59">
        <f t="shared" si="9"/>
        <v>8256641</v>
      </c>
      <c r="L32" s="59">
        <f t="shared" si="9"/>
        <v>406392996</v>
      </c>
      <c r="M32" s="146">
        <f t="shared" si="2"/>
        <v>53.3394140963381</v>
      </c>
      <c r="N32" s="61">
        <f t="shared" si="9"/>
        <v>355507004</v>
      </c>
    </row>
    <row r="33" spans="1:14" ht="26.25" customHeight="1">
      <c r="A33" s="49"/>
      <c r="B33" s="50"/>
      <c r="C33" s="50">
        <v>1</v>
      </c>
      <c r="D33" s="50"/>
      <c r="E33" s="51" t="s">
        <v>83</v>
      </c>
      <c r="F33" s="59">
        <f>F34</f>
        <v>1222000000</v>
      </c>
      <c r="G33" s="60">
        <f t="shared" si="9"/>
        <v>0</v>
      </c>
      <c r="H33" s="59">
        <f t="shared" si="9"/>
        <v>1222000000</v>
      </c>
      <c r="I33" s="59">
        <f t="shared" si="9"/>
        <v>761900000</v>
      </c>
      <c r="J33" s="59">
        <f t="shared" si="9"/>
        <v>398136355</v>
      </c>
      <c r="K33" s="59">
        <f t="shared" si="9"/>
        <v>8256641</v>
      </c>
      <c r="L33" s="59">
        <f t="shared" si="9"/>
        <v>406392996</v>
      </c>
      <c r="M33" s="146">
        <f t="shared" si="2"/>
        <v>53.3394140963381</v>
      </c>
      <c r="N33" s="61">
        <f t="shared" si="9"/>
        <v>355507004</v>
      </c>
    </row>
    <row r="34" spans="1:14" ht="26.25" customHeight="1">
      <c r="A34" s="49"/>
      <c r="B34" s="50"/>
      <c r="C34" s="50"/>
      <c r="D34" s="50">
        <v>1</v>
      </c>
      <c r="E34" s="51" t="s">
        <v>56</v>
      </c>
      <c r="F34" s="59">
        <v>1222000000</v>
      </c>
      <c r="G34" s="60">
        <v>0</v>
      </c>
      <c r="H34" s="59">
        <f>F34+G34</f>
        <v>1222000000</v>
      </c>
      <c r="I34" s="59">
        <v>761900000</v>
      </c>
      <c r="J34" s="59">
        <v>398136355</v>
      </c>
      <c r="K34" s="59">
        <v>8256641</v>
      </c>
      <c r="L34" s="59">
        <f>J34+K34</f>
        <v>406392996</v>
      </c>
      <c r="M34" s="146">
        <f t="shared" si="2"/>
        <v>53.3394140963381</v>
      </c>
      <c r="N34" s="61">
        <f>I34-L34</f>
        <v>355507004</v>
      </c>
    </row>
    <row r="35" spans="1:14" ht="26.25" customHeight="1">
      <c r="A35" s="49"/>
      <c r="B35" s="50">
        <v>5</v>
      </c>
      <c r="C35" s="50"/>
      <c r="D35" s="50"/>
      <c r="E35" s="51" t="s">
        <v>57</v>
      </c>
      <c r="F35" s="59">
        <f>F36</f>
        <v>180000000</v>
      </c>
      <c r="G35" s="60">
        <f aca="true" t="shared" si="10" ref="G35:N37">G36</f>
        <v>0</v>
      </c>
      <c r="H35" s="59">
        <f t="shared" si="10"/>
        <v>180000000</v>
      </c>
      <c r="I35" s="59">
        <f t="shared" si="10"/>
        <v>98500000</v>
      </c>
      <c r="J35" s="59">
        <f t="shared" si="10"/>
        <v>48746097</v>
      </c>
      <c r="K35" s="59">
        <f t="shared" si="10"/>
        <v>30000</v>
      </c>
      <c r="L35" s="59">
        <f t="shared" si="10"/>
        <v>48776097</v>
      </c>
      <c r="M35" s="146">
        <f t="shared" si="2"/>
        <v>49.51888020304568</v>
      </c>
      <c r="N35" s="61">
        <f t="shared" si="10"/>
        <v>49723903</v>
      </c>
    </row>
    <row r="36" spans="1:14" ht="26.25" customHeight="1">
      <c r="A36" s="49"/>
      <c r="B36" s="50"/>
      <c r="C36" s="50"/>
      <c r="D36" s="50"/>
      <c r="E36" s="51" t="s">
        <v>44</v>
      </c>
      <c r="F36" s="59">
        <f>F37</f>
        <v>180000000</v>
      </c>
      <c r="G36" s="60">
        <f t="shared" si="10"/>
        <v>0</v>
      </c>
      <c r="H36" s="59">
        <f t="shared" si="10"/>
        <v>180000000</v>
      </c>
      <c r="I36" s="59">
        <f t="shared" si="10"/>
        <v>98500000</v>
      </c>
      <c r="J36" s="59">
        <f t="shared" si="10"/>
        <v>48746097</v>
      </c>
      <c r="K36" s="59">
        <f t="shared" si="10"/>
        <v>30000</v>
      </c>
      <c r="L36" s="59">
        <f t="shared" si="10"/>
        <v>48776097</v>
      </c>
      <c r="M36" s="146">
        <f t="shared" si="2"/>
        <v>49.51888020304568</v>
      </c>
      <c r="N36" s="61">
        <f t="shared" si="10"/>
        <v>49723903</v>
      </c>
    </row>
    <row r="37" spans="1:14" ht="26.25" customHeight="1">
      <c r="A37" s="49"/>
      <c r="B37" s="50"/>
      <c r="C37" s="50">
        <v>1</v>
      </c>
      <c r="D37" s="50"/>
      <c r="E37" s="51" t="s">
        <v>58</v>
      </c>
      <c r="F37" s="59">
        <f>F38</f>
        <v>180000000</v>
      </c>
      <c r="G37" s="60">
        <f t="shared" si="10"/>
        <v>0</v>
      </c>
      <c r="H37" s="59">
        <f t="shared" si="10"/>
        <v>180000000</v>
      </c>
      <c r="I37" s="59">
        <f t="shared" si="10"/>
        <v>98500000</v>
      </c>
      <c r="J37" s="59">
        <f t="shared" si="10"/>
        <v>48746097</v>
      </c>
      <c r="K37" s="59">
        <f t="shared" si="10"/>
        <v>30000</v>
      </c>
      <c r="L37" s="59">
        <f t="shared" si="10"/>
        <v>48776097</v>
      </c>
      <c r="M37" s="146">
        <f t="shared" si="2"/>
        <v>49.51888020304568</v>
      </c>
      <c r="N37" s="61">
        <f t="shared" si="10"/>
        <v>49723903</v>
      </c>
    </row>
    <row r="38" spans="1:14" ht="30" customHeight="1">
      <c r="A38" s="49"/>
      <c r="B38" s="50"/>
      <c r="C38" s="50"/>
      <c r="D38" s="50">
        <v>1</v>
      </c>
      <c r="E38" s="55" t="s">
        <v>86</v>
      </c>
      <c r="F38" s="59">
        <v>180000000</v>
      </c>
      <c r="G38" s="60">
        <v>0</v>
      </c>
      <c r="H38" s="59">
        <f>F38+G38</f>
        <v>180000000</v>
      </c>
      <c r="I38" s="59">
        <v>98500000</v>
      </c>
      <c r="J38" s="59">
        <v>48746097</v>
      </c>
      <c r="K38" s="59">
        <v>30000</v>
      </c>
      <c r="L38" s="59">
        <f>J38+K38</f>
        <v>48776097</v>
      </c>
      <c r="M38" s="146">
        <f t="shared" si="2"/>
        <v>49.51888020304568</v>
      </c>
      <c r="N38" s="61">
        <f>I38-L38</f>
        <v>49723903</v>
      </c>
    </row>
    <row r="55" spans="1:14" ht="26.25" customHeight="1">
      <c r="A55" s="15"/>
      <c r="B55" s="16"/>
      <c r="C55" s="16"/>
      <c r="D55" s="16"/>
      <c r="E55" s="17"/>
      <c r="F55" s="18"/>
      <c r="G55" s="18"/>
      <c r="H55" s="18"/>
      <c r="I55" s="18"/>
      <c r="J55" s="18"/>
      <c r="K55" s="18"/>
      <c r="L55" s="18"/>
      <c r="M55" s="19"/>
      <c r="N55" s="19"/>
    </row>
  </sheetData>
  <sheetProtection/>
  <mergeCells count="10">
    <mergeCell ref="J4:M4"/>
    <mergeCell ref="A4:E4"/>
    <mergeCell ref="F4:H4"/>
    <mergeCell ref="I4:I5"/>
    <mergeCell ref="N4:N5"/>
    <mergeCell ref="E1:H1"/>
    <mergeCell ref="I1:L1"/>
    <mergeCell ref="G2:H2"/>
    <mergeCell ref="A3:E3"/>
    <mergeCell ref="G3:H3"/>
  </mergeCells>
  <printOptions/>
  <pageMargins left="0.5118110236220472" right="0.7086614173228347" top="0.7480314960629921" bottom="0.7480314960629921" header="0.31496062992125984" footer="0.31496062992125984"/>
  <pageSetup firstPageNumber="10" useFirstPageNumber="1" horizontalDpi="600" verticalDpi="600" orientation="portrait" pageOrder="overThenDown" paperSize="9" r:id="rId1"/>
  <headerFooter>
    <oddFooter>&amp;C&amp;"標楷體,標準"&amp;10丙&amp;P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I9" sqref="I9"/>
    </sheetView>
  </sheetViews>
  <sheetFormatPr defaultColWidth="9.00390625" defaultRowHeight="26.25" customHeight="1"/>
  <cols>
    <col min="1" max="1" width="25.125" style="32" customWidth="1"/>
    <col min="2" max="8" width="16.625" style="33" customWidth="1"/>
    <col min="9" max="9" width="16.625" style="34" customWidth="1"/>
    <col min="10" max="16384" width="9.00390625" style="1" customWidth="1"/>
  </cols>
  <sheetData>
    <row r="1" spans="1:9" s="2" customFormat="1" ht="16.5" customHeight="1">
      <c r="A1" s="7"/>
      <c r="C1" s="42"/>
      <c r="D1" s="70" t="s">
        <v>68</v>
      </c>
      <c r="E1" s="71" t="s">
        <v>69</v>
      </c>
      <c r="G1" s="44"/>
      <c r="H1" s="44"/>
      <c r="I1" s="27"/>
    </row>
    <row r="2" spans="1:9" s="28" customFormat="1" ht="20.25" customHeight="1">
      <c r="A2" s="7"/>
      <c r="B2" s="26"/>
      <c r="C2" s="26"/>
      <c r="D2" s="26" t="s">
        <v>95</v>
      </c>
      <c r="E2" s="43" t="s">
        <v>72</v>
      </c>
      <c r="G2" s="42"/>
      <c r="H2" s="42"/>
      <c r="I2" s="27"/>
    </row>
    <row r="3" spans="1:9" s="3" customFormat="1" ht="16.5" customHeight="1">
      <c r="A3" s="29"/>
      <c r="B3" s="27"/>
      <c r="C3" s="27"/>
      <c r="D3" s="30" t="s">
        <v>73</v>
      </c>
      <c r="E3" s="41" t="s">
        <v>70</v>
      </c>
      <c r="G3" s="41"/>
      <c r="H3" s="41"/>
      <c r="I3" s="72" t="s">
        <v>75</v>
      </c>
    </row>
    <row r="4" spans="1:9" s="31" customFormat="1" ht="26.25" customHeight="1">
      <c r="A4" s="116" t="s">
        <v>59</v>
      </c>
      <c r="B4" s="119" t="s">
        <v>60</v>
      </c>
      <c r="C4" s="120"/>
      <c r="D4" s="121"/>
      <c r="E4" s="119" t="s">
        <v>74</v>
      </c>
      <c r="F4" s="120"/>
      <c r="G4" s="121"/>
      <c r="H4" s="114" t="s">
        <v>96</v>
      </c>
      <c r="I4" s="124" t="s">
        <v>5</v>
      </c>
    </row>
    <row r="5" spans="1:9" s="31" customFormat="1" ht="12.75" customHeight="1">
      <c r="A5" s="117"/>
      <c r="B5" s="113" t="s">
        <v>11</v>
      </c>
      <c r="C5" s="114" t="s">
        <v>12</v>
      </c>
      <c r="D5" s="114" t="s">
        <v>13</v>
      </c>
      <c r="E5" s="113" t="s">
        <v>14</v>
      </c>
      <c r="F5" s="112" t="s">
        <v>15</v>
      </c>
      <c r="G5" s="114" t="s">
        <v>13</v>
      </c>
      <c r="H5" s="122"/>
      <c r="I5" s="125"/>
    </row>
    <row r="6" spans="1:9" s="31" customFormat="1" ht="18.75" customHeight="1">
      <c r="A6" s="118"/>
      <c r="B6" s="113"/>
      <c r="C6" s="115"/>
      <c r="D6" s="115"/>
      <c r="E6" s="113"/>
      <c r="F6" s="113"/>
      <c r="G6" s="115"/>
      <c r="H6" s="123"/>
      <c r="I6" s="126"/>
    </row>
    <row r="7" spans="1:9" ht="26.25" customHeight="1">
      <c r="A7" s="73" t="s">
        <v>19</v>
      </c>
      <c r="B7" s="59">
        <f>B8</f>
        <v>9969800000</v>
      </c>
      <c r="C7" s="60">
        <v>0</v>
      </c>
      <c r="D7" s="59">
        <f aca="true" t="shared" si="0" ref="D7:I9">D8</f>
        <v>9969800000</v>
      </c>
      <c r="E7" s="60">
        <f t="shared" si="0"/>
        <v>0</v>
      </c>
      <c r="F7" s="59">
        <f t="shared" si="0"/>
        <v>6969800000</v>
      </c>
      <c r="G7" s="59">
        <f t="shared" si="0"/>
        <v>6969800000</v>
      </c>
      <c r="H7" s="59">
        <f t="shared" si="0"/>
        <v>3000000000</v>
      </c>
      <c r="I7" s="61">
        <f t="shared" si="0"/>
        <v>3969800000</v>
      </c>
    </row>
    <row r="8" spans="1:9" ht="26.25" customHeight="1">
      <c r="A8" s="73" t="s">
        <v>61</v>
      </c>
      <c r="B8" s="59">
        <f>B9</f>
        <v>9969800000</v>
      </c>
      <c r="C8" s="60">
        <v>0</v>
      </c>
      <c r="D8" s="59">
        <f t="shared" si="0"/>
        <v>9969800000</v>
      </c>
      <c r="E8" s="60">
        <f t="shared" si="0"/>
        <v>0</v>
      </c>
      <c r="F8" s="59">
        <f t="shared" si="0"/>
        <v>6969800000</v>
      </c>
      <c r="G8" s="59">
        <f t="shared" si="0"/>
        <v>6969800000</v>
      </c>
      <c r="H8" s="59">
        <f t="shared" si="0"/>
        <v>3000000000</v>
      </c>
      <c r="I8" s="61">
        <f t="shared" si="0"/>
        <v>3969800000</v>
      </c>
    </row>
    <row r="9" spans="1:9" ht="26.25" customHeight="1">
      <c r="A9" s="73" t="s">
        <v>63</v>
      </c>
      <c r="B9" s="59">
        <f>B10</f>
        <v>9969800000</v>
      </c>
      <c r="C9" s="60">
        <v>0</v>
      </c>
      <c r="D9" s="59">
        <f t="shared" si="0"/>
        <v>9969800000</v>
      </c>
      <c r="E9" s="60">
        <f t="shared" si="0"/>
        <v>0</v>
      </c>
      <c r="F9" s="59">
        <f>F10</f>
        <v>6969800000</v>
      </c>
      <c r="G9" s="59">
        <f>G10</f>
        <v>6969800000</v>
      </c>
      <c r="H9" s="59">
        <f>H10</f>
        <v>3000000000</v>
      </c>
      <c r="I9" s="61">
        <f>I10</f>
        <v>3969800000</v>
      </c>
    </row>
    <row r="10" spans="1:9" ht="26.25" customHeight="1">
      <c r="A10" s="73" t="s">
        <v>62</v>
      </c>
      <c r="B10" s="59">
        <v>9969800000</v>
      </c>
      <c r="C10" s="60">
        <v>0</v>
      </c>
      <c r="D10" s="59">
        <f>B10+C10</f>
        <v>9969800000</v>
      </c>
      <c r="E10" s="60">
        <v>0</v>
      </c>
      <c r="F10" s="59">
        <v>6969800000</v>
      </c>
      <c r="G10" s="59">
        <f>E10+F10</f>
        <v>6969800000</v>
      </c>
      <c r="H10" s="59">
        <v>3000000000</v>
      </c>
      <c r="I10" s="61">
        <f>G10-H10</f>
        <v>3969800000</v>
      </c>
    </row>
    <row r="31" spans="1:9" ht="26.25" customHeight="1">
      <c r="A31" s="35"/>
      <c r="B31" s="36"/>
      <c r="C31" s="36"/>
      <c r="D31" s="36"/>
      <c r="E31" s="36"/>
      <c r="F31" s="36"/>
      <c r="G31" s="36"/>
      <c r="H31" s="36"/>
      <c r="I31" s="37"/>
    </row>
  </sheetData>
  <sheetProtection/>
  <mergeCells count="11">
    <mergeCell ref="I4:I6"/>
    <mergeCell ref="B5:B6"/>
    <mergeCell ref="C5:C6"/>
    <mergeCell ref="D5:D6"/>
    <mergeCell ref="E5:E6"/>
    <mergeCell ref="F5:F6"/>
    <mergeCell ref="G5:G6"/>
    <mergeCell ref="A4:A6"/>
    <mergeCell ref="B4:D4"/>
    <mergeCell ref="E4:G4"/>
    <mergeCell ref="H4:H6"/>
  </mergeCells>
  <printOptions/>
  <pageMargins left="0.7086614173228347" right="0.7086614173228347" top="0.7480314960629921" bottom="0.7480314960629921" header="0.31496062992125984" footer="0.31496062992125984"/>
  <pageSetup firstPageNumber="14" useFirstPageNumber="1" horizontalDpi="600" verticalDpi="600" orientation="portrait" pageOrder="overThenDown" paperSize="9" r:id="rId1"/>
  <headerFooter>
    <oddFooter>&amp;C&amp;"標楷體,標準"&amp;10丙&amp;P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="95" zoomScaleNormal="95" workbookViewId="0" topLeftCell="A1">
      <selection activeCell="E13" sqref="E13"/>
    </sheetView>
  </sheetViews>
  <sheetFormatPr defaultColWidth="9.00390625" defaultRowHeight="26.25" customHeight="1"/>
  <cols>
    <col min="1" max="1" width="25.125" style="32" customWidth="1"/>
    <col min="2" max="2" width="20.00390625" style="33" customWidth="1"/>
    <col min="3" max="3" width="20.375" style="33" customWidth="1"/>
    <col min="4" max="4" width="21.50390625" style="33" customWidth="1"/>
    <col min="5" max="6" width="24.625" style="33" customWidth="1"/>
    <col min="7" max="7" width="12.00390625" style="34" customWidth="1"/>
    <col min="8" max="8" width="24.625" style="34" customWidth="1"/>
    <col min="9" max="16384" width="9.00390625" style="40" customWidth="1"/>
  </cols>
  <sheetData>
    <row r="1" spans="1:8" s="38" customFormat="1" ht="16.5" customHeight="1">
      <c r="A1" s="127" t="s">
        <v>68</v>
      </c>
      <c r="B1" s="128"/>
      <c r="C1" s="128"/>
      <c r="D1" s="128"/>
      <c r="E1" s="129" t="s">
        <v>69</v>
      </c>
      <c r="F1" s="129"/>
      <c r="G1" s="77"/>
      <c r="H1" s="27"/>
    </row>
    <row r="2" spans="1:8" s="39" customFormat="1" ht="18.75" customHeight="1">
      <c r="A2" s="130" t="s">
        <v>97</v>
      </c>
      <c r="B2" s="131"/>
      <c r="C2" s="131"/>
      <c r="D2" s="131"/>
      <c r="E2" s="132" t="s">
        <v>88</v>
      </c>
      <c r="F2" s="132"/>
      <c r="G2" s="78"/>
      <c r="H2" s="27"/>
    </row>
    <row r="3" spans="1:8" s="38" customFormat="1" ht="16.5" customHeight="1">
      <c r="A3" s="133" t="s">
        <v>71</v>
      </c>
      <c r="B3" s="134"/>
      <c r="C3" s="134"/>
      <c r="D3" s="134"/>
      <c r="E3" s="135" t="s">
        <v>70</v>
      </c>
      <c r="F3" s="135"/>
      <c r="G3" s="79"/>
      <c r="H3" s="72" t="s">
        <v>1</v>
      </c>
    </row>
    <row r="4" spans="1:8" s="31" customFormat="1" ht="26.25" customHeight="1">
      <c r="A4" s="116" t="s">
        <v>59</v>
      </c>
      <c r="B4" s="136" t="s">
        <v>60</v>
      </c>
      <c r="C4" s="137"/>
      <c r="D4" s="138"/>
      <c r="E4" s="139" t="s">
        <v>35</v>
      </c>
      <c r="F4" s="114" t="s">
        <v>76</v>
      </c>
      <c r="G4" s="142" t="s">
        <v>98</v>
      </c>
      <c r="H4" s="124" t="s">
        <v>5</v>
      </c>
    </row>
    <row r="5" spans="1:8" s="31" customFormat="1" ht="12.75" customHeight="1">
      <c r="A5" s="117"/>
      <c r="B5" s="113" t="s">
        <v>11</v>
      </c>
      <c r="C5" s="114" t="s">
        <v>12</v>
      </c>
      <c r="D5" s="114" t="s">
        <v>13</v>
      </c>
      <c r="E5" s="140"/>
      <c r="F5" s="140"/>
      <c r="G5" s="143"/>
      <c r="H5" s="125"/>
    </row>
    <row r="6" spans="1:8" s="31" customFormat="1" ht="18.75" customHeight="1">
      <c r="A6" s="118"/>
      <c r="B6" s="113"/>
      <c r="C6" s="115"/>
      <c r="D6" s="115"/>
      <c r="E6" s="141"/>
      <c r="F6" s="141"/>
      <c r="G6" s="144"/>
      <c r="H6" s="126"/>
    </row>
    <row r="7" spans="1:8" ht="26.25" customHeight="1">
      <c r="A7" s="73" t="s">
        <v>19</v>
      </c>
      <c r="B7" s="59">
        <f>B8</f>
        <v>9969800000</v>
      </c>
      <c r="C7" s="60">
        <v>0</v>
      </c>
      <c r="D7" s="59">
        <f>D8</f>
        <v>9969800000</v>
      </c>
      <c r="E7" s="59">
        <f aca="true" t="shared" si="0" ref="E7:H8">E8</f>
        <v>9969800000</v>
      </c>
      <c r="F7" s="59">
        <f t="shared" si="0"/>
        <v>6000000000</v>
      </c>
      <c r="G7" s="146">
        <f>F7/E7%</f>
        <v>60.1817488816225</v>
      </c>
      <c r="H7" s="61">
        <f t="shared" si="0"/>
        <v>3969800000</v>
      </c>
    </row>
    <row r="8" spans="1:8" ht="26.25" customHeight="1">
      <c r="A8" s="73" t="s">
        <v>61</v>
      </c>
      <c r="B8" s="59">
        <f>B9</f>
        <v>9969800000</v>
      </c>
      <c r="C8" s="60">
        <v>0</v>
      </c>
      <c r="D8" s="59">
        <f>D9</f>
        <v>9969800000</v>
      </c>
      <c r="E8" s="59">
        <f t="shared" si="0"/>
        <v>9969800000</v>
      </c>
      <c r="F8" s="59">
        <f t="shared" si="0"/>
        <v>6000000000</v>
      </c>
      <c r="G8" s="146">
        <f>F8/E8%</f>
        <v>60.1817488816225</v>
      </c>
      <c r="H8" s="61">
        <f t="shared" si="0"/>
        <v>3969800000</v>
      </c>
    </row>
    <row r="9" spans="1:8" ht="26.25" customHeight="1">
      <c r="A9" s="73" t="s">
        <v>63</v>
      </c>
      <c r="B9" s="59">
        <f>B10</f>
        <v>9969800000</v>
      </c>
      <c r="C9" s="60">
        <v>0</v>
      </c>
      <c r="D9" s="59">
        <f>D10</f>
        <v>9969800000</v>
      </c>
      <c r="E9" s="59">
        <f>E10</f>
        <v>9969800000</v>
      </c>
      <c r="F9" s="59">
        <f>F10</f>
        <v>6000000000</v>
      </c>
      <c r="G9" s="146">
        <f>F9/E9%</f>
        <v>60.1817488816225</v>
      </c>
      <c r="H9" s="61">
        <f>H10</f>
        <v>3969800000</v>
      </c>
    </row>
    <row r="10" spans="1:8" ht="26.25" customHeight="1">
      <c r="A10" s="73" t="s">
        <v>62</v>
      </c>
      <c r="B10" s="59">
        <v>9969800000</v>
      </c>
      <c r="C10" s="60">
        <v>0</v>
      </c>
      <c r="D10" s="59">
        <f>B10+C10</f>
        <v>9969800000</v>
      </c>
      <c r="E10" s="59">
        <v>9969800000</v>
      </c>
      <c r="F10" s="59">
        <v>6000000000</v>
      </c>
      <c r="G10" s="146">
        <f>F10/E10%</f>
        <v>60.1817488816225</v>
      </c>
      <c r="H10" s="61">
        <f>E10-F10</f>
        <v>3969800000</v>
      </c>
    </row>
    <row r="31" spans="1:8" ht="26.25" customHeight="1">
      <c r="A31" s="35"/>
      <c r="B31" s="36"/>
      <c r="C31" s="36"/>
      <c r="D31" s="36"/>
      <c r="E31" s="36"/>
      <c r="F31" s="36"/>
      <c r="G31" s="37"/>
      <c r="H31" s="37"/>
    </row>
  </sheetData>
  <sheetProtection/>
  <mergeCells count="15">
    <mergeCell ref="A4:A6"/>
    <mergeCell ref="B4:D4"/>
    <mergeCell ref="E4:E6"/>
    <mergeCell ref="F4:F6"/>
    <mergeCell ref="H4:H6"/>
    <mergeCell ref="B5:B6"/>
    <mergeCell ref="C5:C6"/>
    <mergeCell ref="D5:D6"/>
    <mergeCell ref="G4:G6"/>
    <mergeCell ref="A1:D1"/>
    <mergeCell ref="E1:F1"/>
    <mergeCell ref="A2:D2"/>
    <mergeCell ref="E2:F2"/>
    <mergeCell ref="A3:D3"/>
    <mergeCell ref="E3:F3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portrait" pageOrder="overThenDown" paperSize="9" r:id="rId1"/>
  <headerFooter>
    <oddFooter>&amp;C&amp;"標楷體,標準"&amp;10丙&amp;P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會計決算處公務會計科林惠敏</cp:lastModifiedBy>
  <cp:lastPrinted>2017-08-21T08:49:58Z</cp:lastPrinted>
  <dcterms:created xsi:type="dcterms:W3CDTF">2014-06-09T07:35:15Z</dcterms:created>
  <dcterms:modified xsi:type="dcterms:W3CDTF">2017-08-21T09:30:23Z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c419b9c9-93ce-4136-91d6-1f6c3efa86c8</vt:lpwstr>
  </property>
</Properties>
</file>