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8895" activeTab="0"/>
  </bookViews>
  <sheets>
    <sheet name="6表非餘絀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\a">#REF!</definedName>
    <definedName name="\e">'[2]主管明細'!#REF!</definedName>
    <definedName name="\q">#REF!</definedName>
    <definedName name="\w">#REF!</definedName>
    <definedName name="_2">#REF!</definedName>
    <definedName name="_Fill" hidden="1">#REF!</definedName>
    <definedName name="_Parse_Out" hidden="1">#REF!</definedName>
    <definedName name="A">#REF!</definedName>
    <definedName name="A1_">#REF!</definedName>
    <definedName name="B">#REF!</definedName>
    <definedName name="BECAUSE">#REF!</definedName>
    <definedName name="C_">#REF!</definedName>
    <definedName name="D">#REF!</definedName>
    <definedName name="NAME">'[3]機關明細'!#REF!</definedName>
    <definedName name="_xlnm.Print_Area" localSheetId="0">'6表非餘絀'!$A$5:$G$88</definedName>
    <definedName name="Print_Area_MI">#REF!</definedName>
    <definedName name="_xlnm.Print_Titles" localSheetId="0">'6表非餘絀'!$1:$4</definedName>
    <definedName name="TT">#REF!</definedName>
  </definedNames>
  <calcPr fullCalcOnLoad="1"/>
</workbook>
</file>

<file path=xl/comments1.xml><?xml version="1.0" encoding="utf-8"?>
<comments xmlns="http://schemas.openxmlformats.org/spreadsheetml/2006/main">
  <authors>
    <author>行政院主計處</author>
  </authors>
  <commentList>
    <comment ref="F79" authorId="0">
      <text>
        <r>
          <rPr>
            <sz val="14"/>
            <rFont val="新細明體"/>
            <family val="1"/>
          </rPr>
          <t>主要係舉借收入增加所致</t>
        </r>
      </text>
    </comment>
  </commentList>
</comments>
</file>

<file path=xl/sharedStrings.xml><?xml version="1.0" encoding="utf-8"?>
<sst xmlns="http://schemas.openxmlformats.org/spreadsheetml/2006/main" count="93" uniqueCount="51">
  <si>
    <t>單位：百萬元</t>
  </si>
  <si>
    <t>轉絀為餘</t>
  </si>
  <si>
    <t>合          計</t>
  </si>
  <si>
    <t>97年度營業基金以外之其他特種基金截至97年6月底實際餘絀情形</t>
  </si>
  <si>
    <r>
      <t>主</t>
    </r>
    <r>
      <rPr>
        <sz val="14"/>
        <color indexed="8"/>
        <rFont val="Times New Roman"/>
        <family val="1"/>
      </rPr>
      <t xml:space="preserve"> </t>
    </r>
    <r>
      <rPr>
        <sz val="14"/>
        <color indexed="8"/>
        <rFont val="標楷體"/>
        <family val="4"/>
      </rPr>
      <t>管</t>
    </r>
    <r>
      <rPr>
        <sz val="14"/>
        <color indexed="8"/>
        <rFont val="Times New Roman"/>
        <family val="1"/>
      </rPr>
      <t xml:space="preserve"> </t>
    </r>
    <r>
      <rPr>
        <sz val="14"/>
        <color indexed="8"/>
        <rFont val="標楷體"/>
        <family val="4"/>
      </rPr>
      <t>機</t>
    </r>
    <r>
      <rPr>
        <sz val="14"/>
        <color indexed="8"/>
        <rFont val="Times New Roman"/>
        <family val="1"/>
      </rPr>
      <t xml:space="preserve"> </t>
    </r>
    <r>
      <rPr>
        <sz val="14"/>
        <color indexed="8"/>
        <rFont val="標楷體"/>
        <family val="4"/>
      </rPr>
      <t>關</t>
    </r>
    <r>
      <rPr>
        <sz val="14"/>
        <color indexed="8"/>
        <rFont val="Times New Roman"/>
        <family val="1"/>
      </rPr>
      <t xml:space="preserve"> </t>
    </r>
    <r>
      <rPr>
        <sz val="14"/>
        <color indexed="8"/>
        <rFont val="標楷體"/>
        <family val="4"/>
      </rPr>
      <t>及</t>
    </r>
    <r>
      <rPr>
        <sz val="14"/>
        <color indexed="8"/>
        <rFont val="Times New Roman"/>
        <family val="1"/>
      </rPr>
      <t xml:space="preserve"> </t>
    </r>
    <r>
      <rPr>
        <sz val="14"/>
        <color indexed="8"/>
        <rFont val="標楷體"/>
        <family val="4"/>
      </rPr>
      <t>基</t>
    </r>
    <r>
      <rPr>
        <sz val="14"/>
        <color indexed="8"/>
        <rFont val="Times New Roman"/>
        <family val="1"/>
      </rPr>
      <t xml:space="preserve"> </t>
    </r>
    <r>
      <rPr>
        <sz val="14"/>
        <color indexed="8"/>
        <rFont val="標楷體"/>
        <family val="4"/>
      </rPr>
      <t>金</t>
    </r>
    <r>
      <rPr>
        <sz val="14"/>
        <color indexed="8"/>
        <rFont val="Times New Roman"/>
        <family val="1"/>
      </rPr>
      <t xml:space="preserve"> </t>
    </r>
    <r>
      <rPr>
        <sz val="14"/>
        <color indexed="8"/>
        <rFont val="標楷體"/>
        <family val="4"/>
      </rPr>
      <t>名</t>
    </r>
    <r>
      <rPr>
        <sz val="14"/>
        <color indexed="8"/>
        <rFont val="Times New Roman"/>
        <family val="1"/>
      </rPr>
      <t xml:space="preserve"> </t>
    </r>
    <r>
      <rPr>
        <sz val="14"/>
        <color indexed="8"/>
        <rFont val="標楷體"/>
        <family val="4"/>
      </rPr>
      <t>稱</t>
    </r>
  </si>
  <si>
    <r>
      <t xml:space="preserve">餘絀預算數
</t>
    </r>
    <r>
      <rPr>
        <sz val="12"/>
        <color indexed="8"/>
        <rFont val="Times New Roman"/>
        <family val="1"/>
      </rPr>
      <t>(1)</t>
    </r>
  </si>
  <si>
    <t>累  計  餘  絀</t>
  </si>
  <si>
    <r>
      <t>分配預算數</t>
    </r>
    <r>
      <rPr>
        <sz val="12"/>
        <color indexed="8"/>
        <rFont val="細明體"/>
        <family val="3"/>
      </rPr>
      <t xml:space="preserve">
</t>
    </r>
    <r>
      <rPr>
        <sz val="12"/>
        <color indexed="8"/>
        <rFont val="Times New Roman"/>
        <family val="1"/>
      </rPr>
      <t>(2)</t>
    </r>
  </si>
  <si>
    <r>
      <t>實際餘絀數</t>
    </r>
    <r>
      <rPr>
        <sz val="12"/>
        <color indexed="8"/>
        <rFont val="Times New Roman"/>
        <family val="1"/>
      </rPr>
      <t xml:space="preserve">
(3)</t>
    </r>
  </si>
  <si>
    <r>
      <t>增減數</t>
    </r>
    <r>
      <rPr>
        <sz val="12"/>
        <color indexed="8"/>
        <rFont val="Times New Roman"/>
        <family val="1"/>
      </rPr>
      <t xml:space="preserve">
(4)=(3)-(2)</t>
    </r>
  </si>
  <si>
    <r>
      <t>增減％</t>
    </r>
    <r>
      <rPr>
        <sz val="12"/>
        <color indexed="8"/>
        <rFont val="Times New Roman"/>
        <family val="1"/>
      </rPr>
      <t xml:space="preserve">
(5)=(4)/(2)</t>
    </r>
  </si>
  <si>
    <r>
      <t>達成率％</t>
    </r>
    <r>
      <rPr>
        <sz val="12"/>
        <color indexed="8"/>
        <rFont val="Times New Roman"/>
        <family val="1"/>
      </rPr>
      <t xml:space="preserve">
(6)=(3)/(1)</t>
    </r>
  </si>
  <si>
    <t>已達成</t>
  </si>
  <si>
    <t>5.地方建設基金</t>
  </si>
  <si>
    <t>反餘為絀</t>
  </si>
  <si>
    <r>
      <t>6.國立大學校院校務基金</t>
    </r>
    <r>
      <rPr>
        <sz val="12"/>
        <color indexed="8"/>
        <rFont val="標楷體"/>
        <family val="4"/>
      </rPr>
      <t>(54單位彙總數)</t>
    </r>
  </si>
  <si>
    <t>7.國立臺灣大學附設醫院作業基金</t>
  </si>
  <si>
    <t>8.國立成功大學附設醫院作業基金</t>
  </si>
  <si>
    <t>9.國立陽明大學附設醫院作業基金</t>
  </si>
  <si>
    <t>轉絀為餘</t>
  </si>
  <si>
    <t>10.國立社教機構作業基金</t>
  </si>
  <si>
    <t>11.國立高級中等學校校務基金</t>
  </si>
  <si>
    <t>12.法務部監所作業基金</t>
  </si>
  <si>
    <t>13.經濟作業基金</t>
  </si>
  <si>
    <t>14.水資源作業基金</t>
  </si>
  <si>
    <t>15.交通作業基金</t>
  </si>
  <si>
    <t>16.國軍退除役官兵安置基金</t>
  </si>
  <si>
    <t>17.榮民醫療作業基金</t>
  </si>
  <si>
    <t>18.科學工業園區管理局作業基金</t>
  </si>
  <si>
    <t>19.農業作業基金</t>
  </si>
  <si>
    <t>22.故宮文物藝術發展基金</t>
  </si>
  <si>
    <t>23.原住民族綜合發展基金</t>
  </si>
  <si>
    <t>6.研發替代役基金</t>
  </si>
  <si>
    <t>7.警察消防海巡空勤人員及協勤民力安全基金</t>
  </si>
  <si>
    <t>8.學產基金</t>
  </si>
  <si>
    <t>9.經濟特別收入基金</t>
  </si>
  <si>
    <t>10.核能發電後端營運基金</t>
  </si>
  <si>
    <t>11.航港建設基金</t>
  </si>
  <si>
    <t>12.核子事故緊急應變基金</t>
  </si>
  <si>
    <t>13.農業特別收入基金</t>
  </si>
  <si>
    <t>14.就業安定基金</t>
  </si>
  <si>
    <t>15.健康照護基金</t>
  </si>
  <si>
    <t>16.環境保護基金</t>
  </si>
  <si>
    <t>17.中華發展基金</t>
  </si>
  <si>
    <t>18.有線廣播電視事業發展基金</t>
  </si>
  <si>
    <t>19.金融監督管理基金</t>
  </si>
  <si>
    <t>20.行政院金融重建基金</t>
  </si>
  <si>
    <t>21.通訊傳播監督管理基金</t>
  </si>
  <si>
    <t>註：1.表列營業基金以外之其他特種基金計99單位，包括作業基金76單位（其中國立大學校院校務基金54單位於表內以彙總列數表達）、債務基金1單位、特 別收入基金21單位</t>
  </si>
  <si>
    <t xml:space="preserve">      及資本計畫基金1單位。</t>
  </si>
  <si>
    <t xml:space="preserve">    2.本表數據係以新臺幣百萬元為單位及經四捨五入處理後列計，若有數據但未達百萬元者，則以”-“符號表示；另百分比係以採計至元為單位核算，未達1％者，  則以"0"
      表示。    </t>
  </si>
</sst>
</file>

<file path=xl/styles.xml><?xml version="1.0" encoding="utf-8"?>
<styleSheet xmlns="http://schemas.openxmlformats.org/spreadsheetml/2006/main">
  <numFmts count="5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General_)"/>
    <numFmt numFmtId="177" formatCode="0.00_)"/>
    <numFmt numFmtId="178" formatCode="0_ "/>
    <numFmt numFmtId="179" formatCode="#,##0_ "/>
    <numFmt numFmtId="180" formatCode="_(* #,##0_);_(* \(#,##0\);_(* &quot;-&quot;_);_(@_)"/>
    <numFmt numFmtId="181" formatCode="_(&quot;$&quot;* #,##0.00_);_(&quot;$&quot;* \(#,##0.00\);_(&quot;$&quot;* &quot;-&quot;??_);_(@_)"/>
    <numFmt numFmtId="182" formatCode="_(* #,##0,,_);_(* &quot;–&quot;\ #,##0,,_);_(* &quot;&quot;_);_(@_)"/>
    <numFmt numFmtId="183" formatCode="_(* #,##0.00_);_(* \(#,##0.00\);_(* &quot;-&quot;??_);_(@_)"/>
    <numFmt numFmtId="184" formatCode="#,##0.0_);\(#,##0.0\)"/>
    <numFmt numFmtId="185" formatCode="#,##0_);[Red]\(#,##0\)"/>
    <numFmt numFmtId="186" formatCode="_-* #,##0.0_-;\-* #,##0.0_-;_-* &quot;-&quot;??_-;_-@_-"/>
    <numFmt numFmtId="187" formatCode="_-* #,##0_-;\-* #,##0_-;_-* &quot;-&quot;??_-;_-@_-"/>
    <numFmt numFmtId="188" formatCode="_-* #,##0_-;\-* #,##0_-;_-* &quot; &quot;_-;_-@_-"/>
    <numFmt numFmtId="189" formatCode="_-* #,##0.000_-;\-* #,##0.000_-;_-* &quot;-&quot;??_-;_-@_-"/>
    <numFmt numFmtId="190" formatCode="_(* #,##0.0_);_(* \(#,##0.0\);_(* &quot;-&quot;_);_(@_)"/>
    <numFmt numFmtId="191" formatCode="_-* #,##0_-;\-* #,##0_-;_-* &quot;     -&quot;??_-;_-@_-"/>
    <numFmt numFmtId="192" formatCode="\(#,##0\)"/>
    <numFmt numFmtId="193" formatCode="0_);[Red]\(0\)"/>
    <numFmt numFmtId="194" formatCode="#,##0\ \ \ \ \ \ \ \ \ \ \ \ \ "/>
    <numFmt numFmtId="195" formatCode="#,##0.0"/>
    <numFmt numFmtId="196" formatCode="_-* #,##0.0000_-;\-* #,##0.0000_-;_-* &quot;-&quot;??_-;_-@_-"/>
    <numFmt numFmtId="197" formatCode="0.00000000"/>
    <numFmt numFmtId="198" formatCode="0.0000000"/>
    <numFmt numFmtId="199" formatCode="0.000000"/>
    <numFmt numFmtId="200" formatCode="0.00000"/>
    <numFmt numFmtId="201" formatCode="0.0000"/>
    <numFmt numFmtId="202" formatCode="0.000"/>
    <numFmt numFmtId="203" formatCode="0.0"/>
    <numFmt numFmtId="204" formatCode="_(* #,##0.00_);_(* \(#,##0.00\);_(* &quot;-&quot;_);_(@_)"/>
    <numFmt numFmtId="205" formatCode="#,###"/>
    <numFmt numFmtId="206" formatCode="#,###_ "/>
    <numFmt numFmtId="207" formatCode="_(* #,##0,,_);_(&quot;–&quot;* #,##0,,_);_(* &quot;&quot;_);_(@_)"/>
    <numFmt numFmtId="208" formatCode="_-* #,###_-;\-* #,###_-;_-* &quot;-&quot;_-;_-@_-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#,##0.0;\-#,##0.0"/>
    <numFmt numFmtId="213" formatCode="_-* #,##0\ \ \ \ \ \ _-;\-* #,##0_-;_-* &quot;-      &quot;_-;_-@_-"/>
    <numFmt numFmtId="214" formatCode="_-* #,##0\ \ \ \ _-;\-* #,##0_-;_-* &quot;-&quot;\ \ \ \ _-;_-@_-"/>
    <numFmt numFmtId="215" formatCode="#,##0\ \ \ \ \ \ \ \ \ "/>
    <numFmt numFmtId="216" formatCode="0.00_ "/>
  </numFmts>
  <fonts count="28">
    <font>
      <sz val="12"/>
      <name val="新細明體"/>
      <family val="0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2"/>
      <name val="Times New Roman"/>
      <family val="1"/>
    </font>
    <font>
      <u val="single"/>
      <sz val="9"/>
      <color indexed="12"/>
      <name val="華康中楷體"/>
      <family val="3"/>
    </font>
    <font>
      <u val="single"/>
      <sz val="12"/>
      <color indexed="36"/>
      <name val="新細明體"/>
      <family val="1"/>
    </font>
    <font>
      <sz val="11"/>
      <name val="標楷體"/>
      <family val="4"/>
    </font>
    <font>
      <sz val="19"/>
      <color indexed="8"/>
      <name val="標楷體"/>
      <family val="4"/>
    </font>
    <font>
      <sz val="10"/>
      <color indexed="8"/>
      <name val="Times New Roman"/>
      <family val="1"/>
    </font>
    <font>
      <sz val="12"/>
      <color indexed="8"/>
      <name val="標楷體"/>
      <family val="4"/>
    </font>
    <font>
      <sz val="14"/>
      <color indexed="8"/>
      <name val="Times New Roman"/>
      <family val="1"/>
    </font>
    <font>
      <sz val="14"/>
      <color indexed="8"/>
      <name val="標楷體"/>
      <family val="4"/>
    </font>
    <font>
      <sz val="12"/>
      <color indexed="8"/>
      <name val="Times New Roman"/>
      <family val="1"/>
    </font>
    <font>
      <sz val="12"/>
      <color indexed="8"/>
      <name val="細明體"/>
      <family val="3"/>
    </font>
    <font>
      <b/>
      <sz val="14"/>
      <color indexed="8"/>
      <name val="標楷體"/>
      <family val="4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name val="標楷體"/>
      <family val="4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標楷體"/>
      <family val="4"/>
    </font>
    <font>
      <sz val="14"/>
      <name val="新細明體"/>
      <family val="1"/>
    </font>
    <font>
      <b/>
      <sz val="8"/>
      <name val="新細明體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9"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38" fontId="1" fillId="0" borderId="0" applyBorder="0" applyAlignment="0">
      <protection/>
    </xf>
    <xf numFmtId="176" fontId="2" fillId="2" borderId="1" applyNumberFormat="0" applyFont="0" applyFill="0" applyBorder="0">
      <alignment horizontal="center" vertical="center"/>
      <protection/>
    </xf>
    <xf numFmtId="177" fontId="3" fillId="0" borderId="0">
      <alignment/>
      <protection/>
    </xf>
    <xf numFmtId="0" fontId="4" fillId="0" borderId="0">
      <alignment/>
      <protection/>
    </xf>
    <xf numFmtId="0" fontId="5" fillId="0" borderId="0">
      <alignment vertical="top"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10" fillId="0" borderId="0" xfId="19" applyFont="1" applyBorder="1" applyAlignment="1">
      <alignment horizontal="center" vertical="top"/>
      <protection/>
    </xf>
    <xf numFmtId="0" fontId="10" fillId="0" borderId="0" xfId="19" applyFont="1" applyBorder="1" applyAlignment="1">
      <alignment horizontal="center" vertical="top"/>
      <protection/>
    </xf>
    <xf numFmtId="0" fontId="10" fillId="0" borderId="0" xfId="19" applyFont="1" applyBorder="1" applyAlignment="1">
      <alignment horizontal="center" vertical="top"/>
      <protection/>
    </xf>
    <xf numFmtId="0" fontId="11" fillId="0" borderId="0" xfId="19" applyFont="1">
      <alignment vertical="top"/>
      <protection/>
    </xf>
    <xf numFmtId="0" fontId="11" fillId="0" borderId="0" xfId="19" applyFont="1" applyAlignment="1">
      <alignment horizontal="right" vertical="top"/>
      <protection/>
    </xf>
    <xf numFmtId="0" fontId="12" fillId="0" borderId="0" xfId="19" applyFont="1" applyBorder="1" applyAlignment="1">
      <alignment horizontal="right"/>
      <protection/>
    </xf>
    <xf numFmtId="0" fontId="14" fillId="0" borderId="2" xfId="19" applyFont="1" applyBorder="1" applyAlignment="1">
      <alignment horizontal="center" vertical="center"/>
      <protection/>
    </xf>
    <xf numFmtId="0" fontId="14" fillId="0" borderId="1" xfId="19" applyFont="1" applyBorder="1" applyAlignment="1">
      <alignment horizontal="center" vertical="center" wrapText="1"/>
      <protection/>
    </xf>
    <xf numFmtId="0" fontId="15" fillId="0" borderId="0" xfId="19" applyFont="1" applyBorder="1">
      <alignment vertical="top"/>
      <protection/>
    </xf>
    <xf numFmtId="0" fontId="15" fillId="0" borderId="0" xfId="19" applyFont="1">
      <alignment vertical="top"/>
      <protection/>
    </xf>
    <xf numFmtId="0" fontId="14" fillId="0" borderId="3" xfId="19" applyFont="1" applyBorder="1" applyAlignment="1">
      <alignment horizontal="center" vertical="center"/>
      <protection/>
    </xf>
    <xf numFmtId="0" fontId="13" fillId="0" borderId="1" xfId="19" applyFont="1" applyBorder="1" applyAlignment="1">
      <alignment horizontal="center" vertical="center" wrapText="1"/>
      <protection/>
    </xf>
    <xf numFmtId="49" fontId="12" fillId="0" borderId="3" xfId="19" applyNumberFormat="1" applyFont="1" applyBorder="1" applyAlignment="1">
      <alignment horizontal="center" vertical="center" wrapText="1"/>
      <protection/>
    </xf>
    <xf numFmtId="0" fontId="17" fillId="0" borderId="1" xfId="0" applyFont="1" applyBorder="1" applyAlignment="1" applyProtection="1">
      <alignment vertical="center" wrapText="1"/>
      <protection/>
    </xf>
    <xf numFmtId="179" fontId="18" fillId="0" borderId="1" xfId="0" applyNumberFormat="1" applyFont="1" applyFill="1" applyBorder="1" applyAlignment="1" applyProtection="1">
      <alignment horizontal="right" vertical="center"/>
      <protection/>
    </xf>
    <xf numFmtId="179" fontId="18" fillId="0" borderId="1" xfId="0" applyNumberFormat="1" applyFont="1" applyBorder="1" applyAlignment="1" applyProtection="1">
      <alignment horizontal="right" vertical="center"/>
      <protection/>
    </xf>
    <xf numFmtId="179" fontId="18" fillId="0" borderId="1" xfId="0" applyNumberFormat="1" applyFont="1" applyBorder="1" applyAlignment="1" applyProtection="1">
      <alignment horizontal="right" vertical="center" wrapText="1"/>
      <protection/>
    </xf>
    <xf numFmtId="0" fontId="19" fillId="0" borderId="0" xfId="19" applyFont="1" applyBorder="1">
      <alignment vertical="top"/>
      <protection/>
    </xf>
    <xf numFmtId="0" fontId="19" fillId="0" borderId="0" xfId="19" applyFont="1">
      <alignment vertical="top"/>
      <protection/>
    </xf>
    <xf numFmtId="0" fontId="17" fillId="0" borderId="1" xfId="0" applyFont="1" applyBorder="1" applyAlignment="1" applyProtection="1">
      <alignment horizontal="left" vertical="center" wrapText="1" indent="1"/>
      <protection/>
    </xf>
    <xf numFmtId="0" fontId="14" fillId="0" borderId="1" xfId="0" applyFont="1" applyBorder="1" applyAlignment="1" applyProtection="1">
      <alignment horizontal="left" vertical="center" wrapText="1" indent="1"/>
      <protection/>
    </xf>
    <xf numFmtId="179" fontId="13" fillId="0" borderId="1" xfId="0" applyNumberFormat="1" applyFont="1" applyBorder="1" applyAlignment="1" applyProtection="1">
      <alignment horizontal="right" vertical="center"/>
      <protection/>
    </xf>
    <xf numFmtId="179" fontId="13" fillId="0" borderId="1" xfId="0" applyNumberFormat="1" applyFont="1" applyBorder="1" applyAlignment="1" applyProtection="1">
      <alignment horizontal="right" vertical="center" wrapText="1"/>
      <protection/>
    </xf>
    <xf numFmtId="0" fontId="11" fillId="0" borderId="0" xfId="19" applyFont="1" applyBorder="1">
      <alignment vertical="top"/>
      <protection/>
    </xf>
    <xf numFmtId="179" fontId="17" fillId="0" borderId="1" xfId="0" applyNumberFormat="1" applyFont="1" applyBorder="1" applyAlignment="1" applyProtection="1">
      <alignment horizontal="right" vertical="center" wrapText="1"/>
      <protection/>
    </xf>
    <xf numFmtId="179" fontId="14" fillId="0" borderId="1" xfId="0" applyNumberFormat="1" applyFont="1" applyBorder="1" applyAlignment="1" applyProtection="1">
      <alignment horizontal="right" vertical="center" wrapText="1"/>
      <protection/>
    </xf>
    <xf numFmtId="179" fontId="18" fillId="0" borderId="1" xfId="0" applyNumberFormat="1" applyFont="1" applyFill="1" applyBorder="1" applyAlignment="1" applyProtection="1">
      <alignment horizontal="right" vertical="center" wrapText="1"/>
      <protection/>
    </xf>
    <xf numFmtId="179" fontId="13" fillId="0" borderId="1" xfId="0" applyNumberFormat="1" applyFont="1" applyFill="1" applyBorder="1" applyAlignment="1" applyProtection="1">
      <alignment horizontal="right" vertical="center" wrapText="1"/>
      <protection/>
    </xf>
    <xf numFmtId="179" fontId="17" fillId="0" borderId="1" xfId="0" applyNumberFormat="1" applyFont="1" applyFill="1" applyBorder="1" applyAlignment="1" applyProtection="1">
      <alignment horizontal="right" vertical="center" wrapText="1"/>
      <protection/>
    </xf>
    <xf numFmtId="179" fontId="13" fillId="0" borderId="1" xfId="0" applyNumberFormat="1" applyFont="1" applyFill="1" applyBorder="1" applyAlignment="1" applyProtection="1">
      <alignment horizontal="right" vertical="center"/>
      <protection/>
    </xf>
    <xf numFmtId="179" fontId="14" fillId="0" borderId="1" xfId="0" applyNumberFormat="1" applyFont="1" applyFill="1" applyBorder="1" applyAlignment="1" applyProtection="1">
      <alignment horizontal="right" vertical="center" wrapText="1"/>
      <protection/>
    </xf>
    <xf numFmtId="0" fontId="21" fillId="0" borderId="0" xfId="19" applyFont="1" applyBorder="1">
      <alignment vertical="top"/>
      <protection/>
    </xf>
    <xf numFmtId="0" fontId="21" fillId="0" borderId="0" xfId="19" applyFont="1">
      <alignment vertical="top"/>
      <protection/>
    </xf>
    <xf numFmtId="0" fontId="22" fillId="0" borderId="0" xfId="19" applyFont="1" applyBorder="1">
      <alignment vertical="top"/>
      <protection/>
    </xf>
    <xf numFmtId="0" fontId="22" fillId="0" borderId="0" xfId="19" applyFont="1">
      <alignment vertical="top"/>
      <protection/>
    </xf>
    <xf numFmtId="0" fontId="11" fillId="0" borderId="0" xfId="19" applyFont="1" applyBorder="1" applyAlignment="1">
      <alignment vertical="center"/>
      <protection/>
    </xf>
    <xf numFmtId="0" fontId="11" fillId="0" borderId="0" xfId="19" applyFont="1" applyAlignment="1">
      <alignment vertical="center"/>
      <protection/>
    </xf>
    <xf numFmtId="180" fontId="18" fillId="0" borderId="1" xfId="0" applyNumberFormat="1" applyFont="1" applyFill="1" applyBorder="1" applyAlignment="1" applyProtection="1">
      <alignment horizontal="right" vertical="center"/>
      <protection/>
    </xf>
    <xf numFmtId="41" fontId="23" fillId="0" borderId="1" xfId="20" applyNumberFormat="1" applyFont="1" applyFill="1" applyBorder="1" applyAlignment="1" applyProtection="1" quotePrefix="1">
      <alignment horizontal="right" vertical="center" wrapText="1"/>
      <protection locked="0"/>
    </xf>
    <xf numFmtId="180" fontId="13" fillId="0" borderId="1" xfId="0" applyNumberFormat="1" applyFont="1" applyFill="1" applyBorder="1" applyAlignment="1" applyProtection="1">
      <alignment horizontal="right" vertical="center"/>
      <protection/>
    </xf>
    <xf numFmtId="41" fontId="24" fillId="0" borderId="1" xfId="20" applyNumberFormat="1" applyFont="1" applyFill="1" applyBorder="1" applyAlignment="1" applyProtection="1" quotePrefix="1">
      <alignment horizontal="right" vertical="center" wrapText="1"/>
      <protection locked="0"/>
    </xf>
    <xf numFmtId="0" fontId="11" fillId="0" borderId="0" xfId="19" applyFont="1" applyFill="1" applyBorder="1">
      <alignment vertical="top"/>
      <protection/>
    </xf>
    <xf numFmtId="0" fontId="11" fillId="0" borderId="0" xfId="19" applyFont="1" applyFill="1">
      <alignment vertical="top"/>
      <protection/>
    </xf>
    <xf numFmtId="0" fontId="17" fillId="0" borderId="1" xfId="0" applyFont="1" applyBorder="1" applyAlignment="1" applyProtection="1">
      <alignment horizontal="center" vertical="center" wrapText="1"/>
      <protection/>
    </xf>
    <xf numFmtId="49" fontId="25" fillId="0" borderId="0" xfId="0" applyNumberFormat="1" applyFont="1" applyBorder="1" applyAlignment="1" applyProtection="1">
      <alignment horizontal="left" wrapText="1"/>
      <protection/>
    </xf>
    <xf numFmtId="49" fontId="25" fillId="0" borderId="0" xfId="0" applyNumberFormat="1" applyFont="1" applyBorder="1" applyAlignment="1" applyProtection="1">
      <alignment horizontal="left" wrapText="1"/>
      <protection/>
    </xf>
    <xf numFmtId="0" fontId="19" fillId="0" borderId="0" xfId="19" applyFont="1" applyBorder="1">
      <alignment vertical="top"/>
      <protection/>
    </xf>
    <xf numFmtId="0" fontId="11" fillId="0" borderId="0" xfId="19" applyFont="1" applyBorder="1" applyAlignment="1">
      <alignment/>
      <protection/>
    </xf>
    <xf numFmtId="49" fontId="9" fillId="0" borderId="0" xfId="0" applyNumberFormat="1" applyFont="1" applyBorder="1" applyAlignment="1" applyProtection="1">
      <alignment horizontal="left" wrapText="1"/>
      <protection/>
    </xf>
    <xf numFmtId="49" fontId="9" fillId="0" borderId="0" xfId="0" applyNumberFormat="1" applyFont="1" applyBorder="1" applyAlignment="1" applyProtection="1">
      <alignment horizontal="left" wrapText="1"/>
      <protection/>
    </xf>
    <xf numFmtId="0" fontId="11" fillId="0" borderId="0" xfId="19" applyFont="1" applyAlignment="1">
      <alignment/>
      <protection/>
    </xf>
  </cellXfs>
  <cellStyles count="29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eng" xfId="15"/>
    <cellStyle name="lu" xfId="16"/>
    <cellStyle name="Normal - Style1" xfId="17"/>
    <cellStyle name="Normal_Basic Assumptions" xfId="18"/>
    <cellStyle name="一般_九十三第二季--附表(附屬單位)" xfId="19"/>
    <cellStyle name="一般_表五" xfId="20"/>
    <cellStyle name="Comma" xfId="21"/>
    <cellStyle name="Comma [0]" xfId="22"/>
    <cellStyle name="Percent" xfId="23"/>
    <cellStyle name="Currency" xfId="24"/>
    <cellStyle name="Currency [0]" xfId="25"/>
    <cellStyle name="貨幣[0]_A-DET07" xfId="26"/>
    <cellStyle name="Hyperlink" xfId="27"/>
    <cellStyle name="Followed Hyperlink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Q203\Local%20Settings\Temporary%20Internet%20Files\Content.IE5\QDGZQ3O7\92month\9209&#38498;&#26371;\9209&#38498;&#26371;--&#19968;&#31185;&#38468;&#34920;hom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4157;&#20809;&#36066;-7452\91MONRH\89month\86DATA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4157;&#20809;&#36066;-7452\91MONRH\89month\86month\86DATA0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22283;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Q203\Local%20Settings\Temporary%20Internet%20Files\Content.IE5\QDGZQ3O7\Documents%20and%20Settings\Q106\Local%20Settings\Temporary%20Internet%20Files\Content.IE5\8P6B5C4A\96&#24180;&#24230;&#31532;1&#23395;--&#26376;&#22577;(&#38750;&#29151;&#26989;&#22522;&#37329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歲入1"/>
      <sheetName val="主管2,3"/>
      <sheetName val="本+以資本 4,5"/>
      <sheetName val="追加6"/>
      <sheetName val="追加"/>
      <sheetName val="追加(公)"/>
      <sheetName val="追加 (原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86年度總表"/>
      <sheetName val="主管明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7月執行總表"/>
      <sheetName val="主管明細"/>
      <sheetName val="機關明細"/>
      <sheetName val="85年度總表無以前"/>
      <sheetName val="85年度執行總表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表4國損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餘絀-元(原稿)"/>
      <sheetName val="餘絀-元(原稿公式chek)"/>
      <sheetName val="餘絀-百萬元(公式check)"/>
      <sheetName val="餘絀-百萬元(月報上呈版)"/>
      <sheetName val="資產-元(原稿)"/>
      <sheetName val="資產-元(原稿公式chek)"/>
      <sheetName val="資產-百萬(公式check)"/>
      <sheetName val="資產-百萬 (月報上呈版)"/>
    </sheetNames>
    <sheetDataSet>
      <sheetData sheetId="0">
        <row r="5">
          <cell r="A5" t="str">
            <v>作業基金</v>
          </cell>
        </row>
        <row r="6">
          <cell r="A6" t="str">
            <v>行政院主管</v>
          </cell>
        </row>
        <row r="7">
          <cell r="A7" t="str">
            <v>1.行政院國家發展基金</v>
          </cell>
        </row>
        <row r="8">
          <cell r="A8" t="str">
            <v>內政部主管</v>
          </cell>
        </row>
        <row r="9">
          <cell r="A9" t="str">
            <v>2.營建建設基金</v>
          </cell>
        </row>
        <row r="10">
          <cell r="A10" t="str">
            <v>國防部主管</v>
          </cell>
        </row>
        <row r="11">
          <cell r="A11" t="str">
            <v>3.國軍生產及服務作業基金</v>
          </cell>
        </row>
        <row r="12">
          <cell r="A12" t="str">
            <v>4.國軍官兵購置住宅貸款基金</v>
          </cell>
        </row>
        <row r="14">
          <cell r="A14" t="str">
            <v>財政部主管</v>
          </cell>
        </row>
        <row r="16">
          <cell r="A16" t="str">
            <v>教育部主管</v>
          </cell>
        </row>
        <row r="75">
          <cell r="A75" t="str">
            <v>法務部主管</v>
          </cell>
        </row>
        <row r="77">
          <cell r="A77" t="str">
            <v>經濟部主管</v>
          </cell>
        </row>
        <row r="80">
          <cell r="A80" t="str">
            <v>交通部主管</v>
          </cell>
        </row>
        <row r="82">
          <cell r="A82" t="str">
            <v>國軍退除役官兵輔導委員會主管</v>
          </cell>
        </row>
        <row r="85">
          <cell r="A85" t="str">
            <v>國家科學委員會主管</v>
          </cell>
        </row>
        <row r="87">
          <cell r="A87" t="str">
            <v>農業委員會主管</v>
          </cell>
        </row>
        <row r="89">
          <cell r="A89" t="str">
            <v>衛生署主管</v>
          </cell>
        </row>
        <row r="90">
          <cell r="A90" t="str">
            <v>20.醫療藥品基金</v>
          </cell>
        </row>
        <row r="91">
          <cell r="A91" t="str">
            <v>21.管制藥品管理局製藥工廠作業基金</v>
          </cell>
        </row>
        <row r="94">
          <cell r="A94" t="str">
            <v>國立故宮博物院主管</v>
          </cell>
        </row>
        <row r="96">
          <cell r="A96" t="str">
            <v>原住民族委員會主管</v>
          </cell>
        </row>
        <row r="98">
          <cell r="A98" t="str">
            <v>債務基金</v>
          </cell>
        </row>
        <row r="99">
          <cell r="A99" t="str">
            <v>財政部主管</v>
          </cell>
        </row>
        <row r="100">
          <cell r="A100" t="str">
            <v>1.中央政府債務基金</v>
          </cell>
        </row>
        <row r="101">
          <cell r="A101" t="str">
            <v>特別收入基金</v>
          </cell>
        </row>
        <row r="102">
          <cell r="A102" t="str">
            <v>行政院主管</v>
          </cell>
        </row>
        <row r="103">
          <cell r="A103" t="str">
            <v>1.行政院國家科學技術發展基金</v>
          </cell>
        </row>
        <row r="104">
          <cell r="A104" t="str">
            <v>2.離島建設基金</v>
          </cell>
        </row>
        <row r="105">
          <cell r="A105" t="str">
            <v>3.行政院公營事業民營化基金</v>
          </cell>
        </row>
        <row r="106">
          <cell r="A106" t="str">
            <v>內政部主管</v>
          </cell>
        </row>
        <row r="107">
          <cell r="A107" t="str">
            <v>4.社會福利基金</v>
          </cell>
        </row>
        <row r="108">
          <cell r="A108" t="str">
            <v>5.外籍配偶照顧輔導基金</v>
          </cell>
        </row>
        <row r="109">
          <cell r="A109" t="str">
            <v>教育部主管</v>
          </cell>
        </row>
        <row r="111">
          <cell r="A111" t="str">
            <v>經濟部主管</v>
          </cell>
        </row>
        <row r="114">
          <cell r="A114" t="str">
            <v>交通部主管</v>
          </cell>
        </row>
        <row r="116">
          <cell r="A116" t="str">
            <v>原子能委員會主管</v>
          </cell>
        </row>
        <row r="118">
          <cell r="A118" t="str">
            <v>農業委員會主管</v>
          </cell>
        </row>
        <row r="120">
          <cell r="A120" t="str">
            <v>勞工委員會主管</v>
          </cell>
        </row>
        <row r="122">
          <cell r="A122" t="str">
            <v>衛生署主管</v>
          </cell>
        </row>
        <row r="124">
          <cell r="A124" t="str">
            <v>環境保護署主管</v>
          </cell>
        </row>
        <row r="126">
          <cell r="A126" t="str">
            <v>大陸委員會主管</v>
          </cell>
        </row>
        <row r="128">
          <cell r="A128" t="str">
            <v>新聞局主管</v>
          </cell>
        </row>
        <row r="130">
          <cell r="A130" t="str">
            <v>金融監督管理委員會主管</v>
          </cell>
        </row>
        <row r="133">
          <cell r="A133" t="str">
            <v>國家通訊傳播委員會主管</v>
          </cell>
        </row>
        <row r="135">
          <cell r="A135" t="str">
            <v>資本計畫基金</v>
          </cell>
        </row>
        <row r="136">
          <cell r="A136" t="str">
            <v>國防部主管</v>
          </cell>
        </row>
        <row r="137">
          <cell r="A137" t="str">
            <v>1.國軍老舊營舍改建基金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8"/>
  <sheetViews>
    <sheetView showGridLines="0" tabSelected="1" zoomScale="75" zoomScaleNormal="75" zoomScaleSheetLayoutView="100" workbookViewId="0" topLeftCell="A1">
      <pane xSplit="1" ySplit="4" topLeftCell="B5" activePane="bottomRight" state="frozen"/>
      <selection pane="topLeft" activeCell="I3" sqref="I3:I4"/>
      <selection pane="topRight" activeCell="I3" sqref="I3:I4"/>
      <selection pane="bottomLeft" activeCell="I3" sqref="I3:I4"/>
      <selection pane="bottomRight" activeCell="G50" sqref="G50"/>
    </sheetView>
  </sheetViews>
  <sheetFormatPr defaultColWidth="9.00390625" defaultRowHeight="16.5"/>
  <cols>
    <col min="1" max="1" width="52.75390625" style="4" customWidth="1"/>
    <col min="2" max="2" width="18.625" style="4" customWidth="1"/>
    <col min="3" max="3" width="17.875" style="4" customWidth="1"/>
    <col min="4" max="4" width="17.50390625" style="4" customWidth="1"/>
    <col min="5" max="5" width="16.00390625" style="4" customWidth="1"/>
    <col min="6" max="6" width="16.75390625" style="5" customWidth="1"/>
    <col min="7" max="7" width="17.875" style="5" customWidth="1"/>
    <col min="8" max="8" width="2.25390625" style="4" customWidth="1"/>
    <col min="9" max="16384" width="5.875" style="4" customWidth="1"/>
  </cols>
  <sheetData>
    <row r="1" spans="1:7" ht="27.75" customHeight="1">
      <c r="A1" s="1" t="s">
        <v>3</v>
      </c>
      <c r="B1" s="2"/>
      <c r="C1" s="2"/>
      <c r="D1" s="2"/>
      <c r="E1" s="2"/>
      <c r="F1" s="2"/>
      <c r="G1" s="3"/>
    </row>
    <row r="2" ht="17.25" customHeight="1">
      <c r="G2" s="6" t="s">
        <v>0</v>
      </c>
    </row>
    <row r="3" spans="1:8" s="10" customFormat="1" ht="30" customHeight="1">
      <c r="A3" s="7" t="s">
        <v>4</v>
      </c>
      <c r="B3" s="8" t="s">
        <v>5</v>
      </c>
      <c r="C3" s="8" t="s">
        <v>6</v>
      </c>
      <c r="D3" s="8"/>
      <c r="E3" s="8"/>
      <c r="F3" s="8"/>
      <c r="G3" s="8"/>
      <c r="H3" s="9"/>
    </row>
    <row r="4" spans="1:8" s="10" customFormat="1" ht="36.75" customHeight="1">
      <c r="A4" s="11"/>
      <c r="B4" s="12"/>
      <c r="C4" s="13" t="s">
        <v>7</v>
      </c>
      <c r="D4" s="13" t="s">
        <v>8</v>
      </c>
      <c r="E4" s="13" t="s">
        <v>9</v>
      </c>
      <c r="F4" s="13" t="s">
        <v>10</v>
      </c>
      <c r="G4" s="13" t="s">
        <v>11</v>
      </c>
      <c r="H4" s="9"/>
    </row>
    <row r="5" spans="1:8" s="19" customFormat="1" ht="22.5" customHeight="1">
      <c r="A5" s="14" t="str">
        <f>'[5]餘絀-元(原稿)'!A5</f>
        <v>作業基金</v>
      </c>
      <c r="B5" s="15">
        <f>B6+B8+B10+B13+B15+B22+B24+B27+B29+B32+B34+B36+B39+B41</f>
        <v>40017</v>
      </c>
      <c r="C5" s="15">
        <f>C6+C8+C10+C13+C15+C22+C24+C27+C29+C32+C34+C36+C39+C41</f>
        <v>16793</v>
      </c>
      <c r="D5" s="15">
        <f>D6+D8+D10+D13+D15+D22+D24+D27+D29+D32+D34+D36+D39+D41</f>
        <v>18625</v>
      </c>
      <c r="E5" s="16">
        <f>E6+E8+E10+E13+E15+E22+E24+E27+E29+E32+E34+E36+E39+E41</f>
        <v>1832</v>
      </c>
      <c r="F5" s="17">
        <f aca="true" t="shared" si="0" ref="F5:F11">ABS(E5/C5*100)</f>
        <v>10.909307449532543</v>
      </c>
      <c r="G5" s="17">
        <f>D5/B5*100</f>
        <v>46.54271934427868</v>
      </c>
      <c r="H5" s="18"/>
    </row>
    <row r="6" spans="1:8" s="19" customFormat="1" ht="22.5" customHeight="1">
      <c r="A6" s="20" t="str">
        <f>'[5]餘絀-元(原稿)'!A6</f>
        <v>行政院主管</v>
      </c>
      <c r="B6" s="16">
        <f>SUM(B7)</f>
        <v>11796</v>
      </c>
      <c r="C6" s="16">
        <f>SUM(C7)</f>
        <v>5207</v>
      </c>
      <c r="D6" s="16">
        <f>SUM(D7)</f>
        <v>5237</v>
      </c>
      <c r="E6" s="16">
        <f>SUM(E7)</f>
        <v>30</v>
      </c>
      <c r="F6" s="17">
        <f t="shared" si="0"/>
        <v>0.5761474937584021</v>
      </c>
      <c r="G6" s="17">
        <f>D6/B6*100</f>
        <v>44.39640556120719</v>
      </c>
      <c r="H6" s="18"/>
    </row>
    <row r="7" spans="1:8" ht="22.5" customHeight="1">
      <c r="A7" s="21" t="str">
        <f>'[5]餘絀-元(原稿)'!A7</f>
        <v>1.行政院國家發展基金</v>
      </c>
      <c r="B7" s="22">
        <v>11796</v>
      </c>
      <c r="C7" s="22">
        <v>5207</v>
      </c>
      <c r="D7" s="22">
        <v>5237</v>
      </c>
      <c r="E7" s="22">
        <f>D7-C7</f>
        <v>30</v>
      </c>
      <c r="F7" s="23">
        <f t="shared" si="0"/>
        <v>0.5761474937584021</v>
      </c>
      <c r="G7" s="23">
        <f>D7/B7*100</f>
        <v>44.39640556120719</v>
      </c>
      <c r="H7" s="24"/>
    </row>
    <row r="8" spans="1:8" s="19" customFormat="1" ht="22.5" customHeight="1">
      <c r="A8" s="20" t="str">
        <f>'[5]餘絀-元(原稿)'!A8</f>
        <v>內政部主管</v>
      </c>
      <c r="B8" s="16">
        <f>SUM(B9)</f>
        <v>2431</v>
      </c>
      <c r="C8" s="16">
        <f>SUM(C9)</f>
        <v>4128</v>
      </c>
      <c r="D8" s="16">
        <f>SUM(D9)</f>
        <v>4797</v>
      </c>
      <c r="E8" s="16">
        <f>SUM(E9)</f>
        <v>669</v>
      </c>
      <c r="F8" s="17">
        <f t="shared" si="0"/>
        <v>16.206395348837212</v>
      </c>
      <c r="G8" s="17">
        <f aca="true" t="shared" si="1" ref="G8:G14">D8/B8*100</f>
        <v>197.32620320855614</v>
      </c>
      <c r="H8" s="18"/>
    </row>
    <row r="9" spans="1:8" ht="22.5" customHeight="1">
      <c r="A9" s="21" t="str">
        <f>'[5]餘絀-元(原稿)'!A9</f>
        <v>2.營建建設基金</v>
      </c>
      <c r="B9" s="22">
        <v>2431</v>
      </c>
      <c r="C9" s="22">
        <v>4128</v>
      </c>
      <c r="D9" s="22">
        <v>4797</v>
      </c>
      <c r="E9" s="22">
        <f>D9-C9</f>
        <v>669</v>
      </c>
      <c r="F9" s="23">
        <f t="shared" si="0"/>
        <v>16.206395348837212</v>
      </c>
      <c r="G9" s="23">
        <f t="shared" si="1"/>
        <v>197.32620320855614</v>
      </c>
      <c r="H9" s="24"/>
    </row>
    <row r="10" spans="1:8" s="19" customFormat="1" ht="22.5" customHeight="1">
      <c r="A10" s="20" t="str">
        <f>'[5]餘絀-元(原稿)'!A10</f>
        <v>國防部主管</v>
      </c>
      <c r="B10" s="16">
        <f>SUM(B11:B12)</f>
        <v>-2080</v>
      </c>
      <c r="C10" s="16">
        <f>SUM(C11:C12)</f>
        <v>-1244</v>
      </c>
      <c r="D10" s="16">
        <f>SUM(D11:D12)</f>
        <v>-1737</v>
      </c>
      <c r="E10" s="16">
        <f>SUM(E11:E12)</f>
        <v>-493</v>
      </c>
      <c r="F10" s="17">
        <f t="shared" si="0"/>
        <v>39.63022508038585</v>
      </c>
      <c r="G10" s="25" t="s">
        <v>12</v>
      </c>
      <c r="H10" s="18"/>
    </row>
    <row r="11" spans="1:8" ht="21.75" customHeight="1">
      <c r="A11" s="21" t="str">
        <f>'[5]餘絀-元(原稿)'!A11</f>
        <v>3.國軍生產及服務作業基金</v>
      </c>
      <c r="B11" s="22">
        <v>992</v>
      </c>
      <c r="C11" s="22">
        <v>244</v>
      </c>
      <c r="D11" s="22">
        <v>956</v>
      </c>
      <c r="E11" s="22">
        <f>D11-C11</f>
        <v>712</v>
      </c>
      <c r="F11" s="23">
        <f t="shared" si="0"/>
        <v>291.8032786885246</v>
      </c>
      <c r="G11" s="23">
        <f t="shared" si="1"/>
        <v>96.37096774193549</v>
      </c>
      <c r="H11" s="24"/>
    </row>
    <row r="12" spans="1:8" ht="21.75" customHeight="1">
      <c r="A12" s="21" t="str">
        <f>'[5]餘絀-元(原稿)'!A12</f>
        <v>4.國軍官兵購置住宅貸款基金</v>
      </c>
      <c r="B12" s="22">
        <v>-3072</v>
      </c>
      <c r="C12" s="22">
        <v>-1488</v>
      </c>
      <c r="D12" s="22">
        <v>-2693</v>
      </c>
      <c r="E12" s="22">
        <f>D12-C12</f>
        <v>-1205</v>
      </c>
      <c r="F12" s="23">
        <f aca="true" t="shared" si="2" ref="F12:F18">ABS(E12/C12*100)</f>
        <v>80.98118279569893</v>
      </c>
      <c r="G12" s="26" t="s">
        <v>12</v>
      </c>
      <c r="H12" s="24"/>
    </row>
    <row r="13" spans="1:8" s="19" customFormat="1" ht="22.5" customHeight="1">
      <c r="A13" s="20" t="str">
        <f>'[5]餘絀-元(原稿)'!A14</f>
        <v>財政部主管</v>
      </c>
      <c r="B13" s="16">
        <f>SUM(B14)</f>
        <v>437</v>
      </c>
      <c r="C13" s="16">
        <f>SUM(C14)</f>
        <v>216</v>
      </c>
      <c r="D13" s="16">
        <f>SUM(D14)</f>
        <v>247</v>
      </c>
      <c r="E13" s="16">
        <f>SUM(E14)</f>
        <v>31</v>
      </c>
      <c r="F13" s="17">
        <v>15</v>
      </c>
      <c r="G13" s="27">
        <f t="shared" si="1"/>
        <v>56.52173913043478</v>
      </c>
      <c r="H13" s="18"/>
    </row>
    <row r="14" spans="1:8" ht="22.5" customHeight="1">
      <c r="A14" s="21" t="s">
        <v>13</v>
      </c>
      <c r="B14" s="22">
        <v>437</v>
      </c>
      <c r="C14" s="22">
        <v>216</v>
      </c>
      <c r="D14" s="22">
        <v>247</v>
      </c>
      <c r="E14" s="22">
        <f aca="true" t="shared" si="3" ref="E14:E21">D14-C14</f>
        <v>31</v>
      </c>
      <c r="F14" s="23">
        <v>15</v>
      </c>
      <c r="G14" s="28">
        <f t="shared" si="1"/>
        <v>56.52173913043478</v>
      </c>
      <c r="H14" s="24"/>
    </row>
    <row r="15" spans="1:8" s="19" customFormat="1" ht="22.5" customHeight="1">
      <c r="A15" s="20" t="str">
        <f>'[5]餘絀-元(原稿)'!A16</f>
        <v>教育部主管</v>
      </c>
      <c r="B15" s="15">
        <f>SUM(B16:B21)</f>
        <v>1408</v>
      </c>
      <c r="C15" s="15">
        <f>SUM(C16:C21)</f>
        <v>-262</v>
      </c>
      <c r="D15" s="15">
        <f>SUM(D16:D21)</f>
        <v>-3039</v>
      </c>
      <c r="E15" s="16">
        <f t="shared" si="3"/>
        <v>-2777</v>
      </c>
      <c r="F15" s="17">
        <f t="shared" si="2"/>
        <v>1059.9236641221373</v>
      </c>
      <c r="G15" s="29" t="s">
        <v>14</v>
      </c>
      <c r="H15" s="18"/>
    </row>
    <row r="16" spans="1:8" s="33" customFormat="1" ht="21.75" customHeight="1">
      <c r="A16" s="21" t="s">
        <v>15</v>
      </c>
      <c r="B16" s="30">
        <v>42</v>
      </c>
      <c r="C16" s="30">
        <v>-1095</v>
      </c>
      <c r="D16" s="30">
        <v>-4110</v>
      </c>
      <c r="E16" s="22">
        <f t="shared" si="3"/>
        <v>-3015</v>
      </c>
      <c r="F16" s="28">
        <f t="shared" si="2"/>
        <v>275.3424657534247</v>
      </c>
      <c r="G16" s="31" t="s">
        <v>14</v>
      </c>
      <c r="H16" s="32"/>
    </row>
    <row r="17" spans="1:8" s="35" customFormat="1" ht="21" customHeight="1">
      <c r="A17" s="21" t="s">
        <v>16</v>
      </c>
      <c r="B17" s="30">
        <v>987</v>
      </c>
      <c r="C17" s="22">
        <v>475</v>
      </c>
      <c r="D17" s="30">
        <v>886</v>
      </c>
      <c r="E17" s="30">
        <f t="shared" si="3"/>
        <v>411</v>
      </c>
      <c r="F17" s="28">
        <f t="shared" si="2"/>
        <v>86.52631578947368</v>
      </c>
      <c r="G17" s="28">
        <f aca="true" t="shared" si="4" ref="G17:G38">D17/B17*100</f>
        <v>89.76697061803445</v>
      </c>
      <c r="H17" s="34"/>
    </row>
    <row r="18" spans="1:8" s="19" customFormat="1" ht="21" customHeight="1">
      <c r="A18" s="21" t="s">
        <v>17</v>
      </c>
      <c r="B18" s="30">
        <v>75</v>
      </c>
      <c r="C18" s="22">
        <v>42</v>
      </c>
      <c r="D18" s="30">
        <v>223</v>
      </c>
      <c r="E18" s="30">
        <f t="shared" si="3"/>
        <v>181</v>
      </c>
      <c r="F18" s="28">
        <f t="shared" si="2"/>
        <v>430.9523809523809</v>
      </c>
      <c r="G18" s="28">
        <f t="shared" si="4"/>
        <v>297.3333333333333</v>
      </c>
      <c r="H18" s="18"/>
    </row>
    <row r="19" spans="1:8" s="19" customFormat="1" ht="21" customHeight="1">
      <c r="A19" s="21" t="s">
        <v>18</v>
      </c>
      <c r="B19" s="30">
        <v>7</v>
      </c>
      <c r="C19" s="22">
        <v>-4</v>
      </c>
      <c r="D19" s="30">
        <v>10</v>
      </c>
      <c r="E19" s="30">
        <f t="shared" si="3"/>
        <v>14</v>
      </c>
      <c r="F19" s="31" t="s">
        <v>19</v>
      </c>
      <c r="G19" s="28">
        <v>148</v>
      </c>
      <c r="H19" s="18"/>
    </row>
    <row r="20" spans="1:8" ht="21" customHeight="1">
      <c r="A20" s="21" t="s">
        <v>20</v>
      </c>
      <c r="B20" s="30">
        <v>286</v>
      </c>
      <c r="C20" s="22">
        <v>289</v>
      </c>
      <c r="D20" s="30">
        <v>-119</v>
      </c>
      <c r="E20" s="30">
        <f t="shared" si="3"/>
        <v>-408</v>
      </c>
      <c r="F20" s="31" t="s">
        <v>14</v>
      </c>
      <c r="G20" s="31" t="s">
        <v>14</v>
      </c>
      <c r="H20" s="24"/>
    </row>
    <row r="21" spans="1:8" s="19" customFormat="1" ht="21" customHeight="1">
      <c r="A21" s="21" t="s">
        <v>21</v>
      </c>
      <c r="B21" s="30">
        <v>11</v>
      </c>
      <c r="C21" s="22">
        <v>31</v>
      </c>
      <c r="D21" s="30">
        <v>71</v>
      </c>
      <c r="E21" s="30">
        <f t="shared" si="3"/>
        <v>40</v>
      </c>
      <c r="F21" s="28">
        <f>ABS(E21/C21*100)</f>
        <v>129.03225806451613</v>
      </c>
      <c r="G21" s="28">
        <f t="shared" si="4"/>
        <v>645.4545454545454</v>
      </c>
      <c r="H21" s="18"/>
    </row>
    <row r="22" spans="1:8" ht="22.5" customHeight="1">
      <c r="A22" s="20" t="str">
        <f>'[5]餘絀-元(原稿)'!A75</f>
        <v>法務部主管</v>
      </c>
      <c r="B22" s="15">
        <f>SUM(B23)</f>
        <v>50</v>
      </c>
      <c r="C22" s="15">
        <f>SUM(C23)</f>
        <v>42</v>
      </c>
      <c r="D22" s="15">
        <f>SUM(D23)</f>
        <v>58</v>
      </c>
      <c r="E22" s="15">
        <f>SUM(E23)</f>
        <v>16</v>
      </c>
      <c r="F22" s="27">
        <f>ABS(E22/C22*100)</f>
        <v>38.095238095238095</v>
      </c>
      <c r="G22" s="27">
        <f t="shared" si="4"/>
        <v>115.99999999999999</v>
      </c>
      <c r="H22" s="24"/>
    </row>
    <row r="23" spans="1:8" ht="22.5" customHeight="1">
      <c r="A23" s="21" t="s">
        <v>22</v>
      </c>
      <c r="B23" s="30">
        <v>50</v>
      </c>
      <c r="C23" s="30">
        <v>42</v>
      </c>
      <c r="D23" s="30">
        <v>58</v>
      </c>
      <c r="E23" s="30">
        <f>D23-C23</f>
        <v>16</v>
      </c>
      <c r="F23" s="28">
        <f>ABS(E23/C23*100)</f>
        <v>38.095238095238095</v>
      </c>
      <c r="G23" s="28">
        <v>117</v>
      </c>
      <c r="H23" s="24"/>
    </row>
    <row r="24" spans="1:8" s="19" customFormat="1" ht="22.5" customHeight="1">
      <c r="A24" s="20" t="str">
        <f>'[5]餘絀-元(原稿)'!A77</f>
        <v>經濟部主管</v>
      </c>
      <c r="B24" s="15">
        <f>SUM(B25:B26)</f>
        <v>6</v>
      </c>
      <c r="C24" s="15">
        <f>SUM(C25:C26)</f>
        <v>445</v>
      </c>
      <c r="D24" s="15">
        <f>SUM(D25:D26)</f>
        <v>2194</v>
      </c>
      <c r="E24" s="15">
        <f>SUM(E25:E26)</f>
        <v>1749</v>
      </c>
      <c r="F24" s="27">
        <v>392</v>
      </c>
      <c r="G24" s="27">
        <v>39808</v>
      </c>
      <c r="H24" s="18"/>
    </row>
    <row r="25" spans="1:8" ht="21.75" customHeight="1">
      <c r="A25" s="21" t="s">
        <v>23</v>
      </c>
      <c r="B25" s="30">
        <v>-162</v>
      </c>
      <c r="C25" s="30">
        <v>-19</v>
      </c>
      <c r="D25" s="30">
        <v>52</v>
      </c>
      <c r="E25" s="30">
        <f>D25-C25</f>
        <v>71</v>
      </c>
      <c r="F25" s="31" t="s">
        <v>19</v>
      </c>
      <c r="G25" s="31" t="s">
        <v>19</v>
      </c>
      <c r="H25" s="24"/>
    </row>
    <row r="26" spans="1:8" s="19" customFormat="1" ht="21.75" customHeight="1">
      <c r="A26" s="21" t="s">
        <v>24</v>
      </c>
      <c r="B26" s="30">
        <v>168</v>
      </c>
      <c r="C26" s="30">
        <v>464</v>
      </c>
      <c r="D26" s="30">
        <v>2142</v>
      </c>
      <c r="E26" s="30">
        <f>D26-C26</f>
        <v>1678</v>
      </c>
      <c r="F26" s="28">
        <v>361</v>
      </c>
      <c r="G26" s="28">
        <v>1279</v>
      </c>
      <c r="H26" s="18"/>
    </row>
    <row r="27" spans="1:8" ht="22.5" customHeight="1">
      <c r="A27" s="20" t="str">
        <f>'[5]餘絀-元(原稿)'!A80</f>
        <v>交通部主管</v>
      </c>
      <c r="B27" s="15">
        <f>SUM(B28)</f>
        <v>22588</v>
      </c>
      <c r="C27" s="15">
        <f>SUM(C28)</f>
        <v>6378</v>
      </c>
      <c r="D27" s="15">
        <f>SUM(D28)</f>
        <v>8080</v>
      </c>
      <c r="E27" s="15">
        <f>SUM(E28)</f>
        <v>1702</v>
      </c>
      <c r="F27" s="27">
        <f aca="true" t="shared" si="5" ref="F27:F33">ABS(E27/C27*100)</f>
        <v>26.685481342113516</v>
      </c>
      <c r="G27" s="27">
        <f t="shared" si="4"/>
        <v>35.77120595006198</v>
      </c>
      <c r="H27" s="24"/>
    </row>
    <row r="28" spans="1:8" ht="22.5" customHeight="1">
      <c r="A28" s="21" t="s">
        <v>25</v>
      </c>
      <c r="B28" s="30">
        <v>22588</v>
      </c>
      <c r="C28" s="30">
        <v>6378</v>
      </c>
      <c r="D28" s="30">
        <v>8080</v>
      </c>
      <c r="E28" s="30">
        <f>D28-C28</f>
        <v>1702</v>
      </c>
      <c r="F28" s="28">
        <f t="shared" si="5"/>
        <v>26.685481342113516</v>
      </c>
      <c r="G28" s="28">
        <f t="shared" si="4"/>
        <v>35.77120595006198</v>
      </c>
      <c r="H28" s="24"/>
    </row>
    <row r="29" spans="1:8" s="19" customFormat="1" ht="22.5" customHeight="1">
      <c r="A29" s="20" t="str">
        <f>'[5]餘絀-元(原稿)'!A82</f>
        <v>國軍退除役官兵輔導委員會主管</v>
      </c>
      <c r="B29" s="15">
        <f>SUM(B30:B31)</f>
        <v>214</v>
      </c>
      <c r="C29" s="15">
        <f>SUM(C30:C31)</f>
        <v>227</v>
      </c>
      <c r="D29" s="15">
        <f>SUM(D30:D31)</f>
        <v>757</v>
      </c>
      <c r="E29" s="15">
        <f>SUM(E30:E31)</f>
        <v>530</v>
      </c>
      <c r="F29" s="27">
        <v>235</v>
      </c>
      <c r="G29" s="27">
        <v>354</v>
      </c>
      <c r="H29" s="18"/>
    </row>
    <row r="30" spans="1:8" ht="22.5" customHeight="1">
      <c r="A30" s="21" t="s">
        <v>26</v>
      </c>
      <c r="B30" s="30">
        <v>-208</v>
      </c>
      <c r="C30" s="30">
        <v>29</v>
      </c>
      <c r="D30" s="30">
        <v>159</v>
      </c>
      <c r="E30" s="30">
        <f>D30-C30</f>
        <v>130</v>
      </c>
      <c r="F30" s="28">
        <v>455</v>
      </c>
      <c r="G30" s="31" t="s">
        <v>1</v>
      </c>
      <c r="H30" s="24"/>
    </row>
    <row r="31" spans="1:8" s="19" customFormat="1" ht="22.5" customHeight="1">
      <c r="A31" s="21" t="s">
        <v>27</v>
      </c>
      <c r="B31" s="30">
        <v>422</v>
      </c>
      <c r="C31" s="30">
        <v>198</v>
      </c>
      <c r="D31" s="30">
        <v>598</v>
      </c>
      <c r="E31" s="30">
        <f>D31-C31</f>
        <v>400</v>
      </c>
      <c r="F31" s="28">
        <v>203</v>
      </c>
      <c r="G31" s="28">
        <f t="shared" si="4"/>
        <v>141.70616113744077</v>
      </c>
      <c r="H31" s="18"/>
    </row>
    <row r="32" spans="1:8" ht="22.5" customHeight="1">
      <c r="A32" s="20" t="str">
        <f>'[5]餘絀-元(原稿)'!A85</f>
        <v>國家科學委員會主管</v>
      </c>
      <c r="B32" s="15">
        <f>SUM(B33)</f>
        <v>2367</v>
      </c>
      <c r="C32" s="15">
        <f>SUM(C33)</f>
        <v>1081</v>
      </c>
      <c r="D32" s="15">
        <f>SUM(D33)</f>
        <v>1241</v>
      </c>
      <c r="E32" s="15">
        <f>SUM(E33)</f>
        <v>160</v>
      </c>
      <c r="F32" s="27">
        <f t="shared" si="5"/>
        <v>14.801110083256244</v>
      </c>
      <c r="G32" s="27">
        <f t="shared" si="4"/>
        <v>52.429235318969155</v>
      </c>
      <c r="H32" s="24"/>
    </row>
    <row r="33" spans="1:8" s="19" customFormat="1" ht="22.5" customHeight="1">
      <c r="A33" s="21" t="s">
        <v>28</v>
      </c>
      <c r="B33" s="30">
        <v>2367</v>
      </c>
      <c r="C33" s="30">
        <v>1081</v>
      </c>
      <c r="D33" s="30">
        <v>1241</v>
      </c>
      <c r="E33" s="30">
        <f>D33-C33</f>
        <v>160</v>
      </c>
      <c r="F33" s="28">
        <f t="shared" si="5"/>
        <v>14.801110083256244</v>
      </c>
      <c r="G33" s="28">
        <f t="shared" si="4"/>
        <v>52.429235318969155</v>
      </c>
      <c r="H33" s="18"/>
    </row>
    <row r="34" spans="1:8" ht="22.5" customHeight="1">
      <c r="A34" s="20" t="str">
        <f>'[5]餘絀-元(原稿)'!A87</f>
        <v>農業委員會主管</v>
      </c>
      <c r="B34" s="15">
        <f>SUM(B35)</f>
        <v>16</v>
      </c>
      <c r="C34" s="15">
        <f>SUM(C35)</f>
        <v>5</v>
      </c>
      <c r="D34" s="15">
        <f>SUM(D35)</f>
        <v>13</v>
      </c>
      <c r="E34" s="15">
        <f>SUM(E35)</f>
        <v>8</v>
      </c>
      <c r="F34" s="27">
        <v>165</v>
      </c>
      <c r="G34" s="27">
        <v>84</v>
      </c>
      <c r="H34" s="24"/>
    </row>
    <row r="35" spans="1:8" ht="22.5" customHeight="1">
      <c r="A35" s="21" t="s">
        <v>29</v>
      </c>
      <c r="B35" s="30">
        <v>16</v>
      </c>
      <c r="C35" s="30">
        <v>5</v>
      </c>
      <c r="D35" s="30">
        <v>13</v>
      </c>
      <c r="E35" s="30">
        <f>D35-C35</f>
        <v>8</v>
      </c>
      <c r="F35" s="28">
        <v>165</v>
      </c>
      <c r="G35" s="28">
        <v>84</v>
      </c>
      <c r="H35" s="24"/>
    </row>
    <row r="36" spans="1:8" s="19" customFormat="1" ht="22.5" customHeight="1">
      <c r="A36" s="20" t="str">
        <f>'[5]餘絀-元(原稿)'!A89</f>
        <v>衛生署主管</v>
      </c>
      <c r="B36" s="15">
        <f>SUM(B37:B38)</f>
        <v>738</v>
      </c>
      <c r="C36" s="15">
        <f>SUM(C37:C38)</f>
        <v>308</v>
      </c>
      <c r="D36" s="15">
        <f>SUM(D37:D38)</f>
        <v>483</v>
      </c>
      <c r="E36" s="15">
        <f>SUM(E37:E38)</f>
        <v>175</v>
      </c>
      <c r="F36" s="27">
        <f>ABS(E36/C36*100)</f>
        <v>56.81818181818182</v>
      </c>
      <c r="G36" s="27">
        <f t="shared" si="4"/>
        <v>65.4471544715447</v>
      </c>
      <c r="H36" s="18"/>
    </row>
    <row r="37" spans="1:8" ht="22.5" customHeight="1">
      <c r="A37" s="21" t="str">
        <f>'[5]餘絀-元(原稿)'!A90</f>
        <v>20.醫療藥品基金</v>
      </c>
      <c r="B37" s="30">
        <v>607</v>
      </c>
      <c r="C37" s="30">
        <v>244</v>
      </c>
      <c r="D37" s="30">
        <v>421</v>
      </c>
      <c r="E37" s="30">
        <f>D37-C37</f>
        <v>177</v>
      </c>
      <c r="F37" s="28">
        <f>ABS(E37/C37*100)</f>
        <v>72.54098360655738</v>
      </c>
      <c r="G37" s="28">
        <f t="shared" si="4"/>
        <v>69.35749588138385</v>
      </c>
      <c r="H37" s="24"/>
    </row>
    <row r="38" spans="1:8" s="19" customFormat="1" ht="22.5" customHeight="1">
      <c r="A38" s="21" t="str">
        <f>'[5]餘絀-元(原稿)'!A91</f>
        <v>21.管制藥品管理局製藥工廠作業基金</v>
      </c>
      <c r="B38" s="30">
        <v>131</v>
      </c>
      <c r="C38" s="30">
        <v>64</v>
      </c>
      <c r="D38" s="30">
        <v>62</v>
      </c>
      <c r="E38" s="30">
        <f>D38-C38</f>
        <v>-2</v>
      </c>
      <c r="F38" s="28">
        <f>ABS(E38/C38*100)</f>
        <v>3.125</v>
      </c>
      <c r="G38" s="28">
        <f t="shared" si="4"/>
        <v>47.32824427480916</v>
      </c>
      <c r="H38" s="18"/>
    </row>
    <row r="39" spans="1:8" s="37" customFormat="1" ht="22.5" customHeight="1">
      <c r="A39" s="20" t="str">
        <f>'[5]餘絀-元(原稿)'!A94</f>
        <v>國立故宮博物院主管</v>
      </c>
      <c r="B39" s="15">
        <f>SUM(B40)</f>
        <v>44</v>
      </c>
      <c r="C39" s="15">
        <f>SUM(C40)</f>
        <v>22</v>
      </c>
      <c r="D39" s="15">
        <f>SUM(D40)</f>
        <v>-5</v>
      </c>
      <c r="E39" s="15">
        <f>SUM(E40)</f>
        <v>-27</v>
      </c>
      <c r="F39" s="29" t="s">
        <v>14</v>
      </c>
      <c r="G39" s="29" t="s">
        <v>14</v>
      </c>
      <c r="H39" s="36"/>
    </row>
    <row r="40" spans="1:8" s="19" customFormat="1" ht="22.5" customHeight="1">
      <c r="A40" s="21" t="s">
        <v>30</v>
      </c>
      <c r="B40" s="30">
        <v>44</v>
      </c>
      <c r="C40" s="30">
        <v>22</v>
      </c>
      <c r="D40" s="30">
        <v>-5</v>
      </c>
      <c r="E40" s="30">
        <f>D40-C40</f>
        <v>-27</v>
      </c>
      <c r="F40" s="31" t="s">
        <v>14</v>
      </c>
      <c r="G40" s="31" t="s">
        <v>14</v>
      </c>
      <c r="H40" s="18"/>
    </row>
    <row r="41" spans="1:8" s="19" customFormat="1" ht="22.5" customHeight="1">
      <c r="A41" s="20" t="str">
        <f>'[5]餘絀-元(原稿)'!A96</f>
        <v>原住民族委員會主管</v>
      </c>
      <c r="B41" s="15">
        <f>SUM(B42)</f>
        <v>2</v>
      </c>
      <c r="C41" s="15">
        <f>SUM(C42)</f>
        <v>240</v>
      </c>
      <c r="D41" s="15">
        <f>SUM(D42)</f>
        <v>299</v>
      </c>
      <c r="E41" s="15">
        <f>SUM(E42)</f>
        <v>59</v>
      </c>
      <c r="F41" s="27">
        <f aca="true" t="shared" si="6" ref="F41:F50">ABS(E41/C41*100)</f>
        <v>24.583333333333332</v>
      </c>
      <c r="G41" s="27">
        <v>16980</v>
      </c>
      <c r="H41" s="18"/>
    </row>
    <row r="42" spans="1:8" s="37" customFormat="1" ht="22.5" customHeight="1">
      <c r="A42" s="21" t="s">
        <v>31</v>
      </c>
      <c r="B42" s="30">
        <v>2</v>
      </c>
      <c r="C42" s="30">
        <v>240</v>
      </c>
      <c r="D42" s="30">
        <v>299</v>
      </c>
      <c r="E42" s="30">
        <f>D42-C42</f>
        <v>59</v>
      </c>
      <c r="F42" s="28">
        <f t="shared" si="6"/>
        <v>24.583333333333332</v>
      </c>
      <c r="G42" s="28">
        <v>16980</v>
      </c>
      <c r="H42" s="36"/>
    </row>
    <row r="43" spans="1:8" s="19" customFormat="1" ht="22.5" customHeight="1">
      <c r="A43" s="14" t="str">
        <f>'[5]餘絀-元(原稿)'!A98</f>
        <v>債務基金</v>
      </c>
      <c r="B43" s="38">
        <f>B44</f>
        <v>6</v>
      </c>
      <c r="C43" s="39">
        <f aca="true" t="shared" si="7" ref="C43:E44">SUM(C44)</f>
        <v>4</v>
      </c>
      <c r="D43" s="39">
        <f t="shared" si="7"/>
        <v>7</v>
      </c>
      <c r="E43" s="15">
        <f t="shared" si="7"/>
        <v>3</v>
      </c>
      <c r="F43" s="27">
        <v>82</v>
      </c>
      <c r="G43" s="27">
        <v>112</v>
      </c>
      <c r="H43" s="18"/>
    </row>
    <row r="44" spans="1:8" s="19" customFormat="1" ht="22.5" customHeight="1">
      <c r="A44" s="20" t="str">
        <f>'[5]餘絀-元(原稿)'!A99</f>
        <v>財政部主管</v>
      </c>
      <c r="B44" s="38">
        <f>B45</f>
        <v>6</v>
      </c>
      <c r="C44" s="39">
        <f t="shared" si="7"/>
        <v>4</v>
      </c>
      <c r="D44" s="39">
        <f t="shared" si="7"/>
        <v>7</v>
      </c>
      <c r="E44" s="15">
        <f t="shared" si="7"/>
        <v>3</v>
      </c>
      <c r="F44" s="27">
        <v>82</v>
      </c>
      <c r="G44" s="27">
        <v>112</v>
      </c>
      <c r="H44" s="18"/>
    </row>
    <row r="45" spans="1:8" ht="22.5" customHeight="1">
      <c r="A45" s="21" t="str">
        <f>'[5]餘絀-元(原稿)'!A100</f>
        <v>1.中央政府債務基金</v>
      </c>
      <c r="B45" s="40">
        <v>6</v>
      </c>
      <c r="C45" s="30">
        <v>4</v>
      </c>
      <c r="D45" s="41">
        <v>7</v>
      </c>
      <c r="E45" s="30">
        <f>D45-C45</f>
        <v>3</v>
      </c>
      <c r="F45" s="28">
        <v>82</v>
      </c>
      <c r="G45" s="28">
        <v>112</v>
      </c>
      <c r="H45" s="24"/>
    </row>
    <row r="46" spans="1:8" ht="22.5" customHeight="1">
      <c r="A46" s="14" t="str">
        <f>'[5]餘絀-元(原稿)'!A101</f>
        <v>特別收入基金</v>
      </c>
      <c r="B46" s="15">
        <f>B47+B51+B56+B58+B61+B63+B65+B67+B69+B71+B73+B75+B77+B80</f>
        <v>25060</v>
      </c>
      <c r="C46" s="15">
        <f>C47+C51+C56+C58+C61+C63+C65+C67+C69+C71+C73+C75+C77+C80</f>
        <v>2415</v>
      </c>
      <c r="D46" s="15">
        <f>D47+D51+D56+D58+D61+D63+D65+D67+D69+D71+D73+D75+D77+D80</f>
        <v>4292</v>
      </c>
      <c r="E46" s="15">
        <f>E47+E51+E56+E58+E61+E63+E65+E67+E69+E71+E73+E75+E77+E80</f>
        <v>1877</v>
      </c>
      <c r="F46" s="27">
        <f t="shared" si="6"/>
        <v>77.72256728778468</v>
      </c>
      <c r="G46" s="27">
        <f>D46/B46*100</f>
        <v>17.126895450917797</v>
      </c>
      <c r="H46" s="24"/>
    </row>
    <row r="47" spans="1:8" ht="22.5" customHeight="1">
      <c r="A47" s="20" t="str">
        <f>'[5]餘絀-元(原稿)'!A102</f>
        <v>行政院主管</v>
      </c>
      <c r="B47" s="15">
        <f>SUM(B48:B50)</f>
        <v>35163</v>
      </c>
      <c r="C47" s="15">
        <f>SUM(C48:C50)</f>
        <v>-1344</v>
      </c>
      <c r="D47" s="15">
        <f>SUM(D48:D50)</f>
        <v>1708</v>
      </c>
      <c r="E47" s="15">
        <f>SUM(E48:E50)</f>
        <v>3052</v>
      </c>
      <c r="F47" s="29" t="s">
        <v>19</v>
      </c>
      <c r="G47" s="27">
        <f>D47/B47*100</f>
        <v>4.857378494440178</v>
      </c>
      <c r="H47" s="24"/>
    </row>
    <row r="48" spans="1:8" ht="22.5" customHeight="1">
      <c r="A48" s="21" t="str">
        <f>'[5]餘絀-元(原稿)'!A103</f>
        <v>1.行政院國家科學技術發展基金</v>
      </c>
      <c r="B48" s="30">
        <v>-1441</v>
      </c>
      <c r="C48" s="30">
        <v>1904</v>
      </c>
      <c r="D48" s="30">
        <v>3218</v>
      </c>
      <c r="E48" s="30">
        <f>D48-C48</f>
        <v>1314</v>
      </c>
      <c r="F48" s="28">
        <f t="shared" si="6"/>
        <v>69.0126050420168</v>
      </c>
      <c r="G48" s="31" t="s">
        <v>12</v>
      </c>
      <c r="H48" s="24"/>
    </row>
    <row r="49" spans="1:8" s="19" customFormat="1" ht="22.5" customHeight="1">
      <c r="A49" s="21" t="str">
        <f>'[5]餘絀-元(原稿)'!A104</f>
        <v>2.離島建設基金</v>
      </c>
      <c r="B49" s="30">
        <v>1758</v>
      </c>
      <c r="C49" s="30">
        <v>164</v>
      </c>
      <c r="D49" s="30">
        <v>408</v>
      </c>
      <c r="E49" s="30">
        <f>D49-C49</f>
        <v>244</v>
      </c>
      <c r="F49" s="28">
        <v>150</v>
      </c>
      <c r="G49" s="31">
        <f>D49/B49*100</f>
        <v>23.208191126279864</v>
      </c>
      <c r="H49" s="18"/>
    </row>
    <row r="50" spans="1:8" ht="22.5" customHeight="1">
      <c r="A50" s="21" t="str">
        <f>'[5]餘絀-元(原稿)'!A105</f>
        <v>3.行政院公營事業民營化基金</v>
      </c>
      <c r="B50" s="30">
        <v>34846</v>
      </c>
      <c r="C50" s="30">
        <v>-3412</v>
      </c>
      <c r="D50" s="30">
        <v>-1918</v>
      </c>
      <c r="E50" s="30">
        <f>D50-C50</f>
        <v>1494</v>
      </c>
      <c r="F50" s="28">
        <f t="shared" si="6"/>
        <v>43.78663540445486</v>
      </c>
      <c r="G50" s="31" t="s">
        <v>19</v>
      </c>
      <c r="H50" s="24"/>
    </row>
    <row r="51" spans="1:8" ht="22.5" customHeight="1">
      <c r="A51" s="20" t="str">
        <f>'[5]餘絀-元(原稿)'!A106</f>
        <v>內政部主管</v>
      </c>
      <c r="B51" s="15">
        <f>SUM(B52:B55)</f>
        <v>-121</v>
      </c>
      <c r="C51" s="15">
        <f>SUM(C52:C55)</f>
        <v>-113</v>
      </c>
      <c r="D51" s="15">
        <f>SUM(D52:D55)</f>
        <v>1335</v>
      </c>
      <c r="E51" s="15">
        <f>SUM(E52:E55)</f>
        <v>1448</v>
      </c>
      <c r="F51" s="29" t="s">
        <v>19</v>
      </c>
      <c r="G51" s="29" t="s">
        <v>19</v>
      </c>
      <c r="H51" s="24"/>
    </row>
    <row r="52" spans="1:8" s="19" customFormat="1" ht="22.5" customHeight="1">
      <c r="A52" s="21" t="str">
        <f>'[5]餘絀-元(原稿)'!A107</f>
        <v>4.社會福利基金</v>
      </c>
      <c r="B52" s="30">
        <v>-316</v>
      </c>
      <c r="C52" s="30">
        <v>-344</v>
      </c>
      <c r="D52" s="30">
        <v>1325</v>
      </c>
      <c r="E52" s="30">
        <f>D52-C52</f>
        <v>1669</v>
      </c>
      <c r="F52" s="31" t="s">
        <v>19</v>
      </c>
      <c r="G52" s="31" t="s">
        <v>19</v>
      </c>
      <c r="H52" s="18"/>
    </row>
    <row r="53" spans="1:8" ht="22.5" customHeight="1">
      <c r="A53" s="21" t="str">
        <f>'[5]餘絀-元(原稿)'!A108</f>
        <v>5.外籍配偶照顧輔導基金</v>
      </c>
      <c r="B53" s="40">
        <v>11</v>
      </c>
      <c r="C53" s="30">
        <v>3</v>
      </c>
      <c r="D53" s="30">
        <v>-38</v>
      </c>
      <c r="E53" s="30">
        <f>D53-C53</f>
        <v>-41</v>
      </c>
      <c r="F53" s="31" t="s">
        <v>14</v>
      </c>
      <c r="G53" s="31" t="s">
        <v>14</v>
      </c>
      <c r="H53" s="24"/>
    </row>
    <row r="54" spans="1:8" ht="22.5" customHeight="1">
      <c r="A54" s="21" t="s">
        <v>32</v>
      </c>
      <c r="B54" s="40">
        <v>18</v>
      </c>
      <c r="C54" s="30">
        <v>41</v>
      </c>
      <c r="D54" s="30">
        <v>48</v>
      </c>
      <c r="E54" s="30">
        <f>D54-C54</f>
        <v>7</v>
      </c>
      <c r="F54" s="28">
        <v>16</v>
      </c>
      <c r="G54" s="28">
        <v>268</v>
      </c>
      <c r="H54" s="24"/>
    </row>
    <row r="55" spans="1:8" ht="22.5" customHeight="1">
      <c r="A55" s="21" t="s">
        <v>33</v>
      </c>
      <c r="B55" s="40">
        <v>166</v>
      </c>
      <c r="C55" s="30">
        <v>187</v>
      </c>
      <c r="D55" s="30"/>
      <c r="E55" s="30">
        <f>D55-C55</f>
        <v>-187</v>
      </c>
      <c r="F55" s="31" t="s">
        <v>14</v>
      </c>
      <c r="G55" s="31" t="s">
        <v>14</v>
      </c>
      <c r="H55" s="24"/>
    </row>
    <row r="56" spans="1:8" s="19" customFormat="1" ht="22.5" customHeight="1">
      <c r="A56" s="20" t="str">
        <f>'[5]餘絀-元(原稿)'!A109</f>
        <v>教育部主管</v>
      </c>
      <c r="B56" s="15">
        <f>SUM(B57)</f>
        <v>-67</v>
      </c>
      <c r="C56" s="15">
        <f>SUM(C57)</f>
        <v>137</v>
      </c>
      <c r="D56" s="15">
        <f>SUM(D57)</f>
        <v>1256</v>
      </c>
      <c r="E56" s="15">
        <f>SUM(E57)</f>
        <v>1119</v>
      </c>
      <c r="F56" s="27">
        <v>816</v>
      </c>
      <c r="G56" s="29" t="s">
        <v>19</v>
      </c>
      <c r="H56" s="18"/>
    </row>
    <row r="57" spans="1:8" s="37" customFormat="1" ht="22.5" customHeight="1">
      <c r="A57" s="21" t="s">
        <v>34</v>
      </c>
      <c r="B57" s="30">
        <v>-67</v>
      </c>
      <c r="C57" s="30">
        <v>137</v>
      </c>
      <c r="D57" s="30">
        <v>1256</v>
      </c>
      <c r="E57" s="30">
        <f>D57-C57</f>
        <v>1119</v>
      </c>
      <c r="F57" s="28">
        <v>816</v>
      </c>
      <c r="G57" s="31" t="s">
        <v>19</v>
      </c>
      <c r="H57" s="36"/>
    </row>
    <row r="58" spans="1:8" ht="22.5" customHeight="1">
      <c r="A58" s="20" t="str">
        <f>'[5]餘絀-元(原稿)'!A111</f>
        <v>經濟部主管</v>
      </c>
      <c r="B58" s="15">
        <f>SUM(B59:B60)</f>
        <v>11407</v>
      </c>
      <c r="C58" s="15">
        <f>SUM(C59:C60)</f>
        <v>5316</v>
      </c>
      <c r="D58" s="15">
        <f>SUM(D59:D60)</f>
        <v>7348</v>
      </c>
      <c r="E58" s="15">
        <f>SUM(E59:E60)</f>
        <v>2032</v>
      </c>
      <c r="F58" s="27">
        <f aca="true" t="shared" si="8" ref="F58:F72">ABS(E58/C58*100)</f>
        <v>38.2242287434161</v>
      </c>
      <c r="G58" s="27">
        <f>D58/B58*100</f>
        <v>64.41658630665381</v>
      </c>
      <c r="H58" s="24"/>
    </row>
    <row r="59" spans="1:8" s="19" customFormat="1" ht="22.5" customHeight="1">
      <c r="A59" s="21" t="s">
        <v>35</v>
      </c>
      <c r="B59" s="30">
        <v>1697</v>
      </c>
      <c r="C59" s="30">
        <v>207</v>
      </c>
      <c r="D59" s="30">
        <v>1693</v>
      </c>
      <c r="E59" s="30">
        <f>D59-C59</f>
        <v>1486</v>
      </c>
      <c r="F59" s="28">
        <v>719</v>
      </c>
      <c r="G59" s="28">
        <f>D59/B59*100</f>
        <v>99.76428992339422</v>
      </c>
      <c r="H59" s="18"/>
    </row>
    <row r="60" spans="1:8" ht="22.5" customHeight="1">
      <c r="A60" s="21" t="s">
        <v>36</v>
      </c>
      <c r="B60" s="30">
        <v>9710</v>
      </c>
      <c r="C60" s="30">
        <v>5109</v>
      </c>
      <c r="D60" s="30">
        <v>5655</v>
      </c>
      <c r="E60" s="30">
        <f>D60-C60</f>
        <v>546</v>
      </c>
      <c r="F60" s="28">
        <f t="shared" si="8"/>
        <v>10.687022900763358</v>
      </c>
      <c r="G60" s="28">
        <f>D60/B60*100</f>
        <v>58.2389289392379</v>
      </c>
      <c r="H60" s="24"/>
    </row>
    <row r="61" spans="1:8" ht="22.5" customHeight="1">
      <c r="A61" s="20" t="str">
        <f>'[5]餘絀-元(原稿)'!A114</f>
        <v>交通部主管</v>
      </c>
      <c r="B61" s="15">
        <f>SUM(B62)</f>
        <v>-3484</v>
      </c>
      <c r="C61" s="15">
        <f>SUM(C62)</f>
        <v>1894</v>
      </c>
      <c r="D61" s="15">
        <f>SUM(D62)</f>
        <v>2161</v>
      </c>
      <c r="E61" s="15">
        <f>SUM(E62)</f>
        <v>267</v>
      </c>
      <c r="F61" s="27">
        <f t="shared" si="8"/>
        <v>14.09714889123548</v>
      </c>
      <c r="G61" s="29" t="s">
        <v>19</v>
      </c>
      <c r="H61" s="24"/>
    </row>
    <row r="62" spans="1:8" ht="22.5" customHeight="1">
      <c r="A62" s="21" t="s">
        <v>37</v>
      </c>
      <c r="B62" s="30">
        <v>-3484</v>
      </c>
      <c r="C62" s="30">
        <v>1894</v>
      </c>
      <c r="D62" s="30">
        <v>2161</v>
      </c>
      <c r="E62" s="30">
        <f>D62-C62</f>
        <v>267</v>
      </c>
      <c r="F62" s="28">
        <f t="shared" si="8"/>
        <v>14.09714889123548</v>
      </c>
      <c r="G62" s="31" t="s">
        <v>19</v>
      </c>
      <c r="H62" s="24"/>
    </row>
    <row r="63" spans="1:8" s="19" customFormat="1" ht="22.5" customHeight="1">
      <c r="A63" s="20" t="str">
        <f>'[5]餘絀-元(原稿)'!A116</f>
        <v>原子能委員會主管</v>
      </c>
      <c r="B63" s="15">
        <f>SUM(B64)</f>
        <v>23</v>
      </c>
      <c r="C63" s="15">
        <f>SUM(C64)</f>
        <v>55</v>
      </c>
      <c r="D63" s="15">
        <f>SUM(D64)</f>
        <v>66</v>
      </c>
      <c r="E63" s="15">
        <f>SUM(E64)</f>
        <v>11</v>
      </c>
      <c r="F63" s="27">
        <f t="shared" si="8"/>
        <v>20</v>
      </c>
      <c r="G63" s="28">
        <v>285</v>
      </c>
      <c r="H63" s="18"/>
    </row>
    <row r="64" spans="1:8" s="37" customFormat="1" ht="22.5" customHeight="1">
      <c r="A64" s="21" t="s">
        <v>38</v>
      </c>
      <c r="B64" s="30">
        <v>23</v>
      </c>
      <c r="C64" s="30">
        <v>55</v>
      </c>
      <c r="D64" s="30">
        <v>66</v>
      </c>
      <c r="E64" s="30">
        <f>D64-C64</f>
        <v>11</v>
      </c>
      <c r="F64" s="28">
        <f t="shared" si="8"/>
        <v>20</v>
      </c>
      <c r="G64" s="28">
        <v>285</v>
      </c>
      <c r="H64" s="36"/>
    </row>
    <row r="65" spans="1:8" s="19" customFormat="1" ht="22.5" customHeight="1">
      <c r="A65" s="20" t="str">
        <f>'[5]餘絀-元(原稿)'!A118</f>
        <v>農業委員會主管</v>
      </c>
      <c r="B65" s="15">
        <f>SUM(B66)</f>
        <v>-16818</v>
      </c>
      <c r="C65" s="15">
        <f>SUM(C66)</f>
        <v>-5304</v>
      </c>
      <c r="D65" s="15">
        <f>SUM(D66)</f>
        <v>-2260</v>
      </c>
      <c r="E65" s="15">
        <f>SUM(E66)</f>
        <v>3044</v>
      </c>
      <c r="F65" s="27">
        <f t="shared" si="8"/>
        <v>57.39064856711915</v>
      </c>
      <c r="G65" s="29" t="s">
        <v>12</v>
      </c>
      <c r="H65" s="18"/>
    </row>
    <row r="66" spans="1:8" ht="22.5" customHeight="1">
      <c r="A66" s="21" t="s">
        <v>39</v>
      </c>
      <c r="B66" s="30">
        <v>-16818</v>
      </c>
      <c r="C66" s="30">
        <v>-5304</v>
      </c>
      <c r="D66" s="30">
        <v>-2260</v>
      </c>
      <c r="E66" s="30">
        <f>D66-C66</f>
        <v>3044</v>
      </c>
      <c r="F66" s="28">
        <f t="shared" si="8"/>
        <v>57.39064856711915</v>
      </c>
      <c r="G66" s="31" t="s">
        <v>12</v>
      </c>
      <c r="H66" s="24"/>
    </row>
    <row r="67" spans="1:8" s="19" customFormat="1" ht="22.5" customHeight="1">
      <c r="A67" s="20" t="str">
        <f>'[5]餘絀-元(原稿)'!A120</f>
        <v>勞工委員會主管</v>
      </c>
      <c r="B67" s="15">
        <f>SUM(B68)</f>
        <v>-173</v>
      </c>
      <c r="C67" s="15">
        <f>SUM(C68)</f>
        <v>933</v>
      </c>
      <c r="D67" s="15">
        <f>SUM(D68)</f>
        <v>980</v>
      </c>
      <c r="E67" s="15">
        <f>SUM(E68)</f>
        <v>47</v>
      </c>
      <c r="F67" s="27">
        <f t="shared" si="8"/>
        <v>5.037513397642015</v>
      </c>
      <c r="G67" s="29" t="s">
        <v>19</v>
      </c>
      <c r="H67" s="18"/>
    </row>
    <row r="68" spans="1:8" s="43" customFormat="1" ht="22.5" customHeight="1">
      <c r="A68" s="21" t="s">
        <v>40</v>
      </c>
      <c r="B68" s="30">
        <v>-173</v>
      </c>
      <c r="C68" s="30">
        <v>933</v>
      </c>
      <c r="D68" s="30">
        <v>980</v>
      </c>
      <c r="E68" s="30">
        <f>D68-C68</f>
        <v>47</v>
      </c>
      <c r="F68" s="28">
        <f t="shared" si="8"/>
        <v>5.037513397642015</v>
      </c>
      <c r="G68" s="31" t="s">
        <v>19</v>
      </c>
      <c r="H68" s="42"/>
    </row>
    <row r="69" spans="1:8" s="19" customFormat="1" ht="24" customHeight="1">
      <c r="A69" s="20" t="str">
        <f>'[5]餘絀-元(原稿)'!A122</f>
        <v>衛生署主管</v>
      </c>
      <c r="B69" s="15">
        <f>SUM(B70)</f>
        <v>-983</v>
      </c>
      <c r="C69" s="15">
        <f>SUM(C70)</f>
        <v>-229</v>
      </c>
      <c r="D69" s="15">
        <f>SUM(D70)</f>
        <v>-8</v>
      </c>
      <c r="E69" s="15">
        <f>SUM(E70)</f>
        <v>221</v>
      </c>
      <c r="F69" s="27">
        <f t="shared" si="8"/>
        <v>96.50655021834062</v>
      </c>
      <c r="G69" s="29" t="s">
        <v>12</v>
      </c>
      <c r="H69" s="18"/>
    </row>
    <row r="70" spans="1:8" ht="24" customHeight="1">
      <c r="A70" s="21" t="s">
        <v>41</v>
      </c>
      <c r="B70" s="30">
        <v>-983</v>
      </c>
      <c r="C70" s="30">
        <v>-229</v>
      </c>
      <c r="D70" s="30">
        <v>-8</v>
      </c>
      <c r="E70" s="30">
        <f>D70-C70</f>
        <v>221</v>
      </c>
      <c r="F70" s="28">
        <f t="shared" si="8"/>
        <v>96.50655021834062</v>
      </c>
      <c r="G70" s="31" t="s">
        <v>12</v>
      </c>
      <c r="H70" s="24"/>
    </row>
    <row r="71" spans="1:8" s="19" customFormat="1" ht="24" customHeight="1">
      <c r="A71" s="20" t="str">
        <f>'[5]餘絀-元(原稿)'!A124</f>
        <v>環境保護署主管</v>
      </c>
      <c r="B71" s="15">
        <f>SUM(B72)</f>
        <v>19</v>
      </c>
      <c r="C71" s="15">
        <f>SUM(C72)</f>
        <v>767</v>
      </c>
      <c r="D71" s="15">
        <f>SUM(D72)</f>
        <v>1058</v>
      </c>
      <c r="E71" s="15">
        <f>SUM(E72)</f>
        <v>291</v>
      </c>
      <c r="F71" s="27">
        <f t="shared" si="8"/>
        <v>37.9400260756193</v>
      </c>
      <c r="G71" s="27">
        <v>5532</v>
      </c>
      <c r="H71" s="18"/>
    </row>
    <row r="72" spans="1:8" ht="24" customHeight="1">
      <c r="A72" s="21" t="s">
        <v>42</v>
      </c>
      <c r="B72" s="30">
        <v>19</v>
      </c>
      <c r="C72" s="30">
        <v>767</v>
      </c>
      <c r="D72" s="30">
        <v>1058</v>
      </c>
      <c r="E72" s="30">
        <f>D72-C72</f>
        <v>291</v>
      </c>
      <c r="F72" s="28">
        <f t="shared" si="8"/>
        <v>37.9400260756193</v>
      </c>
      <c r="G72" s="28">
        <v>5532</v>
      </c>
      <c r="H72" s="24"/>
    </row>
    <row r="73" spans="1:8" s="19" customFormat="1" ht="24" customHeight="1">
      <c r="A73" s="20" t="str">
        <f>'[5]餘絀-元(原稿)'!A126</f>
        <v>大陸委員會主管</v>
      </c>
      <c r="B73" s="15">
        <f>SUM(B74)</f>
        <v>-36</v>
      </c>
      <c r="C73" s="38">
        <f>SUM(C74)</f>
        <v>30</v>
      </c>
      <c r="D73" s="38">
        <f>SUM(D74)</f>
        <v>28</v>
      </c>
      <c r="E73" s="15">
        <f>SUM(E74)</f>
        <v>-2</v>
      </c>
      <c r="F73" s="27">
        <v>6</v>
      </c>
      <c r="G73" s="29" t="s">
        <v>19</v>
      </c>
      <c r="H73" s="18"/>
    </row>
    <row r="74" spans="1:8" ht="24" customHeight="1">
      <c r="A74" s="21" t="s">
        <v>43</v>
      </c>
      <c r="B74" s="30">
        <v>-36</v>
      </c>
      <c r="C74" s="30">
        <v>30</v>
      </c>
      <c r="D74" s="40">
        <v>28</v>
      </c>
      <c r="E74" s="30">
        <f>D74-C74</f>
        <v>-2</v>
      </c>
      <c r="F74" s="28">
        <v>6</v>
      </c>
      <c r="G74" s="31" t="s">
        <v>19</v>
      </c>
      <c r="H74" s="24"/>
    </row>
    <row r="75" spans="1:8" s="19" customFormat="1" ht="24" customHeight="1">
      <c r="A75" s="20" t="str">
        <f>'[5]餘絀-元(原稿)'!A128</f>
        <v>新聞局主管</v>
      </c>
      <c r="B75" s="15">
        <f>SUM(B76)</f>
        <v>14</v>
      </c>
      <c r="C75" s="39">
        <f>SUM(C76)</f>
        <v>316</v>
      </c>
      <c r="D75" s="39">
        <f>SUM(D76)</f>
        <v>346</v>
      </c>
      <c r="E75" s="39">
        <f>SUM(E76)</f>
        <v>30</v>
      </c>
      <c r="F75" s="27">
        <v>10</v>
      </c>
      <c r="G75" s="27">
        <v>2540</v>
      </c>
      <c r="H75" s="18"/>
    </row>
    <row r="76" spans="1:8" ht="24" customHeight="1">
      <c r="A76" s="21" t="s">
        <v>44</v>
      </c>
      <c r="B76" s="30">
        <v>14</v>
      </c>
      <c r="C76" s="41">
        <v>316</v>
      </c>
      <c r="D76" s="41">
        <v>346</v>
      </c>
      <c r="E76" s="41">
        <f>D76-C76</f>
        <v>30</v>
      </c>
      <c r="F76" s="28">
        <v>10</v>
      </c>
      <c r="G76" s="28">
        <v>2540</v>
      </c>
      <c r="H76" s="24"/>
    </row>
    <row r="77" spans="1:8" ht="24" customHeight="1">
      <c r="A77" s="20" t="str">
        <f>'[5]餘絀-元(原稿)'!A130</f>
        <v>金融監督管理委員會主管</v>
      </c>
      <c r="B77" s="15">
        <f>SUM(B78:B79)</f>
        <v>127</v>
      </c>
      <c r="C77" s="15">
        <f>SUM(C78:C79)</f>
        <v>-185</v>
      </c>
      <c r="D77" s="15">
        <f>SUM(D78:D79)</f>
        <v>-9917</v>
      </c>
      <c r="E77" s="15">
        <f>SUM(E78:E79)</f>
        <v>-9732</v>
      </c>
      <c r="F77" s="27">
        <v>5274</v>
      </c>
      <c r="G77" s="29" t="s">
        <v>14</v>
      </c>
      <c r="H77" s="24"/>
    </row>
    <row r="78" spans="1:8" s="19" customFormat="1" ht="24" customHeight="1">
      <c r="A78" s="21" t="s">
        <v>45</v>
      </c>
      <c r="B78" s="41">
        <v>0</v>
      </c>
      <c r="C78" s="30">
        <v>-195</v>
      </c>
      <c r="D78" s="30">
        <v>47</v>
      </c>
      <c r="E78" s="30">
        <f>D78-C78</f>
        <v>242</v>
      </c>
      <c r="F78" s="31" t="s">
        <v>19</v>
      </c>
      <c r="G78" s="28">
        <v>389582</v>
      </c>
      <c r="H78" s="18"/>
    </row>
    <row r="79" spans="1:8" s="19" customFormat="1" ht="24" customHeight="1">
      <c r="A79" s="21" t="s">
        <v>46</v>
      </c>
      <c r="B79" s="30">
        <v>127</v>
      </c>
      <c r="C79" s="30">
        <v>10</v>
      </c>
      <c r="D79" s="30">
        <v>-9964</v>
      </c>
      <c r="E79" s="30">
        <f>D79-C79</f>
        <v>-9974</v>
      </c>
      <c r="F79" s="31" t="s">
        <v>14</v>
      </c>
      <c r="G79" s="31" t="s">
        <v>14</v>
      </c>
      <c r="H79" s="18"/>
    </row>
    <row r="80" spans="1:8" ht="24" customHeight="1">
      <c r="A80" s="20" t="str">
        <f>'[5]餘絀-元(原稿)'!A133</f>
        <v>國家通訊傳播委員會主管</v>
      </c>
      <c r="B80" s="15">
        <f>SUM(B81)</f>
        <v>-11</v>
      </c>
      <c r="C80" s="15">
        <f>SUM(C81)</f>
        <v>142</v>
      </c>
      <c r="D80" s="15">
        <f>SUM(D81)</f>
        <v>191</v>
      </c>
      <c r="E80" s="15">
        <f>SUM(E81)</f>
        <v>49</v>
      </c>
      <c r="F80" s="27">
        <v>34</v>
      </c>
      <c r="G80" s="29" t="s">
        <v>19</v>
      </c>
      <c r="H80" s="24"/>
    </row>
    <row r="81" spans="1:8" s="19" customFormat="1" ht="24" customHeight="1">
      <c r="A81" s="21" t="s">
        <v>47</v>
      </c>
      <c r="B81" s="30">
        <v>-11</v>
      </c>
      <c r="C81" s="30">
        <v>142</v>
      </c>
      <c r="D81" s="30">
        <v>191</v>
      </c>
      <c r="E81" s="30">
        <f>D81-C81</f>
        <v>49</v>
      </c>
      <c r="F81" s="28">
        <v>34</v>
      </c>
      <c r="G81" s="31" t="s">
        <v>19</v>
      </c>
      <c r="H81" s="18"/>
    </row>
    <row r="82" spans="1:8" s="19" customFormat="1" ht="24" customHeight="1">
      <c r="A82" s="14" t="str">
        <f>'[5]餘絀-元(原稿)'!A135</f>
        <v>資本計畫基金</v>
      </c>
      <c r="B82" s="15">
        <f aca="true" t="shared" si="9" ref="B82:E83">SUM(B83)</f>
        <v>-5168</v>
      </c>
      <c r="C82" s="15">
        <f t="shared" si="9"/>
        <v>-2020</v>
      </c>
      <c r="D82" s="15">
        <f t="shared" si="9"/>
        <v>-834</v>
      </c>
      <c r="E82" s="15">
        <f t="shared" si="9"/>
        <v>1186</v>
      </c>
      <c r="F82" s="27">
        <f>ABS(E82/C82*100)</f>
        <v>58.712871287128706</v>
      </c>
      <c r="G82" s="29" t="s">
        <v>12</v>
      </c>
      <c r="H82" s="18"/>
    </row>
    <row r="83" spans="1:8" s="19" customFormat="1" ht="24" customHeight="1">
      <c r="A83" s="20" t="str">
        <f>'[5]餘絀-元(原稿)'!A136</f>
        <v>國防部主管</v>
      </c>
      <c r="B83" s="15">
        <f t="shared" si="9"/>
        <v>-5168</v>
      </c>
      <c r="C83" s="15">
        <f t="shared" si="9"/>
        <v>-2020</v>
      </c>
      <c r="D83" s="15">
        <f t="shared" si="9"/>
        <v>-834</v>
      </c>
      <c r="E83" s="15">
        <f t="shared" si="9"/>
        <v>1186</v>
      </c>
      <c r="F83" s="27">
        <f>ABS(E83/C83*100)</f>
        <v>58.712871287128706</v>
      </c>
      <c r="G83" s="29" t="s">
        <v>12</v>
      </c>
      <c r="H83" s="18"/>
    </row>
    <row r="84" spans="1:8" s="19" customFormat="1" ht="24" customHeight="1">
      <c r="A84" s="21" t="str">
        <f>'[5]餘絀-元(原稿)'!A137</f>
        <v>1.國軍老舊營舍改建基金</v>
      </c>
      <c r="B84" s="30">
        <v>-5168</v>
      </c>
      <c r="C84" s="30">
        <v>-2020</v>
      </c>
      <c r="D84" s="30">
        <v>-834</v>
      </c>
      <c r="E84" s="30">
        <f>D84-C84</f>
        <v>1186</v>
      </c>
      <c r="F84" s="28">
        <f>ABS(E84/C84*100)</f>
        <v>58.712871287128706</v>
      </c>
      <c r="G84" s="31" t="s">
        <v>12</v>
      </c>
      <c r="H84" s="18"/>
    </row>
    <row r="85" spans="1:8" s="19" customFormat="1" ht="27.75" customHeight="1">
      <c r="A85" s="44" t="s">
        <v>2</v>
      </c>
      <c r="B85" s="15">
        <f>B5+B43+B46+B82</f>
        <v>59915</v>
      </c>
      <c r="C85" s="15">
        <f>C5+C43+C46+C82</f>
        <v>17192</v>
      </c>
      <c r="D85" s="15">
        <f>D5+D43+D46+D82</f>
        <v>22090</v>
      </c>
      <c r="E85" s="15">
        <f>E5+E43+E46+E82</f>
        <v>4898</v>
      </c>
      <c r="F85" s="27">
        <f>ABS(E85/C85*100)</f>
        <v>28.48999534667287</v>
      </c>
      <c r="G85" s="27">
        <f>D85/B85*100</f>
        <v>36.86889760494033</v>
      </c>
      <c r="H85" s="18"/>
    </row>
    <row r="86" spans="1:8" s="19" customFormat="1" ht="16.5" customHeight="1">
      <c r="A86" s="45" t="s">
        <v>48</v>
      </c>
      <c r="B86" s="45"/>
      <c r="C86" s="45"/>
      <c r="D86" s="45"/>
      <c r="E86" s="45"/>
      <c r="F86" s="45"/>
      <c r="G86" s="46"/>
      <c r="H86" s="47"/>
    </row>
    <row r="87" spans="1:7" s="48" customFormat="1" ht="15.75" customHeight="1">
      <c r="A87" s="45" t="s">
        <v>49</v>
      </c>
      <c r="B87" s="45"/>
      <c r="C87" s="45"/>
      <c r="D87" s="45"/>
      <c r="E87" s="45"/>
      <c r="F87" s="45"/>
      <c r="G87" s="46"/>
    </row>
    <row r="88" spans="1:7" s="51" customFormat="1" ht="30" customHeight="1">
      <c r="A88" s="49" t="s">
        <v>50</v>
      </c>
      <c r="B88" s="49"/>
      <c r="C88" s="49"/>
      <c r="D88" s="49"/>
      <c r="E88" s="49"/>
      <c r="F88" s="49"/>
      <c r="G88" s="50"/>
    </row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</sheetData>
  <mergeCells count="7">
    <mergeCell ref="A1:G1"/>
    <mergeCell ref="A88:G88"/>
    <mergeCell ref="A87:G87"/>
    <mergeCell ref="A3:A4"/>
    <mergeCell ref="B3:B4"/>
    <mergeCell ref="C3:G3"/>
    <mergeCell ref="A86:G86"/>
  </mergeCells>
  <printOptions horizontalCentered="1"/>
  <pageMargins left="0.3937007874015748" right="0.3937007874015748" top="0.7874015748031497" bottom="0.5905511811023623" header="0.5905511811023623" footer="0.31496062992125984"/>
  <pageSetup firstPageNumber="16" useFirstPageNumber="1" horizontalDpi="600" verticalDpi="600" orientation="landscape" paperSize="9" scale="87" r:id="rId3"/>
  <headerFooter alignWithMargins="0">
    <oddHeader>&amp;L&amp;"標楷體,標準"&amp;20附表&amp;"Times New Roman,標準"6</oddHeader>
    <oddFooter>&amp;C&amp;"Times New Roman,標準"&amp;14&amp;P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會計管理中心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</dc:creator>
  <cp:keywords/>
  <dc:description/>
  <cp:lastModifiedBy>temp</cp:lastModifiedBy>
  <dcterms:created xsi:type="dcterms:W3CDTF">2008-10-24T06:36:35Z</dcterms:created>
  <dcterms:modified xsi:type="dcterms:W3CDTF">2008-10-24T06:36:48Z</dcterms:modified>
  <cp:category/>
  <cp:version/>
  <cp:contentType/>
  <cp:contentStatus/>
</cp:coreProperties>
</file>