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70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'6表非餘絀'!$A$5:$G$88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79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<sst xmlns="http://schemas.openxmlformats.org/spreadsheetml/2006/main" count="56" uniqueCount="20">
  <si>
    <t>單位：百萬元</t>
  </si>
  <si>
    <t>轉絀為餘</t>
  </si>
  <si>
    <t>反餘為絀</t>
  </si>
  <si>
    <t>合          計</t>
  </si>
  <si>
    <t>96年度營業基金以外之其他特種基金截至96年9月底實際餘絀情形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</si>
  <si>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</si>
  <si>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</si>
  <si>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</si>
  <si>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</si>
  <si>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</si>
  <si>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</si>
  <si>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</si>
  <si>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達成率
</t>
    </r>
    <r>
      <rPr>
        <sz val="12"/>
        <color indexed="8"/>
        <rFont val="Times New Roman"/>
        <family val="1"/>
      </rPr>
      <t>(6)=(3)/(1)</t>
    </r>
  </si>
  <si>
    <t>已達成</t>
  </si>
  <si>
    <r>
      <t>7.國立大學校院校務基金</t>
    </r>
    <r>
      <rPr>
        <sz val="12"/>
        <color indexed="8"/>
        <rFont val="標楷體"/>
        <family val="4"/>
      </rPr>
      <t>(54單位彙總數)</t>
    </r>
  </si>
  <si>
    <t>轉絀為餘</t>
  </si>
  <si>
    <t>反餘為絀</t>
  </si>
  <si>
    <t>註：1.表列營業基金以外之其他特種基金計98單位，包括作業基金77單位（其中國立大學校院校務基金54單位於表內以彙總列數表達）、債務基金1單位、特</t>
  </si>
  <si>
    <t xml:space="preserve">      別收入基金19單位及資本計畫基金1單位。</t>
  </si>
  <si>
    <t xml:space="preserve">    2.本表數據係以新臺幣百萬元為單位及經四捨五入處理後列計，若有數據但未達百萬元者，則以”-“符號表示；另百分比係以採計至元為單位核算，未
      達1％者，則以"0"表示。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</si>
</sst>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標楷體"/>
      <family val="4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Border="1" applyAlignment="1">
      <alignment horizontal="right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49" fontId="12" fillId="0" borderId="2" xfId="19" applyNumberFormat="1" applyFont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top" wrapText="1"/>
      <protection/>
    </xf>
    <xf numFmtId="0" fontId="17" fillId="0" borderId="1" xfId="0" applyFont="1" applyBorder="1" applyAlignment="1" applyProtection="1">
      <alignment vertical="center" wrapText="1"/>
      <protection/>
    </xf>
    <xf numFmtId="179" fontId="18" fillId="0" borderId="1" xfId="0" applyNumberFormat="1" applyFont="1" applyFill="1" applyBorder="1" applyAlignment="1" applyProtection="1">
      <alignment horizontal="right" vertical="center"/>
      <protection/>
    </xf>
    <xf numFmtId="179" fontId="18" fillId="0" borderId="1" xfId="0" applyNumberFormat="1" applyFont="1" applyBorder="1" applyAlignment="1" applyProtection="1">
      <alignment horizontal="right" vertical="center"/>
      <protection/>
    </xf>
    <xf numFmtId="179" fontId="18" fillId="0" borderId="1" xfId="0" applyNumberFormat="1" applyFont="1" applyBorder="1" applyAlignment="1" applyProtection="1">
      <alignment horizontal="right" vertical="center" wrapText="1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0" applyFont="1" applyBorder="1" applyAlignment="1" applyProtection="1">
      <alignment horizontal="left" vertical="center" wrapText="1" indent="1"/>
      <protection/>
    </xf>
    <xf numFmtId="0" fontId="14" fillId="0" borderId="1" xfId="0" applyFont="1" applyBorder="1" applyAlignment="1" applyProtection="1">
      <alignment horizontal="left" vertical="center" wrapText="1" indent="1"/>
      <protection/>
    </xf>
    <xf numFmtId="179" fontId="13" fillId="0" borderId="1" xfId="0" applyNumberFormat="1" applyFont="1" applyBorder="1" applyAlignment="1" applyProtection="1">
      <alignment horizontal="right" vertical="center"/>
      <protection/>
    </xf>
    <xf numFmtId="179" fontId="13" fillId="0" borderId="1" xfId="0" applyNumberFormat="1" applyFont="1" applyBorder="1" applyAlignment="1" applyProtection="1">
      <alignment horizontal="right" vertical="center" wrapText="1"/>
      <protection/>
    </xf>
    <xf numFmtId="0" fontId="11" fillId="0" borderId="0" xfId="19" applyFont="1" applyBorder="1">
      <alignment vertical="top"/>
      <protection/>
    </xf>
    <xf numFmtId="179" fontId="17" fillId="0" borderId="1" xfId="0" applyNumberFormat="1" applyFont="1" applyBorder="1" applyAlignment="1" applyProtection="1">
      <alignment horizontal="right" vertical="center" wrapText="1"/>
      <protection/>
    </xf>
    <xf numFmtId="179" fontId="14" fillId="0" borderId="1" xfId="0" applyNumberFormat="1" applyFont="1" applyBorder="1" applyAlignment="1" applyProtection="1">
      <alignment horizontal="right" vertical="center" wrapText="1"/>
      <protection/>
    </xf>
    <xf numFmtId="179" fontId="18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 wrapText="1"/>
      <protection/>
    </xf>
    <xf numFmtId="179" fontId="17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/>
      <protection/>
    </xf>
    <xf numFmtId="179" fontId="14" fillId="0" borderId="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180" fontId="18" fillId="0" borderId="1" xfId="0" applyNumberFormat="1" applyFont="1" applyFill="1" applyBorder="1" applyAlignment="1" applyProtection="1">
      <alignment horizontal="right" vertical="center"/>
      <protection/>
    </xf>
    <xf numFmtId="180" fontId="13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11" fillId="0" borderId="0" xfId="19" applyFont="1" applyBorder="1" applyAlignment="1">
      <alignment/>
      <protection/>
    </xf>
    <xf numFmtId="49" fontId="23" fillId="0" borderId="0" xfId="0" applyNumberFormat="1" applyFont="1" applyBorder="1" applyAlignment="1" applyProtection="1">
      <alignment wrapText="1"/>
      <protection/>
    </xf>
    <xf numFmtId="0" fontId="11" fillId="0" borderId="0" xfId="19" applyFont="1" applyBorder="1" applyAlignment="1">
      <alignment/>
      <protection/>
    </xf>
    <xf numFmtId="0" fontId="11" fillId="0" borderId="0" xfId="19" applyFont="1" applyAlignment="1">
      <alignment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49" fontId="9" fillId="0" borderId="0" xfId="0" applyNumberFormat="1" applyFont="1" applyBorder="1" applyAlignment="1" applyProtection="1">
      <alignment horizontal="left" wrapText="1"/>
      <protection/>
    </xf>
    <xf numFmtId="49" fontId="9" fillId="0" borderId="0" xfId="0" applyNumberFormat="1" applyFont="1" applyBorder="1" applyAlignment="1" applyProtection="1">
      <alignment horizontal="left" wrapText="1"/>
      <protection/>
    </xf>
    <xf numFmtId="49" fontId="23" fillId="0" borderId="3" xfId="0" applyNumberFormat="1" applyFont="1" applyBorder="1" applyAlignment="1" applyProtection="1">
      <alignment horizontal="left" wrapText="1"/>
      <protection/>
    </xf>
    <xf numFmtId="49" fontId="23" fillId="0" borderId="4" xfId="0" applyNumberFormat="1" applyFont="1" applyBorder="1" applyAlignment="1" applyProtection="1">
      <alignment horizontal="left" wrapText="1"/>
      <protection/>
    </xf>
    <xf numFmtId="49" fontId="23" fillId="0" borderId="0" xfId="0" applyNumberFormat="1" applyFont="1" applyBorder="1" applyAlignment="1" applyProtection="1">
      <alignment wrapText="1"/>
      <protection/>
    </xf>
    <xf numFmtId="49" fontId="23" fillId="0" borderId="0" xfId="0" applyNumberFormat="1" applyFont="1" applyBorder="1" applyAlignment="1" applyProtection="1">
      <alignment wrapText="1"/>
      <protection/>
    </xf>
    <xf numFmtId="0" fontId="14" fillId="0" borderId="5" xfId="19" applyFont="1" applyBorder="1" applyAlignment="1">
      <alignment horizontal="center" vertical="center"/>
      <protection/>
    </xf>
    <xf numFmtId="0" fontId="14" fillId="0" borderId="2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7">
          <cell r="A7" t="str">
            <v>1.行政院國家發展基金</v>
          </cell>
        </row>
        <row r="8">
          <cell r="A8" t="str">
            <v>內政部主管</v>
          </cell>
        </row>
        <row r="9">
          <cell r="A9" t="str">
            <v>2.營建建設基金</v>
          </cell>
        </row>
        <row r="10">
          <cell r="A10" t="str">
            <v>國防部主管</v>
          </cell>
        </row>
        <row r="11">
          <cell r="A11" t="str">
            <v>3.國軍生產及服務作業基金</v>
          </cell>
        </row>
        <row r="12">
          <cell r="A12" t="str">
            <v>4.國軍官兵購置住宅貸款基金</v>
          </cell>
        </row>
        <row r="13">
          <cell r="A13" t="str">
            <v>5.國軍老舊眷村改建基金</v>
          </cell>
        </row>
        <row r="14">
          <cell r="A14" t="str">
            <v>財政部主管</v>
          </cell>
        </row>
        <row r="15">
          <cell r="A15" t="str">
            <v>6.地方建設基金</v>
          </cell>
        </row>
        <row r="16">
          <cell r="A16" t="str">
            <v>教育部主管</v>
          </cell>
        </row>
        <row r="71">
          <cell r="A71" t="str">
            <v>8.國立臺灣大學附設醫院作業基金</v>
          </cell>
        </row>
        <row r="72">
          <cell r="A72" t="str">
            <v>9.國立成功大學附設醫院作業基金</v>
          </cell>
        </row>
        <row r="73">
          <cell r="A73" t="str">
            <v>10.國立社教機構作業基金</v>
          </cell>
        </row>
        <row r="74">
          <cell r="A74" t="str">
            <v>11.國立高級中等學校校務基金</v>
          </cell>
        </row>
        <row r="75">
          <cell r="A75" t="str">
            <v>法務部主管</v>
          </cell>
        </row>
        <row r="76">
          <cell r="A76" t="str">
            <v>12.法務部監所作業基金</v>
          </cell>
        </row>
        <row r="77">
          <cell r="A77" t="str">
            <v>經濟部主管</v>
          </cell>
        </row>
        <row r="78">
          <cell r="A78" t="str">
            <v>13.經濟作業基金</v>
          </cell>
        </row>
        <row r="79">
          <cell r="A79" t="str">
            <v>14.水資源作業基金</v>
          </cell>
        </row>
        <row r="80">
          <cell r="A80" t="str">
            <v>交通部主管</v>
          </cell>
        </row>
        <row r="81">
          <cell r="A81" t="str">
            <v>15.交通作業基金</v>
          </cell>
        </row>
        <row r="82">
          <cell r="A82" t="str">
            <v>國軍退除役官兵輔導委員會主管</v>
          </cell>
        </row>
        <row r="83">
          <cell r="A83" t="str">
            <v>16.國軍退除役官兵安置基金</v>
          </cell>
        </row>
        <row r="84">
          <cell r="A84" t="str">
            <v>17.榮民醫療作業基金</v>
          </cell>
        </row>
        <row r="85">
          <cell r="A85" t="str">
            <v>國家科學委員會主管</v>
          </cell>
        </row>
        <row r="86">
          <cell r="A86" t="str">
            <v>18.科學工業園區管理局作業基金</v>
          </cell>
        </row>
        <row r="87">
          <cell r="A87" t="str">
            <v>農業委員會主管</v>
          </cell>
        </row>
        <row r="88">
          <cell r="A88" t="str">
            <v>19.農業作業基金</v>
          </cell>
        </row>
        <row r="89">
          <cell r="A89" t="str">
            <v>衛生署主管</v>
          </cell>
        </row>
        <row r="90">
          <cell r="A90" t="str">
            <v>20.醫療藥品基金</v>
          </cell>
        </row>
        <row r="91">
          <cell r="A91" t="str">
            <v>21.管制藥品管理局製藥工廠作業基金</v>
          </cell>
        </row>
        <row r="92">
          <cell r="A92" t="str">
            <v>人事行政局主管</v>
          </cell>
        </row>
        <row r="93">
          <cell r="A93" t="str">
            <v>22.中央公務人員購置住宅貸款基金</v>
          </cell>
        </row>
        <row r="94">
          <cell r="A94" t="str">
            <v>國立故宮博物院主管</v>
          </cell>
        </row>
        <row r="95">
          <cell r="A95" t="str">
            <v>23.故宮文物藝術發展基金</v>
          </cell>
        </row>
        <row r="96">
          <cell r="A96" t="str">
            <v>原住民族委員會主管</v>
          </cell>
        </row>
        <row r="97">
          <cell r="A97" t="str">
            <v>24.原住民族綜合發展基金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0">
          <cell r="A100" t="str">
            <v>1.中央政府債務基金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3">
          <cell r="A103" t="str">
            <v>1.行政院國家科學技術發展基金</v>
          </cell>
        </row>
        <row r="104">
          <cell r="A104" t="str">
            <v>2.離島建設基金</v>
          </cell>
        </row>
        <row r="105">
          <cell r="A105" t="str">
            <v>3.行政院公營事業民營化基金</v>
          </cell>
        </row>
        <row r="106">
          <cell r="A106" t="str">
            <v>內政部主管</v>
          </cell>
        </row>
        <row r="107">
          <cell r="A107" t="str">
            <v>4.社會福利基金</v>
          </cell>
        </row>
        <row r="108">
          <cell r="A108" t="str">
            <v>5.外籍配偶照顧輔導基金</v>
          </cell>
        </row>
        <row r="109">
          <cell r="A109" t="str">
            <v>教育部主管</v>
          </cell>
        </row>
        <row r="110">
          <cell r="A110" t="str">
            <v>6.學產基金</v>
          </cell>
        </row>
        <row r="111">
          <cell r="A111" t="str">
            <v>經濟部主管</v>
          </cell>
        </row>
        <row r="112">
          <cell r="A112" t="str">
            <v>7.經濟特別收入基金</v>
          </cell>
        </row>
        <row r="113">
          <cell r="A113" t="str">
            <v>8.核能發電後端營運基金</v>
          </cell>
        </row>
        <row r="114">
          <cell r="A114" t="str">
            <v>交通部主管</v>
          </cell>
        </row>
        <row r="115">
          <cell r="A115" t="str">
            <v>9.航港建設基金</v>
          </cell>
        </row>
        <row r="116">
          <cell r="A116" t="str">
            <v>原子能委員會主管</v>
          </cell>
        </row>
        <row r="117">
          <cell r="A117" t="str">
            <v>10.核子事故緊急應變基金</v>
          </cell>
        </row>
        <row r="118">
          <cell r="A118" t="str">
            <v>農業委員會主管</v>
          </cell>
        </row>
        <row r="119">
          <cell r="A119" t="str">
            <v>11.農業特別收入基金</v>
          </cell>
        </row>
        <row r="120">
          <cell r="A120" t="str">
            <v>勞工委員會主管</v>
          </cell>
        </row>
        <row r="121">
          <cell r="A121" t="str">
            <v>12.就業安定基金</v>
          </cell>
        </row>
        <row r="122">
          <cell r="A122" t="str">
            <v>衛生署主管</v>
          </cell>
        </row>
        <row r="123">
          <cell r="A123" t="str">
            <v>13.健康照護基金</v>
          </cell>
        </row>
        <row r="124">
          <cell r="A124" t="str">
            <v>環境保護署主管</v>
          </cell>
        </row>
        <row r="125">
          <cell r="A125" t="str">
            <v>14.環境保護基金</v>
          </cell>
        </row>
        <row r="126">
          <cell r="A126" t="str">
            <v>大陸委員會主管</v>
          </cell>
        </row>
        <row r="127">
          <cell r="A127" t="str">
            <v>15.中華發展基金</v>
          </cell>
        </row>
        <row r="128">
          <cell r="A128" t="str">
            <v>新聞局主管</v>
          </cell>
        </row>
        <row r="129">
          <cell r="A129" t="str">
            <v>16.有線廣播電視事業發展基金</v>
          </cell>
        </row>
        <row r="130">
          <cell r="A130" t="str">
            <v>金融監督管理委員會主管</v>
          </cell>
        </row>
        <row r="131">
          <cell r="A131" t="str">
            <v>17.金融監督管理基金</v>
          </cell>
        </row>
        <row r="132">
          <cell r="A132" t="str">
            <v>18.行政院金融重建基金</v>
          </cell>
        </row>
        <row r="133">
          <cell r="A133" t="str">
            <v>國家通訊傳播委員會主管</v>
          </cell>
        </row>
        <row r="134">
          <cell r="A134" t="str">
            <v>19.通訊傳播監督管理基金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  <row r="137">
          <cell r="A137" t="str">
            <v>1.國軍老舊營舍改建基金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="75" zoomScaleNormal="75" zoomScaleSheetLayoutView="100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B13" sqref="B13"/>
    </sheetView>
  </sheetViews>
  <sheetFormatPr defaultColWidth="9.00390625" defaultRowHeight="16.5"/>
  <cols>
    <col min="1" max="1" width="44.875" style="1" customWidth="1"/>
    <col min="2" max="2" width="17.125" style="1" customWidth="1"/>
    <col min="3" max="5" width="15.125" style="1" customWidth="1"/>
    <col min="6" max="7" width="15.125" style="2" customWidth="1"/>
    <col min="8" max="8" width="2.25390625" style="1" customWidth="1"/>
    <col min="9" max="16384" width="5.875" style="1" customWidth="1"/>
  </cols>
  <sheetData>
    <row r="1" spans="1:7" ht="27.75" customHeight="1">
      <c r="A1" s="41" t="s">
        <v>4</v>
      </c>
      <c r="B1" s="42"/>
      <c r="C1" s="42"/>
      <c r="D1" s="42"/>
      <c r="E1" s="42"/>
      <c r="F1" s="42"/>
      <c r="G1" s="43"/>
    </row>
    <row r="2" ht="17.25" customHeight="1">
      <c r="G2" s="3" t="s">
        <v>0</v>
      </c>
    </row>
    <row r="3" spans="1:8" s="5" customFormat="1" ht="30" customHeight="1">
      <c r="A3" s="50" t="s">
        <v>5</v>
      </c>
      <c r="B3" s="52" t="s">
        <v>6</v>
      </c>
      <c r="C3" s="52" t="s">
        <v>7</v>
      </c>
      <c r="D3" s="52"/>
      <c r="E3" s="52"/>
      <c r="F3" s="52"/>
      <c r="G3" s="52"/>
      <c r="H3" s="4"/>
    </row>
    <row r="4" spans="1:8" s="5" customFormat="1" ht="36.75" customHeight="1">
      <c r="A4" s="51"/>
      <c r="B4" s="53"/>
      <c r="C4" s="6" t="s">
        <v>8</v>
      </c>
      <c r="D4" s="6" t="s">
        <v>9</v>
      </c>
      <c r="E4" s="6" t="s">
        <v>10</v>
      </c>
      <c r="F4" s="6" t="s">
        <v>11</v>
      </c>
      <c r="G4" s="7" t="s">
        <v>12</v>
      </c>
      <c r="H4" s="4"/>
    </row>
    <row r="5" spans="1:8" s="13" customFormat="1" ht="22.5" customHeight="1">
      <c r="A5" s="8" t="str">
        <f>'[5]餘絀-元(原稿)'!A5</f>
        <v>作業基金</v>
      </c>
      <c r="B5" s="9">
        <f>B6+B8+B10+B14+B16+B22+B24+B27+B29+B32+B34+B36+B39+B41+B43</f>
        <v>27977</v>
      </c>
      <c r="C5" s="9">
        <f>C6+C8+C10+C14+C16+C22+C24+C27+C29+C32+C34+C36+C39+C41+C43</f>
        <v>28296</v>
      </c>
      <c r="D5" s="9">
        <f>D6+D8+D10+D14+D16+D22+D24+D27+D29+D32+D34+D36+D39+D41+D43</f>
        <v>41140</v>
      </c>
      <c r="E5" s="10">
        <f>E6+E8+E10+E14+E16+E22+E24+E27+E29+E32+E34+E36+E39+E41+E43</f>
        <v>12844</v>
      </c>
      <c r="F5" s="11">
        <v>45</v>
      </c>
      <c r="G5" s="11">
        <v>147</v>
      </c>
      <c r="H5" s="12"/>
    </row>
    <row r="6" spans="1:8" s="13" customFormat="1" ht="22.5" customHeight="1">
      <c r="A6" s="14" t="str">
        <f>'[5]餘絀-元(原稿)'!A6</f>
        <v>行政院主管</v>
      </c>
      <c r="B6" s="10">
        <f>SUM(B7)</f>
        <v>10984</v>
      </c>
      <c r="C6" s="10">
        <f>SUM(C7)</f>
        <v>10661</v>
      </c>
      <c r="D6" s="10">
        <f>SUM(D7)</f>
        <v>9878</v>
      </c>
      <c r="E6" s="10">
        <f>SUM(E7)</f>
        <v>-783</v>
      </c>
      <c r="F6" s="11">
        <v>7</v>
      </c>
      <c r="G6" s="11">
        <v>90</v>
      </c>
      <c r="H6" s="12"/>
    </row>
    <row r="7" spans="1:8" ht="22.5" customHeight="1">
      <c r="A7" s="15" t="str">
        <f>'[5]餘絀-元(原稿)'!A7</f>
        <v>1.行政院國家發展基金</v>
      </c>
      <c r="B7" s="16">
        <v>10984</v>
      </c>
      <c r="C7" s="16">
        <v>10661</v>
      </c>
      <c r="D7" s="16">
        <v>9878</v>
      </c>
      <c r="E7" s="16">
        <f>D7-C7</f>
        <v>-783</v>
      </c>
      <c r="F7" s="17">
        <v>7</v>
      </c>
      <c r="G7" s="17">
        <v>90</v>
      </c>
      <c r="H7" s="18"/>
    </row>
    <row r="8" spans="1:8" s="13" customFormat="1" ht="22.5" customHeight="1">
      <c r="A8" s="14" t="str">
        <f>'[5]餘絀-元(原稿)'!A8</f>
        <v>內政部主管</v>
      </c>
      <c r="B8" s="10">
        <f>SUM(B9)</f>
        <v>-2389</v>
      </c>
      <c r="C8" s="10">
        <f>SUM(C9)</f>
        <v>-1203</v>
      </c>
      <c r="D8" s="10">
        <f>SUM(D9)</f>
        <v>11635</v>
      </c>
      <c r="E8" s="10">
        <f>SUM(E9)</f>
        <v>12838</v>
      </c>
      <c r="F8" s="19" t="s">
        <v>1</v>
      </c>
      <c r="G8" s="19" t="s">
        <v>1</v>
      </c>
      <c r="H8" s="12"/>
    </row>
    <row r="9" spans="1:8" ht="22.5" customHeight="1">
      <c r="A9" s="15" t="str">
        <f>'[5]餘絀-元(原稿)'!A9</f>
        <v>2.營建建設基金</v>
      </c>
      <c r="B9" s="16">
        <v>-2389</v>
      </c>
      <c r="C9" s="16">
        <v>-1203</v>
      </c>
      <c r="D9" s="16">
        <v>11635</v>
      </c>
      <c r="E9" s="16">
        <f>D9-C9</f>
        <v>12838</v>
      </c>
      <c r="F9" s="20" t="s">
        <v>1</v>
      </c>
      <c r="G9" s="20" t="s">
        <v>1</v>
      </c>
      <c r="H9" s="18"/>
    </row>
    <row r="10" spans="1:8" s="13" customFormat="1" ht="22.5" customHeight="1">
      <c r="A10" s="14" t="str">
        <f>'[5]餘絀-元(原稿)'!A10</f>
        <v>國防部主管</v>
      </c>
      <c r="B10" s="10">
        <f>SUM(B11:B13)</f>
        <v>-2237</v>
      </c>
      <c r="C10" s="10">
        <f>SUM(C11:C13)</f>
        <v>-1831</v>
      </c>
      <c r="D10" s="10">
        <f>SUM(D11:D13)</f>
        <v>-2271</v>
      </c>
      <c r="E10" s="10">
        <f>SUM(E11:E13)</f>
        <v>-440</v>
      </c>
      <c r="F10" s="11">
        <v>24</v>
      </c>
      <c r="G10" s="11">
        <v>102</v>
      </c>
      <c r="H10" s="12"/>
    </row>
    <row r="11" spans="1:8" ht="21.75" customHeight="1">
      <c r="A11" s="15" t="str">
        <f>'[5]餘絀-元(原稿)'!A11</f>
        <v>3.國軍生產及服務作業基金</v>
      </c>
      <c r="B11" s="16">
        <v>938</v>
      </c>
      <c r="C11" s="16">
        <v>554</v>
      </c>
      <c r="D11" s="16">
        <v>1048</v>
      </c>
      <c r="E11" s="16">
        <f>D11-C11</f>
        <v>494</v>
      </c>
      <c r="F11" s="17">
        <v>89</v>
      </c>
      <c r="G11" s="17">
        <v>112</v>
      </c>
      <c r="H11" s="18"/>
    </row>
    <row r="12" spans="1:8" ht="21.75" customHeight="1">
      <c r="A12" s="15" t="str">
        <f>'[5]餘絀-元(原稿)'!A12</f>
        <v>4.國軍官兵購置住宅貸款基金</v>
      </c>
      <c r="B12" s="16">
        <v>1076</v>
      </c>
      <c r="C12" s="16">
        <v>802</v>
      </c>
      <c r="D12" s="16">
        <v>-171</v>
      </c>
      <c r="E12" s="16">
        <f>D12-C12</f>
        <v>-973</v>
      </c>
      <c r="F12" s="20" t="s">
        <v>2</v>
      </c>
      <c r="G12" s="20" t="s">
        <v>2</v>
      </c>
      <c r="H12" s="18"/>
    </row>
    <row r="13" spans="1:8" ht="21.75" customHeight="1">
      <c r="A13" s="15" t="str">
        <f>'[5]餘絀-元(原稿)'!A13</f>
        <v>5.國軍老舊眷村改建基金</v>
      </c>
      <c r="B13" s="16">
        <v>-4251</v>
      </c>
      <c r="C13" s="16">
        <v>-3187</v>
      </c>
      <c r="D13" s="16">
        <v>-3148</v>
      </c>
      <c r="E13" s="16">
        <f>D13-C13</f>
        <v>39</v>
      </c>
      <c r="F13" s="17">
        <v>1</v>
      </c>
      <c r="G13" s="20" t="s">
        <v>13</v>
      </c>
      <c r="H13" s="18"/>
    </row>
    <row r="14" spans="1:8" s="13" customFormat="1" ht="22.5" customHeight="1">
      <c r="A14" s="14" t="str">
        <f>'[5]餘絀-元(原稿)'!A14</f>
        <v>財政部主管</v>
      </c>
      <c r="B14" s="10">
        <f>SUM(B15)</f>
        <v>420</v>
      </c>
      <c r="C14" s="10">
        <f>SUM(C15)</f>
        <v>238</v>
      </c>
      <c r="D14" s="10">
        <f>SUM(D15)</f>
        <v>239</v>
      </c>
      <c r="E14" s="10">
        <f>SUM(E15)</f>
        <v>1</v>
      </c>
      <c r="F14" s="21">
        <v>0</v>
      </c>
      <c r="G14" s="21">
        <v>57</v>
      </c>
      <c r="H14" s="12"/>
    </row>
    <row r="15" spans="1:8" ht="22.5" customHeight="1">
      <c r="A15" s="15" t="str">
        <f>'[5]餘絀-元(原稿)'!A15</f>
        <v>6.地方建設基金</v>
      </c>
      <c r="B15" s="16">
        <v>420</v>
      </c>
      <c r="C15" s="16">
        <v>238</v>
      </c>
      <c r="D15" s="16">
        <v>239</v>
      </c>
      <c r="E15" s="16">
        <f aca="true" t="shared" si="0" ref="E15:E21">D15-C15</f>
        <v>1</v>
      </c>
      <c r="F15" s="22">
        <v>0</v>
      </c>
      <c r="G15" s="22">
        <v>57</v>
      </c>
      <c r="H15" s="18"/>
    </row>
    <row r="16" spans="1:8" s="13" customFormat="1" ht="22.5" customHeight="1">
      <c r="A16" s="14" t="str">
        <f>'[5]餘絀-元(原稿)'!A16</f>
        <v>教育部主管</v>
      </c>
      <c r="B16" s="9">
        <f>B17+B18+B19+B20+B21</f>
        <v>864</v>
      </c>
      <c r="C16" s="9">
        <f>C17+C18+C19+C20+C21</f>
        <v>524</v>
      </c>
      <c r="D16" s="9">
        <f>D17+D18+D19+D20+D21</f>
        <v>-2245</v>
      </c>
      <c r="E16" s="10">
        <f t="shared" si="0"/>
        <v>-2769</v>
      </c>
      <c r="F16" s="23" t="s">
        <v>2</v>
      </c>
      <c r="G16" s="23" t="s">
        <v>2</v>
      </c>
      <c r="H16" s="12"/>
    </row>
    <row r="17" spans="1:8" s="27" customFormat="1" ht="21.75" customHeight="1">
      <c r="A17" s="15" t="s">
        <v>14</v>
      </c>
      <c r="B17" s="24">
        <v>45</v>
      </c>
      <c r="C17" s="24">
        <v>-252</v>
      </c>
      <c r="D17" s="24">
        <v>-4119</v>
      </c>
      <c r="E17" s="16">
        <f t="shared" si="0"/>
        <v>-3867</v>
      </c>
      <c r="F17" s="22">
        <f>IF(C17*D17&gt;0,ABS(+E17/ABS(C17)*100),IF(D17&gt;C17,"轉絀為餘","反餘為絀"))</f>
        <v>1534.5238095238094</v>
      </c>
      <c r="G17" s="25" t="s">
        <v>2</v>
      </c>
      <c r="H17" s="26"/>
    </row>
    <row r="18" spans="1:8" s="29" customFormat="1" ht="21" customHeight="1">
      <c r="A18" s="15" t="str">
        <f>'[5]餘絀-元(原稿)'!A71</f>
        <v>8.國立臺灣大學附設醫院作業基金</v>
      </c>
      <c r="B18" s="24">
        <v>752</v>
      </c>
      <c r="C18" s="24">
        <v>561</v>
      </c>
      <c r="D18" s="24">
        <v>1358</v>
      </c>
      <c r="E18" s="24">
        <f t="shared" si="0"/>
        <v>797</v>
      </c>
      <c r="F18" s="22">
        <v>142</v>
      </c>
      <c r="G18" s="22">
        <v>180</v>
      </c>
      <c r="H18" s="28"/>
    </row>
    <row r="19" spans="1:8" s="13" customFormat="1" ht="21" customHeight="1">
      <c r="A19" s="15" t="str">
        <f>'[5]餘絀-元(原稿)'!A72</f>
        <v>9.國立成功大學附設醫院作業基金</v>
      </c>
      <c r="B19" s="24">
        <v>63</v>
      </c>
      <c r="C19" s="24">
        <v>77</v>
      </c>
      <c r="D19" s="24">
        <v>439</v>
      </c>
      <c r="E19" s="24">
        <f t="shared" si="0"/>
        <v>362</v>
      </c>
      <c r="F19" s="22">
        <v>473</v>
      </c>
      <c r="G19" s="22">
        <v>694</v>
      </c>
      <c r="H19" s="12"/>
    </row>
    <row r="20" spans="1:8" ht="21" customHeight="1">
      <c r="A20" s="15" t="str">
        <f>'[5]餘絀-元(原稿)'!A73</f>
        <v>10.國立社教機構作業基金</v>
      </c>
      <c r="B20" s="24">
        <v>1</v>
      </c>
      <c r="C20" s="24">
        <v>98</v>
      </c>
      <c r="D20" s="24">
        <v>7</v>
      </c>
      <c r="E20" s="24">
        <f t="shared" si="0"/>
        <v>-91</v>
      </c>
      <c r="F20" s="22">
        <v>93</v>
      </c>
      <c r="G20" s="22">
        <v>991</v>
      </c>
      <c r="H20" s="18"/>
    </row>
    <row r="21" spans="1:8" s="13" customFormat="1" ht="21" customHeight="1">
      <c r="A21" s="15" t="str">
        <f>'[5]餘絀-元(原稿)'!A74</f>
        <v>11.國立高級中等學校校務基金</v>
      </c>
      <c r="B21" s="24">
        <v>3</v>
      </c>
      <c r="C21" s="24">
        <v>40</v>
      </c>
      <c r="D21" s="24">
        <v>70</v>
      </c>
      <c r="E21" s="24">
        <f t="shared" si="0"/>
        <v>30</v>
      </c>
      <c r="F21" s="22">
        <v>77</v>
      </c>
      <c r="G21" s="22">
        <v>2008</v>
      </c>
      <c r="H21" s="12"/>
    </row>
    <row r="22" spans="1:8" ht="22.5" customHeight="1">
      <c r="A22" s="14" t="str">
        <f>'[5]餘絀-元(原稿)'!A75</f>
        <v>法務部主管</v>
      </c>
      <c r="B22" s="9">
        <f>SUM(B23)</f>
        <v>37</v>
      </c>
      <c r="C22" s="9">
        <f>SUM(C23)</f>
        <v>41</v>
      </c>
      <c r="D22" s="9">
        <f>SUM(D23)</f>
        <v>72</v>
      </c>
      <c r="E22" s="9">
        <f>SUM(E23)</f>
        <v>31</v>
      </c>
      <c r="F22" s="21">
        <v>78.37407182512143</v>
      </c>
      <c r="G22" s="21">
        <v>195</v>
      </c>
      <c r="H22" s="18"/>
    </row>
    <row r="23" spans="1:8" ht="22.5" customHeight="1">
      <c r="A23" s="15" t="str">
        <f>'[5]餘絀-元(原稿)'!A76</f>
        <v>12.法務部監所作業基金</v>
      </c>
      <c r="B23" s="24">
        <v>37</v>
      </c>
      <c r="C23" s="24">
        <v>41</v>
      </c>
      <c r="D23" s="24">
        <v>72</v>
      </c>
      <c r="E23" s="24">
        <f>D23-C23</f>
        <v>31</v>
      </c>
      <c r="F23" s="22">
        <v>78.37407182512143</v>
      </c>
      <c r="G23" s="22">
        <v>195</v>
      </c>
      <c r="H23" s="18"/>
    </row>
    <row r="24" spans="1:8" s="13" customFormat="1" ht="22.5" customHeight="1">
      <c r="A24" s="14" t="str">
        <f>'[5]餘絀-元(原稿)'!A77</f>
        <v>經濟部主管</v>
      </c>
      <c r="B24" s="9">
        <f>SUM(B25:B26)</f>
        <v>-798</v>
      </c>
      <c r="C24" s="9">
        <f>SUM(C25:C26)</f>
        <v>-546</v>
      </c>
      <c r="D24" s="9">
        <f>SUM(D25:D26)</f>
        <v>1268</v>
      </c>
      <c r="E24" s="9">
        <f>SUM(E25:E26)</f>
        <v>1814</v>
      </c>
      <c r="F24" s="23" t="s">
        <v>1</v>
      </c>
      <c r="G24" s="23" t="s">
        <v>1</v>
      </c>
      <c r="H24" s="12"/>
    </row>
    <row r="25" spans="1:8" ht="21.75" customHeight="1">
      <c r="A25" s="15" t="str">
        <f>'[5]餘絀-元(原稿)'!A78</f>
        <v>13.經濟作業基金</v>
      </c>
      <c r="B25" s="24">
        <v>-987</v>
      </c>
      <c r="C25" s="24">
        <v>-488</v>
      </c>
      <c r="D25" s="24">
        <v>-877</v>
      </c>
      <c r="E25" s="24">
        <f>D25-C25</f>
        <v>-389</v>
      </c>
      <c r="F25" s="22">
        <v>80</v>
      </c>
      <c r="G25" s="25" t="s">
        <v>13</v>
      </c>
      <c r="H25" s="18"/>
    </row>
    <row r="26" spans="1:8" s="13" customFormat="1" ht="21.75" customHeight="1">
      <c r="A26" s="15" t="str">
        <f>'[5]餘絀-元(原稿)'!A79</f>
        <v>14.水資源作業基金</v>
      </c>
      <c r="B26" s="24">
        <v>189</v>
      </c>
      <c r="C26" s="24">
        <v>-58</v>
      </c>
      <c r="D26" s="24">
        <v>2145</v>
      </c>
      <c r="E26" s="24">
        <f>D26-C26</f>
        <v>2203</v>
      </c>
      <c r="F26" s="25" t="s">
        <v>1</v>
      </c>
      <c r="G26" s="22">
        <v>1138</v>
      </c>
      <c r="H26" s="12"/>
    </row>
    <row r="27" spans="1:8" ht="22.5" customHeight="1">
      <c r="A27" s="14" t="str">
        <f>'[5]餘絀-元(原稿)'!A80</f>
        <v>交通部主管</v>
      </c>
      <c r="B27" s="9">
        <f>SUM(B28)</f>
        <v>19861</v>
      </c>
      <c r="C27" s="9">
        <f>SUM(C28)</f>
        <v>19023</v>
      </c>
      <c r="D27" s="9">
        <f>SUM(D28)</f>
        <v>18614</v>
      </c>
      <c r="E27" s="9">
        <f>SUM(E28)</f>
        <v>-409</v>
      </c>
      <c r="F27" s="21">
        <v>1.8052188820307673</v>
      </c>
      <c r="G27" s="21">
        <v>94</v>
      </c>
      <c r="H27" s="18"/>
    </row>
    <row r="28" spans="1:8" ht="22.5" customHeight="1">
      <c r="A28" s="15" t="str">
        <f>'[5]餘絀-元(原稿)'!A81</f>
        <v>15.交通作業基金</v>
      </c>
      <c r="B28" s="24">
        <v>19861</v>
      </c>
      <c r="C28" s="24">
        <v>19023</v>
      </c>
      <c r="D28" s="24">
        <v>18614</v>
      </c>
      <c r="E28" s="24">
        <f>D28-C28</f>
        <v>-409</v>
      </c>
      <c r="F28" s="22">
        <v>1.8052188820307673</v>
      </c>
      <c r="G28" s="22">
        <v>94</v>
      </c>
      <c r="H28" s="18"/>
    </row>
    <row r="29" spans="1:8" s="13" customFormat="1" ht="22.5" customHeight="1">
      <c r="A29" s="14" t="str">
        <f>'[5]餘絀-元(原稿)'!A82</f>
        <v>國軍退除役官兵輔導委員會主管</v>
      </c>
      <c r="B29" s="9">
        <f>SUM(B30:B31)</f>
        <v>261</v>
      </c>
      <c r="C29" s="9">
        <f>SUM(C30:C31)</f>
        <v>93</v>
      </c>
      <c r="D29" s="9">
        <f>SUM(D30:D31)</f>
        <v>571</v>
      </c>
      <c r="E29" s="9">
        <f>SUM(E30:E31)</f>
        <v>478</v>
      </c>
      <c r="F29" s="21">
        <v>511</v>
      </c>
      <c r="G29" s="21">
        <v>218</v>
      </c>
      <c r="H29" s="12"/>
    </row>
    <row r="30" spans="1:8" ht="22.5" customHeight="1">
      <c r="A30" s="15" t="str">
        <f>'[5]餘絀-元(原稿)'!A83</f>
        <v>16.國軍退除役官兵安置基金</v>
      </c>
      <c r="B30" s="24">
        <v>-16</v>
      </c>
      <c r="C30" s="24">
        <v>-67</v>
      </c>
      <c r="D30" s="24">
        <v>427</v>
      </c>
      <c r="E30" s="24">
        <f>D30-C30</f>
        <v>494</v>
      </c>
      <c r="F30" s="25" t="s">
        <v>1</v>
      </c>
      <c r="G30" s="25" t="s">
        <v>1</v>
      </c>
      <c r="H30" s="18"/>
    </row>
    <row r="31" spans="1:8" s="13" customFormat="1" ht="22.5" customHeight="1">
      <c r="A31" s="15" t="str">
        <f>'[5]餘絀-元(原稿)'!A84</f>
        <v>17.榮民醫療作業基金</v>
      </c>
      <c r="B31" s="24">
        <v>277</v>
      </c>
      <c r="C31" s="24">
        <v>160</v>
      </c>
      <c r="D31" s="24">
        <v>144</v>
      </c>
      <c r="E31" s="24">
        <f>D31-C31</f>
        <v>-16</v>
      </c>
      <c r="F31" s="22">
        <v>10</v>
      </c>
      <c r="G31" s="22">
        <v>52</v>
      </c>
      <c r="H31" s="12"/>
    </row>
    <row r="32" spans="1:8" ht="22.5" customHeight="1">
      <c r="A32" s="14" t="str">
        <f>'[5]餘絀-元(原稿)'!A85</f>
        <v>國家科學委員會主管</v>
      </c>
      <c r="B32" s="9">
        <f>SUM(B33)</f>
        <v>1837</v>
      </c>
      <c r="C32" s="9">
        <f>SUM(C33)</f>
        <v>1840</v>
      </c>
      <c r="D32" s="9">
        <f>SUM(D33)</f>
        <v>2731</v>
      </c>
      <c r="E32" s="9">
        <f>SUM(E33)</f>
        <v>891</v>
      </c>
      <c r="F32" s="21">
        <v>48</v>
      </c>
      <c r="G32" s="21">
        <v>149</v>
      </c>
      <c r="H32" s="18"/>
    </row>
    <row r="33" spans="1:8" s="13" customFormat="1" ht="22.5" customHeight="1">
      <c r="A33" s="15" t="str">
        <f>'[5]餘絀-元(原稿)'!A86</f>
        <v>18.科學工業園區管理局作業基金</v>
      </c>
      <c r="B33" s="24">
        <v>1837</v>
      </c>
      <c r="C33" s="24">
        <v>1840</v>
      </c>
      <c r="D33" s="24">
        <v>2731</v>
      </c>
      <c r="E33" s="24">
        <f>D33-C33</f>
        <v>891</v>
      </c>
      <c r="F33" s="22">
        <v>48</v>
      </c>
      <c r="G33" s="22">
        <v>149</v>
      </c>
      <c r="H33" s="12"/>
    </row>
    <row r="34" spans="1:8" ht="22.5" customHeight="1">
      <c r="A34" s="14" t="str">
        <f>'[5]餘絀-元(原稿)'!A87</f>
        <v>農業委員會主管</v>
      </c>
      <c r="B34" s="9">
        <f>SUM(B35)</f>
        <v>15</v>
      </c>
      <c r="C34" s="9">
        <f>SUM(C35)</f>
        <v>16</v>
      </c>
      <c r="D34" s="9">
        <f>SUM(D35)</f>
        <v>13</v>
      </c>
      <c r="E34" s="9">
        <f>SUM(E35)</f>
        <v>-3</v>
      </c>
      <c r="F34" s="21">
        <v>19</v>
      </c>
      <c r="G34" s="21">
        <v>85</v>
      </c>
      <c r="H34" s="18"/>
    </row>
    <row r="35" spans="1:8" ht="22.5" customHeight="1">
      <c r="A35" s="15" t="str">
        <f>'[5]餘絀-元(原稿)'!A88</f>
        <v>19.農業作業基金</v>
      </c>
      <c r="B35" s="24">
        <v>15</v>
      </c>
      <c r="C35" s="24">
        <v>16</v>
      </c>
      <c r="D35" s="24">
        <v>13</v>
      </c>
      <c r="E35" s="24">
        <f>D35-C35</f>
        <v>-3</v>
      </c>
      <c r="F35" s="22">
        <v>19</v>
      </c>
      <c r="G35" s="22">
        <v>85</v>
      </c>
      <c r="H35" s="18"/>
    </row>
    <row r="36" spans="1:8" s="13" customFormat="1" ht="22.5" customHeight="1">
      <c r="A36" s="14" t="str">
        <f>'[5]餘絀-元(原稿)'!A89</f>
        <v>衛生署主管</v>
      </c>
      <c r="B36" s="9">
        <f>SUM(B37:B38)</f>
        <v>631</v>
      </c>
      <c r="C36" s="9">
        <f>SUM(C37:C38)</f>
        <v>387</v>
      </c>
      <c r="D36" s="9">
        <f>SUM(D37:D38)</f>
        <v>473</v>
      </c>
      <c r="E36" s="9">
        <f>SUM(E37:E38)</f>
        <v>86</v>
      </c>
      <c r="F36" s="21">
        <v>22</v>
      </c>
      <c r="G36" s="21">
        <v>75</v>
      </c>
      <c r="H36" s="12"/>
    </row>
    <row r="37" spans="1:8" ht="22.5" customHeight="1">
      <c r="A37" s="15" t="str">
        <f>'[5]餘絀-元(原稿)'!A90</f>
        <v>20.醫療藥品基金</v>
      </c>
      <c r="B37" s="24">
        <v>494</v>
      </c>
      <c r="C37" s="24">
        <v>290</v>
      </c>
      <c r="D37" s="24">
        <v>379</v>
      </c>
      <c r="E37" s="24">
        <f>D37-C37</f>
        <v>89</v>
      </c>
      <c r="F37" s="22">
        <v>31</v>
      </c>
      <c r="G37" s="22">
        <v>77</v>
      </c>
      <c r="H37" s="18"/>
    </row>
    <row r="38" spans="1:8" s="13" customFormat="1" ht="22.5" customHeight="1">
      <c r="A38" s="15" t="str">
        <f>'[5]餘絀-元(原稿)'!A91</f>
        <v>21.管制藥品管理局製藥工廠作業基金</v>
      </c>
      <c r="B38" s="24">
        <v>137</v>
      </c>
      <c r="C38" s="24">
        <v>97</v>
      </c>
      <c r="D38" s="24">
        <v>94</v>
      </c>
      <c r="E38" s="24">
        <f>D38-C38</f>
        <v>-3</v>
      </c>
      <c r="F38" s="22">
        <v>0</v>
      </c>
      <c r="G38" s="22">
        <v>68</v>
      </c>
      <c r="H38" s="12"/>
    </row>
    <row r="39" spans="1:8" ht="22.5" customHeight="1">
      <c r="A39" s="14" t="str">
        <f>'[5]餘絀-元(原稿)'!A92</f>
        <v>人事行政局主管</v>
      </c>
      <c r="B39" s="9">
        <f>SUM(B40)</f>
        <v>-1398</v>
      </c>
      <c r="C39" s="9">
        <f>SUM(C40)</f>
        <v>-1056</v>
      </c>
      <c r="D39" s="9">
        <f>SUM(D40)</f>
        <v>-277</v>
      </c>
      <c r="E39" s="9">
        <f>SUM(E40)</f>
        <v>779</v>
      </c>
      <c r="F39" s="21">
        <v>74</v>
      </c>
      <c r="G39" s="23" t="s">
        <v>13</v>
      </c>
      <c r="H39" s="18"/>
    </row>
    <row r="40" spans="1:8" s="13" customFormat="1" ht="22.5" customHeight="1">
      <c r="A40" s="15" t="str">
        <f>'[5]餘絀-元(原稿)'!A93</f>
        <v>22.中央公務人員購置住宅貸款基金</v>
      </c>
      <c r="B40" s="24">
        <v>-1398</v>
      </c>
      <c r="C40" s="24">
        <v>-1056</v>
      </c>
      <c r="D40" s="24">
        <v>-277</v>
      </c>
      <c r="E40" s="24">
        <f>D40-C40</f>
        <v>779</v>
      </c>
      <c r="F40" s="22">
        <v>74</v>
      </c>
      <c r="G40" s="25" t="s">
        <v>13</v>
      </c>
      <c r="H40" s="12"/>
    </row>
    <row r="41" spans="1:8" s="31" customFormat="1" ht="22.5" customHeight="1">
      <c r="A41" s="14" t="str">
        <f>'[5]餘絀-元(原稿)'!A94</f>
        <v>國立故宮博物院主管</v>
      </c>
      <c r="B41" s="9">
        <f>SUM(B42)</f>
        <v>40</v>
      </c>
      <c r="C41" s="9">
        <f>SUM(C42)</f>
        <v>26</v>
      </c>
      <c r="D41" s="9">
        <f>SUM(D42)</f>
        <v>43</v>
      </c>
      <c r="E41" s="9">
        <f>SUM(E42)</f>
        <v>17</v>
      </c>
      <c r="F41" s="21">
        <v>61</v>
      </c>
      <c r="G41" s="21">
        <v>107</v>
      </c>
      <c r="H41" s="30"/>
    </row>
    <row r="42" spans="1:8" s="13" customFormat="1" ht="22.5" customHeight="1">
      <c r="A42" s="15" t="str">
        <f>'[5]餘絀-元(原稿)'!A95</f>
        <v>23.故宮文物藝術發展基金</v>
      </c>
      <c r="B42" s="24">
        <v>40</v>
      </c>
      <c r="C42" s="24">
        <v>26</v>
      </c>
      <c r="D42" s="24">
        <v>43</v>
      </c>
      <c r="E42" s="24">
        <f>D42-C42</f>
        <v>17</v>
      </c>
      <c r="F42" s="22">
        <v>61</v>
      </c>
      <c r="G42" s="22">
        <v>107</v>
      </c>
      <c r="H42" s="12"/>
    </row>
    <row r="43" spans="1:8" s="13" customFormat="1" ht="22.5" customHeight="1">
      <c r="A43" s="14" t="str">
        <f>'[5]餘絀-元(原稿)'!A96</f>
        <v>原住民族委員會主管</v>
      </c>
      <c r="B43" s="9">
        <f>SUM(B44)</f>
        <v>-151</v>
      </c>
      <c r="C43" s="9">
        <f>SUM(C44)</f>
        <v>83</v>
      </c>
      <c r="D43" s="9">
        <f>SUM(D44)</f>
        <v>396</v>
      </c>
      <c r="E43" s="9">
        <f>SUM(E44)</f>
        <v>313</v>
      </c>
      <c r="F43" s="21">
        <v>378</v>
      </c>
      <c r="G43" s="23" t="s">
        <v>15</v>
      </c>
      <c r="H43" s="12"/>
    </row>
    <row r="44" spans="1:8" s="31" customFormat="1" ht="22.5" customHeight="1">
      <c r="A44" s="15" t="str">
        <f>'[5]餘絀-元(原稿)'!A97</f>
        <v>24.原住民族綜合發展基金</v>
      </c>
      <c r="B44" s="24">
        <v>-151</v>
      </c>
      <c r="C44" s="24">
        <v>83</v>
      </c>
      <c r="D44" s="24">
        <v>396</v>
      </c>
      <c r="E44" s="24">
        <f>D44-C44</f>
        <v>313</v>
      </c>
      <c r="F44" s="22">
        <v>378</v>
      </c>
      <c r="G44" s="25" t="s">
        <v>15</v>
      </c>
      <c r="H44" s="30"/>
    </row>
    <row r="45" spans="1:8" s="13" customFormat="1" ht="22.5" customHeight="1">
      <c r="A45" s="8" t="str">
        <f>'[5]餘絀-元(原稿)'!A98</f>
        <v>債務基金</v>
      </c>
      <c r="B45" s="32">
        <f>B46</f>
        <v>6</v>
      </c>
      <c r="C45" s="32">
        <f>C46</f>
        <v>6</v>
      </c>
      <c r="D45" s="9">
        <f>SUM(D46)</f>
        <v>10</v>
      </c>
      <c r="E45" s="9">
        <f>SUM(E46)</f>
        <v>4</v>
      </c>
      <c r="F45" s="21">
        <v>60</v>
      </c>
      <c r="G45" s="21">
        <v>152</v>
      </c>
      <c r="H45" s="12"/>
    </row>
    <row r="46" spans="1:8" s="13" customFormat="1" ht="22.5" customHeight="1">
      <c r="A46" s="14" t="str">
        <f>'[5]餘絀-元(原稿)'!A99</f>
        <v>財政部主管</v>
      </c>
      <c r="B46" s="32">
        <f>B47</f>
        <v>6</v>
      </c>
      <c r="C46" s="32">
        <f>C47</f>
        <v>6</v>
      </c>
      <c r="D46" s="9">
        <f>SUM(D47)</f>
        <v>10</v>
      </c>
      <c r="E46" s="9">
        <f>SUM(E47)</f>
        <v>4</v>
      </c>
      <c r="F46" s="21">
        <v>60</v>
      </c>
      <c r="G46" s="21">
        <v>152</v>
      </c>
      <c r="H46" s="12"/>
    </row>
    <row r="47" spans="1:8" ht="22.5" customHeight="1">
      <c r="A47" s="15" t="str">
        <f>'[5]餘絀-元(原稿)'!A100</f>
        <v>1.中央政府債務基金</v>
      </c>
      <c r="B47" s="33">
        <v>6</v>
      </c>
      <c r="C47" s="33">
        <v>6</v>
      </c>
      <c r="D47" s="24">
        <v>10</v>
      </c>
      <c r="E47" s="24">
        <f>D47-C47</f>
        <v>4</v>
      </c>
      <c r="F47" s="22">
        <v>60</v>
      </c>
      <c r="G47" s="22">
        <v>152</v>
      </c>
      <c r="H47" s="18"/>
    </row>
    <row r="48" spans="1:8" ht="22.5" customHeight="1">
      <c r="A48" s="8" t="str">
        <f>'[5]餘絀-元(原稿)'!A101</f>
        <v>特別收入基金</v>
      </c>
      <c r="B48" s="9">
        <f>B49+B53+B56+B58+B61+B63+B65+B67+B69+B71+B73+B75+B77+B80</f>
        <v>47132</v>
      </c>
      <c r="C48" s="9">
        <f>C49+C53+C56+C58+C61+C63+C65+C67+C69+C71+C73+C75+C77+C80</f>
        <v>-4145</v>
      </c>
      <c r="D48" s="9">
        <f>D49+D53+D56+D58+D61+D63+D65+D67+D69+D71+D73+D75+D77+D80</f>
        <v>15648</v>
      </c>
      <c r="E48" s="9">
        <f>E49+E53+E56+E58+E61+E63+E65+E67+E69+E71+E73+E75+E77+E80</f>
        <v>19793</v>
      </c>
      <c r="F48" s="23" t="s">
        <v>1</v>
      </c>
      <c r="G48" s="21">
        <v>33</v>
      </c>
      <c r="H48" s="18"/>
    </row>
    <row r="49" spans="1:8" ht="22.5" customHeight="1">
      <c r="A49" s="14" t="str">
        <f>'[5]餘絀-元(原稿)'!A102</f>
        <v>行政院主管</v>
      </c>
      <c r="B49" s="9">
        <f>SUM(B50:B52)</f>
        <v>56228</v>
      </c>
      <c r="C49" s="9">
        <f>SUM(C50:C52)</f>
        <v>-2856</v>
      </c>
      <c r="D49" s="9">
        <f>SUM(D50:D52)</f>
        <v>2498</v>
      </c>
      <c r="E49" s="9">
        <f>SUM(E50:E52)</f>
        <v>5354</v>
      </c>
      <c r="F49" s="23" t="s">
        <v>1</v>
      </c>
      <c r="G49" s="21">
        <v>4</v>
      </c>
      <c r="H49" s="18"/>
    </row>
    <row r="50" spans="1:8" ht="22.5" customHeight="1">
      <c r="A50" s="15" t="str">
        <f>'[5]餘絀-元(原稿)'!A103</f>
        <v>1.行政院國家科學技術發展基金</v>
      </c>
      <c r="B50" s="24">
        <v>2</v>
      </c>
      <c r="C50" s="24">
        <v>1369</v>
      </c>
      <c r="D50" s="24">
        <v>4875</v>
      </c>
      <c r="E50" s="24">
        <f>D50-C50</f>
        <v>3506</v>
      </c>
      <c r="F50" s="22">
        <v>256</v>
      </c>
      <c r="G50" s="22">
        <v>297245</v>
      </c>
      <c r="H50" s="18"/>
    </row>
    <row r="51" spans="1:8" s="13" customFormat="1" ht="22.5" customHeight="1">
      <c r="A51" s="15" t="str">
        <f>'[5]餘絀-元(原稿)'!A104</f>
        <v>2.離島建設基金</v>
      </c>
      <c r="B51" s="24">
        <v>1903</v>
      </c>
      <c r="C51" s="24">
        <v>1471</v>
      </c>
      <c r="D51" s="24">
        <v>1588</v>
      </c>
      <c r="E51" s="24">
        <f>D51-C51</f>
        <v>117</v>
      </c>
      <c r="F51" s="22">
        <v>8</v>
      </c>
      <c r="G51" s="22">
        <v>83</v>
      </c>
      <c r="H51" s="12"/>
    </row>
    <row r="52" spans="1:8" ht="22.5" customHeight="1">
      <c r="A52" s="15" t="str">
        <f>'[5]餘絀-元(原稿)'!A105</f>
        <v>3.行政院公營事業民營化基金</v>
      </c>
      <c r="B52" s="24">
        <v>54323</v>
      </c>
      <c r="C52" s="24">
        <v>-5696</v>
      </c>
      <c r="D52" s="24">
        <v>-3965</v>
      </c>
      <c r="E52" s="24">
        <f>D52-C52</f>
        <v>1731</v>
      </c>
      <c r="F52" s="22">
        <v>30</v>
      </c>
      <c r="G52" s="25" t="s">
        <v>16</v>
      </c>
      <c r="H52" s="18"/>
    </row>
    <row r="53" spans="1:8" ht="22.5" customHeight="1">
      <c r="A53" s="14" t="str">
        <f>'[5]餘絀-元(原稿)'!A106</f>
        <v>內政部主管</v>
      </c>
      <c r="B53" s="9">
        <f>SUM(B54:B55)</f>
        <v>-359</v>
      </c>
      <c r="C53" s="9">
        <f>SUM(C54:C55)</f>
        <v>-330</v>
      </c>
      <c r="D53" s="9">
        <f>SUM(D54:D55)</f>
        <v>-66</v>
      </c>
      <c r="E53" s="9">
        <f>SUM(E54:E55)</f>
        <v>264</v>
      </c>
      <c r="F53" s="21">
        <v>80</v>
      </c>
      <c r="G53" s="23" t="s">
        <v>13</v>
      </c>
      <c r="H53" s="18"/>
    </row>
    <row r="54" spans="1:8" s="13" customFormat="1" ht="22.5" customHeight="1">
      <c r="A54" s="15" t="str">
        <f>'[5]餘絀-元(原稿)'!A107</f>
        <v>4.社會福利基金</v>
      </c>
      <c r="B54" s="24">
        <v>-378</v>
      </c>
      <c r="C54" s="24">
        <v>-413</v>
      </c>
      <c r="D54" s="24">
        <v>-161</v>
      </c>
      <c r="E54" s="24">
        <f>D54-C54</f>
        <v>252</v>
      </c>
      <c r="F54" s="22">
        <v>61</v>
      </c>
      <c r="G54" s="25" t="s">
        <v>13</v>
      </c>
      <c r="H54" s="12"/>
    </row>
    <row r="55" spans="1:8" ht="22.5" customHeight="1">
      <c r="A55" s="15" t="str">
        <f>'[5]餘絀-元(原稿)'!A108</f>
        <v>5.外籍配偶照顧輔導基金</v>
      </c>
      <c r="B55" s="33">
        <v>19</v>
      </c>
      <c r="C55" s="33">
        <v>83</v>
      </c>
      <c r="D55" s="24">
        <v>95</v>
      </c>
      <c r="E55" s="24">
        <f>D55-C55</f>
        <v>12</v>
      </c>
      <c r="F55" s="22">
        <v>15</v>
      </c>
      <c r="G55" s="22">
        <v>493</v>
      </c>
      <c r="H55" s="18"/>
    </row>
    <row r="56" spans="1:8" s="13" customFormat="1" ht="22.5" customHeight="1">
      <c r="A56" s="14" t="str">
        <f>'[5]餘絀-元(原稿)'!A109</f>
        <v>教育部主管</v>
      </c>
      <c r="B56" s="9">
        <f>SUM(B57)</f>
        <v>20</v>
      </c>
      <c r="C56" s="9">
        <f>SUM(C57)</f>
        <v>145</v>
      </c>
      <c r="D56" s="9">
        <f>SUM(D57)</f>
        <v>327</v>
      </c>
      <c r="E56" s="9">
        <f>SUM(E57)</f>
        <v>182</v>
      </c>
      <c r="F56" s="21">
        <v>126</v>
      </c>
      <c r="G56" s="21">
        <v>1603</v>
      </c>
      <c r="H56" s="12"/>
    </row>
    <row r="57" spans="1:8" s="31" customFormat="1" ht="22.5" customHeight="1">
      <c r="A57" s="15" t="str">
        <f>'[5]餘絀-元(原稿)'!A110</f>
        <v>6.學產基金</v>
      </c>
      <c r="B57" s="24">
        <v>20</v>
      </c>
      <c r="C57" s="24">
        <v>145</v>
      </c>
      <c r="D57" s="24">
        <v>327</v>
      </c>
      <c r="E57" s="24">
        <f>D57-C57</f>
        <v>182</v>
      </c>
      <c r="F57" s="22">
        <v>126</v>
      </c>
      <c r="G57" s="22">
        <v>1603</v>
      </c>
      <c r="H57" s="30"/>
    </row>
    <row r="58" spans="1:8" ht="22.5" customHeight="1">
      <c r="A58" s="14" t="str">
        <f>'[5]餘絀-元(原稿)'!A111</f>
        <v>經濟部主管</v>
      </c>
      <c r="B58" s="9">
        <f>SUM(B59:B60)</f>
        <v>9905</v>
      </c>
      <c r="C58" s="9">
        <f>SUM(C59:C60)</f>
        <v>8177</v>
      </c>
      <c r="D58" s="9">
        <f>SUM(D59:D60)</f>
        <v>1562</v>
      </c>
      <c r="E58" s="9">
        <f>SUM(E59:E60)</f>
        <v>-6615</v>
      </c>
      <c r="F58" s="21">
        <v>81</v>
      </c>
      <c r="G58" s="21">
        <v>16</v>
      </c>
      <c r="H58" s="18"/>
    </row>
    <row r="59" spans="1:8" s="13" customFormat="1" ht="22.5" customHeight="1">
      <c r="A59" s="15" t="str">
        <f>'[5]餘絀-元(原稿)'!A112</f>
        <v>7.經濟特別收入基金</v>
      </c>
      <c r="B59" s="24">
        <v>1519</v>
      </c>
      <c r="C59" s="24">
        <v>1056</v>
      </c>
      <c r="D59" s="24">
        <v>-6169</v>
      </c>
      <c r="E59" s="24">
        <f>D59-C59</f>
        <v>-7225</v>
      </c>
      <c r="F59" s="25" t="s">
        <v>16</v>
      </c>
      <c r="G59" s="25" t="s">
        <v>16</v>
      </c>
      <c r="H59" s="12"/>
    </row>
    <row r="60" spans="1:8" ht="22.5" customHeight="1">
      <c r="A60" s="15" t="str">
        <f>'[5]餘絀-元(原稿)'!A113</f>
        <v>8.核能發電後端營運基金</v>
      </c>
      <c r="B60" s="24">
        <v>8386</v>
      </c>
      <c r="C60" s="24">
        <v>7121</v>
      </c>
      <c r="D60" s="24">
        <v>7731</v>
      </c>
      <c r="E60" s="24">
        <f>D60-C60</f>
        <v>610</v>
      </c>
      <c r="F60" s="22">
        <v>9</v>
      </c>
      <c r="G60" s="22">
        <v>92</v>
      </c>
      <c r="H60" s="18"/>
    </row>
    <row r="61" spans="1:8" ht="22.5" customHeight="1">
      <c r="A61" s="14" t="str">
        <f>'[5]餘絀-元(原稿)'!A114</f>
        <v>交通部主管</v>
      </c>
      <c r="B61" s="9">
        <f>SUM(B62)</f>
        <v>-2371</v>
      </c>
      <c r="C61" s="9">
        <f>SUM(C62)</f>
        <v>-2097</v>
      </c>
      <c r="D61" s="9">
        <f>SUM(D62)</f>
        <v>-1610</v>
      </c>
      <c r="E61" s="9">
        <f>SUM(E62)</f>
        <v>487</v>
      </c>
      <c r="F61" s="21">
        <v>23</v>
      </c>
      <c r="G61" s="23" t="s">
        <v>13</v>
      </c>
      <c r="H61" s="18"/>
    </row>
    <row r="62" spans="1:8" ht="22.5" customHeight="1">
      <c r="A62" s="15" t="str">
        <f>'[5]餘絀-元(原稿)'!A115</f>
        <v>9.航港建設基金</v>
      </c>
      <c r="B62" s="24">
        <v>-2371</v>
      </c>
      <c r="C62" s="24">
        <v>-2097</v>
      </c>
      <c r="D62" s="24">
        <v>-1610</v>
      </c>
      <c r="E62" s="24">
        <f>D62-C62</f>
        <v>487</v>
      </c>
      <c r="F62" s="22">
        <v>23</v>
      </c>
      <c r="G62" s="25" t="s">
        <v>13</v>
      </c>
      <c r="H62" s="18"/>
    </row>
    <row r="63" spans="1:8" s="13" customFormat="1" ht="22.5" customHeight="1">
      <c r="A63" s="14" t="str">
        <f>'[5]餘絀-元(原稿)'!A116</f>
        <v>原子能委員會主管</v>
      </c>
      <c r="B63" s="9">
        <f>SUM(B64)</f>
        <v>12</v>
      </c>
      <c r="C63" s="9">
        <f>SUM(C64)</f>
        <v>21</v>
      </c>
      <c r="D63" s="9">
        <f>SUM(D64)</f>
        <v>58</v>
      </c>
      <c r="E63" s="9">
        <f>SUM(E64)</f>
        <v>37</v>
      </c>
      <c r="F63" s="21">
        <v>179</v>
      </c>
      <c r="G63" s="21">
        <v>462</v>
      </c>
      <c r="H63" s="12"/>
    </row>
    <row r="64" spans="1:8" s="31" customFormat="1" ht="22.5" customHeight="1">
      <c r="A64" s="15" t="str">
        <f>'[5]餘絀-元(原稿)'!A117</f>
        <v>10.核子事故緊急應變基金</v>
      </c>
      <c r="B64" s="24">
        <v>12</v>
      </c>
      <c r="C64" s="24">
        <v>21</v>
      </c>
      <c r="D64" s="24">
        <v>58</v>
      </c>
      <c r="E64" s="24">
        <f>D64-C64</f>
        <v>37</v>
      </c>
      <c r="F64" s="22">
        <v>179</v>
      </c>
      <c r="G64" s="22">
        <v>462</v>
      </c>
      <c r="H64" s="30"/>
    </row>
    <row r="65" spans="1:8" s="13" customFormat="1" ht="22.5" customHeight="1">
      <c r="A65" s="14" t="str">
        <f>'[5]餘絀-元(原稿)'!A118</f>
        <v>農業委員會主管</v>
      </c>
      <c r="B65" s="9">
        <f>SUM(B66)</f>
        <v>-15437</v>
      </c>
      <c r="C65" s="9">
        <f>SUM(C66)</f>
        <v>-9599</v>
      </c>
      <c r="D65" s="9">
        <f>SUM(D66)</f>
        <v>-4915</v>
      </c>
      <c r="E65" s="9">
        <f>SUM(E66)</f>
        <v>4684</v>
      </c>
      <c r="F65" s="21">
        <v>49</v>
      </c>
      <c r="G65" s="23" t="s">
        <v>13</v>
      </c>
      <c r="H65" s="12"/>
    </row>
    <row r="66" spans="1:8" ht="22.5" customHeight="1">
      <c r="A66" s="15" t="str">
        <f>'[5]餘絀-元(原稿)'!A119</f>
        <v>11.農業特別收入基金</v>
      </c>
      <c r="B66" s="24">
        <v>-15437</v>
      </c>
      <c r="C66" s="24">
        <v>-9599</v>
      </c>
      <c r="D66" s="24">
        <v>-4915</v>
      </c>
      <c r="E66" s="24">
        <f>D66-C66</f>
        <v>4684</v>
      </c>
      <c r="F66" s="22">
        <v>49</v>
      </c>
      <c r="G66" s="25" t="s">
        <v>13</v>
      </c>
      <c r="H66" s="18"/>
    </row>
    <row r="67" spans="1:8" s="13" customFormat="1" ht="22.5" customHeight="1">
      <c r="A67" s="14" t="str">
        <f>'[5]餘絀-元(原稿)'!A120</f>
        <v>勞工委員會主管</v>
      </c>
      <c r="B67" s="9">
        <f>SUM(B68)</f>
        <v>-548</v>
      </c>
      <c r="C67" s="9">
        <f>SUM(C68)</f>
        <v>-458</v>
      </c>
      <c r="D67" s="9">
        <f>SUM(D68)</f>
        <v>2525</v>
      </c>
      <c r="E67" s="9">
        <f>SUM(E68)</f>
        <v>2983</v>
      </c>
      <c r="F67" s="23" t="s">
        <v>1</v>
      </c>
      <c r="G67" s="23" t="s">
        <v>1</v>
      </c>
      <c r="H67" s="12"/>
    </row>
    <row r="68" spans="1:8" s="35" customFormat="1" ht="22.5" customHeight="1">
      <c r="A68" s="15" t="str">
        <f>'[5]餘絀-元(原稿)'!A121</f>
        <v>12.就業安定基金</v>
      </c>
      <c r="B68" s="24">
        <v>-548</v>
      </c>
      <c r="C68" s="24">
        <v>-458</v>
      </c>
      <c r="D68" s="24">
        <v>2525</v>
      </c>
      <c r="E68" s="24">
        <f>D68-C68</f>
        <v>2983</v>
      </c>
      <c r="F68" s="25" t="s">
        <v>1</v>
      </c>
      <c r="G68" s="25" t="s">
        <v>1</v>
      </c>
      <c r="H68" s="34"/>
    </row>
    <row r="69" spans="1:8" s="13" customFormat="1" ht="24" customHeight="1">
      <c r="A69" s="14" t="str">
        <f>'[5]餘絀-元(原稿)'!A122</f>
        <v>衛生署主管</v>
      </c>
      <c r="B69" s="9">
        <f>SUM(B70)</f>
        <v>-995</v>
      </c>
      <c r="C69" s="9">
        <f>SUM(C70)</f>
        <v>-469</v>
      </c>
      <c r="D69" s="9">
        <f>SUM(D70)</f>
        <v>-227</v>
      </c>
      <c r="E69" s="9">
        <f>SUM(E70)</f>
        <v>242</v>
      </c>
      <c r="F69" s="21">
        <v>52</v>
      </c>
      <c r="G69" s="23" t="s">
        <v>13</v>
      </c>
      <c r="H69" s="12"/>
    </row>
    <row r="70" spans="1:8" ht="24" customHeight="1">
      <c r="A70" s="15" t="str">
        <f>'[5]餘絀-元(原稿)'!A123</f>
        <v>13.健康照護基金</v>
      </c>
      <c r="B70" s="24">
        <v>-995</v>
      </c>
      <c r="C70" s="24">
        <v>-469</v>
      </c>
      <c r="D70" s="24">
        <v>-227</v>
      </c>
      <c r="E70" s="24">
        <f>D70-C70</f>
        <v>242</v>
      </c>
      <c r="F70" s="22">
        <v>52</v>
      </c>
      <c r="G70" s="25" t="s">
        <v>13</v>
      </c>
      <c r="H70" s="18"/>
    </row>
    <row r="71" spans="1:8" s="13" customFormat="1" ht="24" customHeight="1">
      <c r="A71" s="14" t="str">
        <f>'[5]餘絀-元(原稿)'!A124</f>
        <v>環境保護署主管</v>
      </c>
      <c r="B71" s="9">
        <f>SUM(B72)</f>
        <v>687</v>
      </c>
      <c r="C71" s="9">
        <f>SUM(C72)</f>
        <v>1015</v>
      </c>
      <c r="D71" s="9">
        <f>SUM(D72)</f>
        <v>1556</v>
      </c>
      <c r="E71" s="9">
        <f>SUM(E72)</f>
        <v>541</v>
      </c>
      <c r="F71" s="21">
        <v>53</v>
      </c>
      <c r="G71" s="21">
        <v>227</v>
      </c>
      <c r="H71" s="12"/>
    </row>
    <row r="72" spans="1:8" ht="24" customHeight="1">
      <c r="A72" s="15" t="str">
        <f>'[5]餘絀-元(原稿)'!A125</f>
        <v>14.環境保護基金</v>
      </c>
      <c r="B72" s="24">
        <v>687</v>
      </c>
      <c r="C72" s="24">
        <v>1015</v>
      </c>
      <c r="D72" s="24">
        <v>1556</v>
      </c>
      <c r="E72" s="24">
        <f>D72-C72</f>
        <v>541</v>
      </c>
      <c r="F72" s="22">
        <v>53</v>
      </c>
      <c r="G72" s="22">
        <v>227</v>
      </c>
      <c r="H72" s="18"/>
    </row>
    <row r="73" spans="1:8" s="13" customFormat="1" ht="24" customHeight="1">
      <c r="A73" s="14" t="str">
        <f>'[5]餘絀-元(原稿)'!A126</f>
        <v>大陸委員會主管</v>
      </c>
      <c r="B73" s="9">
        <f>SUM(B74)</f>
        <v>-32</v>
      </c>
      <c r="C73" s="9">
        <f>SUM(C74)</f>
        <v>18</v>
      </c>
      <c r="D73" s="32">
        <f>SUM(D74)</f>
        <v>25</v>
      </c>
      <c r="E73" s="9">
        <f>SUM(E74)</f>
        <v>7</v>
      </c>
      <c r="F73" s="21">
        <v>42</v>
      </c>
      <c r="G73" s="23" t="s">
        <v>15</v>
      </c>
      <c r="H73" s="12"/>
    </row>
    <row r="74" spans="1:8" ht="24" customHeight="1">
      <c r="A74" s="15" t="str">
        <f>'[5]餘絀-元(原稿)'!A127</f>
        <v>15.中華發展基金</v>
      </c>
      <c r="B74" s="24">
        <v>-32</v>
      </c>
      <c r="C74" s="24">
        <v>18</v>
      </c>
      <c r="D74" s="33">
        <v>25</v>
      </c>
      <c r="E74" s="24">
        <f>D74-C74</f>
        <v>7</v>
      </c>
      <c r="F74" s="22">
        <v>42</v>
      </c>
      <c r="G74" s="25" t="s">
        <v>15</v>
      </c>
      <c r="H74" s="18"/>
    </row>
    <row r="75" spans="1:8" s="13" customFormat="1" ht="24" customHeight="1">
      <c r="A75" s="14" t="str">
        <f>'[5]餘絀-元(原稿)'!A128</f>
        <v>新聞局主管</v>
      </c>
      <c r="B75" s="9">
        <f>SUM(B76)</f>
        <v>22</v>
      </c>
      <c r="C75" s="9">
        <f>SUM(C76)</f>
        <v>78</v>
      </c>
      <c r="D75" s="9">
        <f>SUM(D76)</f>
        <v>90</v>
      </c>
      <c r="E75" s="9">
        <f>SUM(E76)</f>
        <v>12</v>
      </c>
      <c r="F75" s="21">
        <v>16</v>
      </c>
      <c r="G75" s="21">
        <v>406</v>
      </c>
      <c r="H75" s="12"/>
    </row>
    <row r="76" spans="1:8" ht="24" customHeight="1">
      <c r="A76" s="15" t="str">
        <f>'[5]餘絀-元(原稿)'!A129</f>
        <v>16.有線廣播電視事業發展基金</v>
      </c>
      <c r="B76" s="24">
        <v>22</v>
      </c>
      <c r="C76" s="24">
        <v>78</v>
      </c>
      <c r="D76" s="24">
        <v>90</v>
      </c>
      <c r="E76" s="24">
        <f>D76-C76</f>
        <v>12</v>
      </c>
      <c r="F76" s="22">
        <v>16</v>
      </c>
      <c r="G76" s="22">
        <v>406</v>
      </c>
      <c r="H76" s="18"/>
    </row>
    <row r="77" spans="1:8" ht="24" customHeight="1">
      <c r="A77" s="14" t="str">
        <f>'[5]餘絀-元(原稿)'!A130</f>
        <v>金融監督管理委員會主管</v>
      </c>
      <c r="B77" s="9">
        <f>SUM(B78:B79)</f>
        <v>-10</v>
      </c>
      <c r="C77" s="9">
        <f>SUM(C78:C79)</f>
        <v>1967</v>
      </c>
      <c r="D77" s="9">
        <f>SUM(D78:D79)</f>
        <v>13530</v>
      </c>
      <c r="E77" s="9">
        <f>SUM(E78:E79)</f>
        <v>11563</v>
      </c>
      <c r="F77" s="21">
        <v>588</v>
      </c>
      <c r="G77" s="23" t="s">
        <v>15</v>
      </c>
      <c r="H77" s="18"/>
    </row>
    <row r="78" spans="1:8" s="13" customFormat="1" ht="24" customHeight="1">
      <c r="A78" s="15" t="str">
        <f>'[5]餘絀-元(原稿)'!A131</f>
        <v>17.金融監督管理基金</v>
      </c>
      <c r="B78" s="24">
        <v>-266</v>
      </c>
      <c r="C78" s="24">
        <v>51</v>
      </c>
      <c r="D78" s="24">
        <v>359</v>
      </c>
      <c r="E78" s="24">
        <f>D78-C78</f>
        <v>308</v>
      </c>
      <c r="F78" s="22">
        <v>603</v>
      </c>
      <c r="G78" s="25" t="s">
        <v>15</v>
      </c>
      <c r="H78" s="12"/>
    </row>
    <row r="79" spans="1:8" s="13" customFormat="1" ht="24" customHeight="1">
      <c r="A79" s="15" t="str">
        <f>'[5]餘絀-元(原稿)'!A132</f>
        <v>18.行政院金融重建基金</v>
      </c>
      <c r="B79" s="24">
        <v>256</v>
      </c>
      <c r="C79" s="24">
        <v>1916</v>
      </c>
      <c r="D79" s="24">
        <v>13171</v>
      </c>
      <c r="E79" s="24">
        <f>D79-C79</f>
        <v>11255</v>
      </c>
      <c r="F79" s="22">
        <v>587</v>
      </c>
      <c r="G79" s="25">
        <v>5141</v>
      </c>
      <c r="H79" s="12"/>
    </row>
    <row r="80" spans="1:8" ht="24" customHeight="1">
      <c r="A80" s="14" t="str">
        <f>'[5]餘絀-元(原稿)'!A133</f>
        <v>國家通訊傳播委員會主管</v>
      </c>
      <c r="B80" s="9">
        <f>SUM(B81)</f>
        <v>10</v>
      </c>
      <c r="C80" s="9">
        <f>SUM(C81)</f>
        <v>243</v>
      </c>
      <c r="D80" s="9">
        <f>SUM(D81)</f>
        <v>295</v>
      </c>
      <c r="E80" s="9">
        <f>SUM(E81)</f>
        <v>52</v>
      </c>
      <c r="F80" s="21">
        <v>21</v>
      </c>
      <c r="G80" s="21">
        <v>2985</v>
      </c>
      <c r="H80" s="18"/>
    </row>
    <row r="81" spans="1:8" s="13" customFormat="1" ht="24" customHeight="1">
      <c r="A81" s="15" t="str">
        <f>'[5]餘絀-元(原稿)'!A134</f>
        <v>19.通訊傳播監督管理基金</v>
      </c>
      <c r="B81" s="24">
        <v>10</v>
      </c>
      <c r="C81" s="24">
        <v>243</v>
      </c>
      <c r="D81" s="24">
        <v>295</v>
      </c>
      <c r="E81" s="24">
        <f>D81-C81</f>
        <v>52</v>
      </c>
      <c r="F81" s="22">
        <v>21</v>
      </c>
      <c r="G81" s="22">
        <v>2985</v>
      </c>
      <c r="H81" s="12"/>
    </row>
    <row r="82" spans="1:8" s="13" customFormat="1" ht="24" customHeight="1">
      <c r="A82" s="8" t="str">
        <f>'[5]餘絀-元(原稿)'!A135</f>
        <v>資本計畫基金</v>
      </c>
      <c r="B82" s="9">
        <f aca="true" t="shared" si="1" ref="B82:E83">SUM(B83)</f>
        <v>1567</v>
      </c>
      <c r="C82" s="9">
        <f t="shared" si="1"/>
        <v>2587</v>
      </c>
      <c r="D82" s="9">
        <f t="shared" si="1"/>
        <v>2304</v>
      </c>
      <c r="E82" s="9">
        <f t="shared" si="1"/>
        <v>-283</v>
      </c>
      <c r="F82" s="23">
        <v>11</v>
      </c>
      <c r="G82" s="21">
        <v>147</v>
      </c>
      <c r="H82" s="12"/>
    </row>
    <row r="83" spans="1:8" s="13" customFormat="1" ht="24" customHeight="1">
      <c r="A83" s="14" t="str">
        <f>'[5]餘絀-元(原稿)'!A136</f>
        <v>國防部主管</v>
      </c>
      <c r="B83" s="9">
        <f t="shared" si="1"/>
        <v>1567</v>
      </c>
      <c r="C83" s="9">
        <f t="shared" si="1"/>
        <v>2587</v>
      </c>
      <c r="D83" s="9">
        <f t="shared" si="1"/>
        <v>2304</v>
      </c>
      <c r="E83" s="9">
        <f t="shared" si="1"/>
        <v>-283</v>
      </c>
      <c r="F83" s="23">
        <v>11</v>
      </c>
      <c r="G83" s="21">
        <v>147</v>
      </c>
      <c r="H83" s="12"/>
    </row>
    <row r="84" spans="1:8" s="13" customFormat="1" ht="24" customHeight="1">
      <c r="A84" s="15" t="str">
        <f>'[5]餘絀-元(原稿)'!A137</f>
        <v>1.國軍老舊營舍改建基金</v>
      </c>
      <c r="B84" s="24">
        <v>1567</v>
      </c>
      <c r="C84" s="24">
        <v>2587</v>
      </c>
      <c r="D84" s="24">
        <v>2304</v>
      </c>
      <c r="E84" s="24">
        <f>D84-C84</f>
        <v>-283</v>
      </c>
      <c r="F84" s="25">
        <v>11</v>
      </c>
      <c r="G84" s="22">
        <v>147</v>
      </c>
      <c r="H84" s="12"/>
    </row>
    <row r="85" spans="1:8" s="13" customFormat="1" ht="27.75" customHeight="1">
      <c r="A85" s="36" t="s">
        <v>3</v>
      </c>
      <c r="B85" s="9">
        <f>B5+B45+B48+B82</f>
        <v>76682</v>
      </c>
      <c r="C85" s="9">
        <f>C5+C45+C48+C82</f>
        <v>26744</v>
      </c>
      <c r="D85" s="9">
        <f>D5+D45+D48+D82</f>
        <v>59102</v>
      </c>
      <c r="E85" s="9">
        <f>E5+E45+E48+E82</f>
        <v>32358</v>
      </c>
      <c r="F85" s="21">
        <v>121</v>
      </c>
      <c r="G85" s="21">
        <v>77</v>
      </c>
      <c r="H85" s="12"/>
    </row>
    <row r="86" spans="1:7" s="37" customFormat="1" ht="15.75" customHeight="1">
      <c r="A86" s="46" t="s">
        <v>17</v>
      </c>
      <c r="B86" s="46"/>
      <c r="C86" s="46"/>
      <c r="D86" s="46"/>
      <c r="E86" s="46"/>
      <c r="F86" s="46"/>
      <c r="G86" s="47"/>
    </row>
    <row r="87" spans="1:7" s="39" customFormat="1" ht="15.75" customHeight="1">
      <c r="A87" s="48" t="s">
        <v>18</v>
      </c>
      <c r="B87" s="49"/>
      <c r="C87" s="49"/>
      <c r="D87" s="49"/>
      <c r="E87" s="49"/>
      <c r="F87" s="49"/>
      <c r="G87" s="38"/>
    </row>
    <row r="88" spans="1:7" s="40" customFormat="1" ht="30" customHeight="1">
      <c r="A88" s="44" t="s">
        <v>19</v>
      </c>
      <c r="B88" s="44"/>
      <c r="C88" s="44"/>
      <c r="D88" s="44"/>
      <c r="E88" s="44"/>
      <c r="F88" s="44"/>
      <c r="G88" s="45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mergeCells count="7">
    <mergeCell ref="A1:G1"/>
    <mergeCell ref="A88:G88"/>
    <mergeCell ref="A86:G86"/>
    <mergeCell ref="A87:F87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5" useFirstPageNumber="1" horizontalDpi="600" verticalDpi="600" orientation="landscape" paperSize="9" scale="87" r:id="rId3"/>
  <headerFooter alignWithMargins="0">
    <oddHeader>&amp;L&amp;"標楷體,標準"&amp;20附表&amp;"Times New Roman,標準"6</oddHeader>
    <oddFooter>&amp;C&amp;"Times New Roman,標準"&amp;14&amp;P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</dc:title>
  <dc:subject>基</dc:subject>
  <dc:creator>行政院主計處</dc:creator>
  <cp:keywords/>
  <dc:description> </dc:description>
  <cp:lastModifiedBy>Administrator</cp:lastModifiedBy>
  <dcterms:created xsi:type="dcterms:W3CDTF">2008-01-03T10:33:00Z</dcterms:created>
  <dcterms:modified xsi:type="dcterms:W3CDTF">2008-11-13T10:59:05Z</dcterms:modified>
  <cp:category>I14</cp:category>
  <cp:version/>
  <cp:contentType/>
  <cp:contentStatus/>
</cp:coreProperties>
</file>