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480" windowHeight="4575" tabRatio="608" activeTab="0"/>
  </bookViews>
  <sheets>
    <sheet name="歲出政事總表(併)" sheetId="1" r:id="rId1"/>
    <sheet name="歲出政事總表(經)" sheetId="2" r:id="rId2"/>
    <sheet name="歲出政事總表(資)" sheetId="3" r:id="rId3"/>
    <sheet name="歲出政事明細(併)" sheetId="4" r:id="rId4"/>
    <sheet name="temp歲出政事明細 (併) (展開)" sheetId="5" state="hidden" r:id="rId5"/>
  </sheets>
  <definedNames>
    <definedName name="_xlnm.Print_Area" localSheetId="4">'temp歲出政事明細 (併) (展開)'!$A$1:$N$103</definedName>
    <definedName name="_xlnm.Print_Area" localSheetId="3">'歲出政事明細(併)'!$A$1:$N$102</definedName>
    <definedName name="_xlnm.Print_Area" localSheetId="0">'歲出政事總表(併)'!$A$1:$K$29</definedName>
    <definedName name="_xlnm.Print_Area" localSheetId="1">'歲出政事總表(經)'!$A$1:$K$29</definedName>
    <definedName name="_xlnm.Print_Area" localSheetId="2">'歲出政事總表(資)'!$A$1:$K$29</definedName>
    <definedName name="_xlnm.Print_Titles" localSheetId="4">'temp歲出政事明細 (併) (展開)'!$1:$7</definedName>
    <definedName name="_xlnm.Print_Titles" localSheetId="3">'歲出政事明細(併)'!$1:$7</definedName>
    <definedName name="_xlnm.Print_Titles" localSheetId="0">'歲出政事總表(併)'!$1:$6</definedName>
    <definedName name="_xlnm.Print_Titles" localSheetId="1">'歲出政事總表(經)'!$1:$6</definedName>
    <definedName name="_xlnm.Print_Titles" localSheetId="2">'歲出政事總表(資)'!$1:$6</definedName>
  </definedNames>
  <calcPr fullCalcOnLoad="1"/>
</workbook>
</file>

<file path=xl/sharedStrings.xml><?xml version="1.0" encoding="utf-8"?>
<sst xmlns="http://schemas.openxmlformats.org/spreadsheetml/2006/main" count="513" uniqueCount="87">
  <si>
    <t>歲出政事別</t>
  </si>
  <si>
    <t>決算總表</t>
  </si>
  <si>
    <t>經資門併計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</si>
  <si>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</si>
  <si>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</si>
  <si>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</si>
  <si>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</si>
  <si>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</si>
  <si>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</si>
  <si>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</si>
  <si>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名稱</t>
  </si>
  <si>
    <t>原預算數</t>
  </si>
  <si>
    <t>預算增減數</t>
  </si>
  <si>
    <t>合計</t>
  </si>
  <si>
    <t>實現數</t>
  </si>
  <si>
    <t>應付數</t>
  </si>
  <si>
    <t>保留數</t>
  </si>
  <si>
    <t/>
  </si>
  <si>
    <t>1</t>
  </si>
  <si>
    <t>農業支出</t>
  </si>
  <si>
    <t>2</t>
  </si>
  <si>
    <t>環境保護支出</t>
  </si>
  <si>
    <t>經常門</t>
  </si>
  <si>
    <t>資本門</t>
  </si>
  <si>
    <t>歲出政事</t>
  </si>
  <si>
    <t>別決算表</t>
  </si>
  <si>
    <t>項</t>
  </si>
  <si>
    <t>目</t>
  </si>
  <si>
    <t>節</t>
  </si>
  <si>
    <t>　
　　　合                      計</t>
  </si>
  <si>
    <t>ˉ5800000000
農業支出</t>
  </si>
  <si>
    <t>ˉ5826550000
水利署及所屬</t>
  </si>
  <si>
    <t>ˉ5826551000
河川及區域排水改善</t>
  </si>
  <si>
    <t>ˉ5851010000
農業委員會</t>
  </si>
  <si>
    <t>ˉ5851011100
農業發展</t>
  </si>
  <si>
    <t>3</t>
  </si>
  <si>
    <t>ˉ5851020000
林務局</t>
  </si>
  <si>
    <t>ˉ5851021100
林業發展</t>
  </si>
  <si>
    <t>4</t>
  </si>
  <si>
    <t>ˉ5851030000
水土保持局</t>
  </si>
  <si>
    <t>ˉ5851031000
水土保持發展</t>
  </si>
  <si>
    <t>5</t>
  </si>
  <si>
    <t>ˉ5851200000
漁業署及所屬</t>
  </si>
  <si>
    <t>ˉ5851203000
漁業發展</t>
  </si>
  <si>
    <t>6</t>
  </si>
  <si>
    <t>ˉ5851700000
農糧署及所屬</t>
  </si>
  <si>
    <t>ˉ5851701100
農業防災作為</t>
  </si>
  <si>
    <t>ˉ7200000000
環境保護支出</t>
  </si>
  <si>
    <t>ˉ7208110000
營建署及所屬</t>
  </si>
  <si>
    <t>ˉ7208111000
下水道管理業務</t>
  </si>
  <si>
    <t>中央</t>
  </si>
  <si>
    <t>政府</t>
  </si>
  <si>
    <t>中央</t>
  </si>
  <si>
    <t>政府</t>
  </si>
  <si>
    <t>流域綜合治理計畫</t>
  </si>
  <si>
    <t>第2期特別決算</t>
  </si>
  <si>
    <t>中華民國105年度</t>
  </si>
  <si>
    <t>至106年度</t>
  </si>
  <si>
    <t>中華民國105年度</t>
  </si>
  <si>
    <t>至106年度</t>
  </si>
  <si>
    <t>合計</t>
  </si>
  <si>
    <t>經常門</t>
  </si>
  <si>
    <t>業務費</t>
  </si>
  <si>
    <t>獎補助費</t>
  </si>
  <si>
    <t>資本門</t>
  </si>
  <si>
    <t>設備及投資</t>
  </si>
  <si>
    <t>合計</t>
  </si>
  <si>
    <t>經常門</t>
  </si>
  <si>
    <t>業務費</t>
  </si>
  <si>
    <t>獎補助費</t>
  </si>
  <si>
    <t>資本門</t>
  </si>
  <si>
    <t>設備及投資</t>
  </si>
  <si>
    <t>合計</t>
  </si>
  <si>
    <t>合計</t>
  </si>
  <si>
    <t>經常門</t>
  </si>
  <si>
    <t>　
(1. 經濟發展支出)</t>
  </si>
  <si>
    <t>　
(2. 社區發展及環境保護支出)</t>
  </si>
  <si>
    <t>v</t>
  </si>
  <si>
    <t>(1. 經濟發展支出)</t>
  </si>
  <si>
    <t>(2. 社區發展及環境保護支出)</t>
  </si>
  <si>
    <t>(1. 經濟發展支出)</t>
  </si>
  <si>
    <t>(1. 經濟發展支出)</t>
  </si>
  <si>
    <t>(2. 社區發展及環境保護支出)</t>
  </si>
  <si>
    <t>　　    　合               計</t>
  </si>
  <si>
    <t>　   　  合               計</t>
  </si>
  <si>
    <t>ˉ5800000000
農業支出</t>
  </si>
  <si>
    <t>ˉ5826550000
水利署及所屬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</si>
</sst>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Black]\-#,##0.00\ ;&quot;- &quot;"/>
    <numFmt numFmtId="177" formatCode="#,##0.00_ 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9"/>
      <name val="Arial"/>
      <family val="2"/>
    </font>
    <font>
      <sz val="11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12"/>
      <name val="Calibri"/>
      <family val="1"/>
    </font>
    <font>
      <sz val="11"/>
      <color theme="1"/>
      <name val="Calibri"/>
      <family val="1"/>
    </font>
    <font>
      <sz val="1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 wrapText="1"/>
    </xf>
    <xf numFmtId="3" fontId="3" fillId="0" borderId="14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/>
    </xf>
    <xf numFmtId="176" fontId="11" fillId="23" borderId="10" xfId="0" applyNumberFormat="1" applyFont="1" applyFill="1" applyBorder="1" applyAlignment="1">
      <alignment horizontal="right"/>
    </xf>
    <xf numFmtId="176" fontId="11" fillId="33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left" wrapText="1"/>
    </xf>
    <xf numFmtId="0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left" wrapText="1" indent="1"/>
    </xf>
    <xf numFmtId="0" fontId="2" fillId="23" borderId="11" xfId="0" applyFont="1" applyFill="1" applyBorder="1" applyAlignment="1">
      <alignment horizontal="center" wrapText="1"/>
    </xf>
    <xf numFmtId="0" fontId="2" fillId="23" borderId="10" xfId="0" applyFont="1" applyFill="1" applyBorder="1" applyAlignment="1">
      <alignment horizontal="center" wrapText="1"/>
    </xf>
    <xf numFmtId="0" fontId="2" fillId="23" borderId="12" xfId="0" applyNumberFormat="1" applyFont="1" applyFill="1" applyBorder="1" applyAlignment="1">
      <alignment horizontal="right"/>
    </xf>
    <xf numFmtId="0" fontId="2" fillId="23" borderId="0" xfId="0" applyFont="1" applyFill="1" applyAlignment="1">
      <alignment vertical="center" wrapText="1"/>
    </xf>
    <xf numFmtId="0" fontId="50" fillId="23" borderId="10" xfId="0" applyFont="1" applyFill="1" applyBorder="1" applyAlignment="1">
      <alignment horizontal="left" wrapText="1" inden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 indent="1"/>
    </xf>
    <xf numFmtId="0" fontId="51" fillId="23" borderId="10" xfId="0" applyFont="1" applyFill="1" applyBorder="1" applyAlignment="1">
      <alignment horizontal="left" wrapText="1" indent="1"/>
    </xf>
    <xf numFmtId="0" fontId="3" fillId="0" borderId="18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3" fontId="9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" fillId="0" borderId="14" xfId="0" applyNumberFormat="1" applyFont="1" applyBorder="1" applyAlignment="1">
      <alignment horizontal="distributed" vertical="center" wrapText="1"/>
    </xf>
    <xf numFmtId="3" fontId="3" fillId="0" borderId="21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right" vertical="center"/>
    </xf>
    <xf numFmtId="0" fontId="5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distributed" vertical="center" wrapText="1"/>
    </xf>
    <xf numFmtId="3" fontId="12" fillId="0" borderId="10" xfId="0" applyNumberFormat="1" applyFont="1" applyFill="1" applyBorder="1" applyAlignment="1">
      <alignment horizontal="distributed" vertical="center" wrapText="1"/>
    </xf>
    <xf numFmtId="0" fontId="53" fillId="0" borderId="16" xfId="0" applyFont="1" applyBorder="1" applyAlignment="1">
      <alignment horizontal="distributed" vertical="center" wrapText="1"/>
    </xf>
    <xf numFmtId="0" fontId="12" fillId="0" borderId="20" xfId="0" applyNumberFormat="1" applyFont="1" applyFill="1" applyBorder="1" applyAlignment="1">
      <alignment horizontal="distributed" vertical="center" wrapText="1"/>
    </xf>
    <xf numFmtId="0" fontId="54" fillId="0" borderId="12" xfId="0" applyNumberFormat="1" applyFont="1" applyFill="1" applyBorder="1" applyAlignment="1">
      <alignment horizontal="distributed" vertical="center" wrapText="1"/>
    </xf>
    <xf numFmtId="0" fontId="53" fillId="0" borderId="17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distributed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7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B13" sqref="B13"/>
    </sheetView>
  </sheetViews>
  <sheetFormatPr defaultColWidth="9.00390625" defaultRowHeight="26.25" customHeight="1"/>
  <cols>
    <col min="1" max="1" width="2.875" style="14" customWidth="1"/>
    <col min="2" max="2" width="29.375" style="21" customWidth="1"/>
    <col min="3" max="5" width="17.75390625" style="11" customWidth="1"/>
    <col min="6" max="10" width="15.75390625" style="11" customWidth="1"/>
    <col min="11" max="11" width="7.375" style="15" customWidth="1"/>
    <col min="12" max="16384" width="9.00390625" style="2" customWidth="1"/>
  </cols>
  <sheetData>
    <row r="1" spans="1:11" s="3" customFormat="1" ht="22.5" customHeight="1">
      <c r="A1" s="9"/>
      <c r="B1" s="20"/>
      <c r="C1" s="84" t="s">
        <v>52</v>
      </c>
      <c r="D1" s="85"/>
      <c r="E1" s="85"/>
      <c r="F1" s="98" t="s">
        <v>53</v>
      </c>
      <c r="G1" s="98"/>
      <c r="H1" s="98"/>
      <c r="I1" s="6"/>
      <c r="J1" s="6"/>
      <c r="K1" s="12"/>
    </row>
    <row r="2" spans="1:11" s="4" customFormat="1" ht="22.5" customHeight="1">
      <c r="A2" s="10"/>
      <c r="B2" s="88" t="s">
        <v>54</v>
      </c>
      <c r="C2" s="89"/>
      <c r="D2" s="89"/>
      <c r="E2" s="89"/>
      <c r="F2" s="90" t="s">
        <v>55</v>
      </c>
      <c r="G2" s="89"/>
      <c r="H2" s="89"/>
      <c r="I2" s="89"/>
      <c r="J2" s="7"/>
      <c r="K2" s="13"/>
    </row>
    <row r="3" spans="1:11" s="4" customFormat="1" ht="22.5" customHeight="1">
      <c r="A3" s="10"/>
      <c r="B3" s="20"/>
      <c r="C3" s="7"/>
      <c r="D3" s="7"/>
      <c r="E3" s="7" t="s">
        <v>0</v>
      </c>
      <c r="F3" s="16" t="s">
        <v>1</v>
      </c>
      <c r="G3" s="16"/>
      <c r="H3" s="16"/>
      <c r="I3" s="7"/>
      <c r="J3" s="7"/>
      <c r="K3" s="13"/>
    </row>
    <row r="4" spans="1:11" s="5" customFormat="1" ht="22.5" customHeight="1">
      <c r="A4" s="86" t="s">
        <v>2</v>
      </c>
      <c r="B4" s="87"/>
      <c r="C4" s="8"/>
      <c r="D4" s="8"/>
      <c r="E4" s="28" t="s">
        <v>56</v>
      </c>
      <c r="F4" s="29" t="s">
        <v>57</v>
      </c>
      <c r="G4" s="17"/>
      <c r="H4" s="17"/>
      <c r="I4" s="8"/>
      <c r="J4" s="93" t="s">
        <v>3</v>
      </c>
      <c r="K4" s="94"/>
    </row>
    <row r="5" spans="1:11" s="1" customFormat="1" ht="26.25" customHeight="1">
      <c r="A5" s="82" t="s">
        <v>4</v>
      </c>
      <c r="B5" s="83"/>
      <c r="C5" s="95" t="s">
        <v>5</v>
      </c>
      <c r="D5" s="95"/>
      <c r="E5" s="95"/>
      <c r="F5" s="95" t="s">
        <v>6</v>
      </c>
      <c r="G5" s="95"/>
      <c r="H5" s="95"/>
      <c r="I5" s="95"/>
      <c r="J5" s="96" t="s">
        <v>7</v>
      </c>
      <c r="K5" s="91" t="s">
        <v>8</v>
      </c>
    </row>
    <row r="6" spans="1:11" s="1" customFormat="1" ht="30" customHeight="1">
      <c r="A6" s="18" t="s">
        <v>9</v>
      </c>
      <c r="B6" s="22" t="s">
        <v>10</v>
      </c>
      <c r="C6" s="19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13</v>
      </c>
      <c r="J6" s="97"/>
      <c r="K6" s="92"/>
    </row>
    <row r="7" spans="1:11" ht="26.25" customHeight="1">
      <c r="A7" s="14" t="s">
        <v>17</v>
      </c>
      <c r="B7" s="76" t="s">
        <v>83</v>
      </c>
      <c r="C7" s="30">
        <v>29822800000</v>
      </c>
      <c r="D7" s="30">
        <v>0</v>
      </c>
      <c r="E7" s="30">
        <v>29822800000</v>
      </c>
      <c r="F7" s="30">
        <v>20171861005</v>
      </c>
      <c r="G7" s="30">
        <v>6194994100</v>
      </c>
      <c r="H7" s="30">
        <v>2337890655</v>
      </c>
      <c r="I7" s="30">
        <v>28704745760</v>
      </c>
      <c r="J7" s="30">
        <v>-1118054240</v>
      </c>
      <c r="K7" s="15" t="s">
        <v>17</v>
      </c>
    </row>
    <row r="8" spans="1:11" ht="26.25" customHeight="1">
      <c r="A8" s="27" t="s">
        <v>17</v>
      </c>
      <c r="B8" s="77" t="s">
        <v>81</v>
      </c>
      <c r="C8" s="30">
        <v>26437800000</v>
      </c>
      <c r="D8" s="30">
        <v>0</v>
      </c>
      <c r="E8" s="30">
        <v>26437800000</v>
      </c>
      <c r="F8" s="30">
        <v>17703057387</v>
      </c>
      <c r="G8" s="30">
        <v>5852057833</v>
      </c>
      <c r="H8" s="30">
        <v>1995095539</v>
      </c>
      <c r="I8" s="30">
        <v>25550210759</v>
      </c>
      <c r="J8" s="30">
        <v>-887589241</v>
      </c>
      <c r="K8" s="15" t="s">
        <v>17</v>
      </c>
    </row>
    <row r="9" spans="1:11" ht="26.25" customHeight="1">
      <c r="A9" s="27" t="s">
        <v>18</v>
      </c>
      <c r="B9" s="77" t="s">
        <v>19</v>
      </c>
      <c r="C9" s="30">
        <v>26437800000</v>
      </c>
      <c r="D9" s="30">
        <v>0</v>
      </c>
      <c r="E9" s="30">
        <v>26437800000</v>
      </c>
      <c r="F9" s="30">
        <v>17703057387</v>
      </c>
      <c r="G9" s="30">
        <v>5852057833</v>
      </c>
      <c r="H9" s="30">
        <v>1995095539</v>
      </c>
      <c r="I9" s="30">
        <v>25550210759</v>
      </c>
      <c r="J9" s="30">
        <v>-887589241</v>
      </c>
      <c r="K9" s="15" t="s">
        <v>17</v>
      </c>
    </row>
    <row r="10" spans="1:11" ht="26.25" customHeight="1">
      <c r="A10" s="27" t="s">
        <v>17</v>
      </c>
      <c r="B10" s="77" t="s">
        <v>82</v>
      </c>
      <c r="C10" s="30">
        <v>3385000000</v>
      </c>
      <c r="D10" s="30">
        <v>0</v>
      </c>
      <c r="E10" s="30">
        <v>3385000000</v>
      </c>
      <c r="F10" s="30">
        <v>2468803618</v>
      </c>
      <c r="G10" s="30">
        <v>342936267</v>
      </c>
      <c r="H10" s="30">
        <v>342795116</v>
      </c>
      <c r="I10" s="30">
        <v>3154535001</v>
      </c>
      <c r="J10" s="30">
        <v>-230464999</v>
      </c>
      <c r="K10" s="15" t="s">
        <v>17</v>
      </c>
    </row>
    <row r="11" spans="1:11" ht="26.25" customHeight="1">
      <c r="A11" s="27" t="s">
        <v>20</v>
      </c>
      <c r="B11" s="77" t="s">
        <v>21</v>
      </c>
      <c r="C11" s="30">
        <v>3385000000</v>
      </c>
      <c r="D11" s="30">
        <v>0</v>
      </c>
      <c r="E11" s="30">
        <v>3385000000</v>
      </c>
      <c r="F11" s="30">
        <v>2468803618</v>
      </c>
      <c r="G11" s="30">
        <v>342936267</v>
      </c>
      <c r="H11" s="30">
        <v>342795116</v>
      </c>
      <c r="I11" s="30">
        <v>3154535001</v>
      </c>
      <c r="J11" s="30">
        <v>-230464999</v>
      </c>
      <c r="K11" s="15" t="s">
        <v>17</v>
      </c>
    </row>
    <row r="29" spans="1:11" ht="26.2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6"/>
    </row>
  </sheetData>
  <sheetProtection/>
  <mergeCells count="11">
    <mergeCell ref="C5:E5"/>
    <mergeCell ref="A5:B5"/>
    <mergeCell ref="C1:E1"/>
    <mergeCell ref="A4:B4"/>
    <mergeCell ref="B2:E2"/>
    <mergeCell ref="F2:I2"/>
    <mergeCell ref="K5:K6"/>
    <mergeCell ref="J4:K4"/>
    <mergeCell ref="F5:I5"/>
    <mergeCell ref="J5:J6"/>
    <mergeCell ref="F1:H1"/>
  </mergeCells>
  <printOptions horizontalCentered="1"/>
  <pageMargins left="0.7480314960629921" right="0.7480314960629921" top="0.7480314960629921" bottom="0.7480314960629921" header="0.31496062992125984" footer="0.5118110236220472"/>
  <pageSetup firstPageNumber="14" useFirstPageNumber="1" horizontalDpi="600" verticalDpi="600" orientation="portrait" pageOrder="overThenDown" paperSize="9" r:id="rId1"/>
  <headerFooter>
    <oddFooter>&amp;C&amp;"標楷體,標準"&amp;10&amp;P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C12" sqref="C12"/>
    </sheetView>
  </sheetViews>
  <sheetFormatPr defaultColWidth="9.00390625" defaultRowHeight="26.25" customHeight="1"/>
  <cols>
    <col min="1" max="1" width="2.875" style="14" customWidth="1"/>
    <col min="2" max="2" width="29.375" style="21" customWidth="1"/>
    <col min="3" max="5" width="17.75390625" style="11" customWidth="1"/>
    <col min="6" max="10" width="15.75390625" style="11" customWidth="1"/>
    <col min="11" max="11" width="7.375" style="15" customWidth="1"/>
    <col min="12" max="16384" width="9.00390625" style="2" customWidth="1"/>
  </cols>
  <sheetData>
    <row r="1" spans="1:11" s="3" customFormat="1" ht="22.5" customHeight="1">
      <c r="A1" s="9"/>
      <c r="B1" s="20"/>
      <c r="C1" s="84" t="s">
        <v>52</v>
      </c>
      <c r="D1" s="85"/>
      <c r="E1" s="85"/>
      <c r="F1" s="98" t="s">
        <v>53</v>
      </c>
      <c r="G1" s="98"/>
      <c r="H1" s="98"/>
      <c r="I1" s="6"/>
      <c r="J1" s="6"/>
      <c r="K1" s="12"/>
    </row>
    <row r="2" spans="1:11" s="4" customFormat="1" ht="22.5" customHeight="1">
      <c r="A2" s="10"/>
      <c r="B2" s="88" t="s">
        <v>54</v>
      </c>
      <c r="C2" s="89"/>
      <c r="D2" s="89"/>
      <c r="E2" s="89"/>
      <c r="F2" s="90" t="s">
        <v>55</v>
      </c>
      <c r="G2" s="89"/>
      <c r="H2" s="89"/>
      <c r="I2" s="89"/>
      <c r="J2" s="7"/>
      <c r="K2" s="13"/>
    </row>
    <row r="3" spans="1:11" s="4" customFormat="1" ht="22.5" customHeight="1">
      <c r="A3" s="10"/>
      <c r="B3" s="20"/>
      <c r="C3" s="7"/>
      <c r="D3" s="7"/>
      <c r="E3" s="7" t="s">
        <v>0</v>
      </c>
      <c r="F3" s="16" t="s">
        <v>1</v>
      </c>
      <c r="G3" s="16"/>
      <c r="H3" s="16"/>
      <c r="I3" s="7"/>
      <c r="J3" s="7"/>
      <c r="K3" s="13"/>
    </row>
    <row r="4" spans="1:11" s="5" customFormat="1" ht="22.5" customHeight="1">
      <c r="A4" s="86" t="s">
        <v>22</v>
      </c>
      <c r="B4" s="87"/>
      <c r="C4" s="8"/>
      <c r="D4" s="8"/>
      <c r="E4" s="28" t="s">
        <v>58</v>
      </c>
      <c r="F4" s="29" t="s">
        <v>59</v>
      </c>
      <c r="G4" s="17"/>
      <c r="H4" s="17"/>
      <c r="I4" s="8"/>
      <c r="J4" s="93" t="s">
        <v>3</v>
      </c>
      <c r="K4" s="94"/>
    </row>
    <row r="5" spans="1:11" s="1" customFormat="1" ht="26.25" customHeight="1">
      <c r="A5" s="82" t="s">
        <v>4</v>
      </c>
      <c r="B5" s="83"/>
      <c r="C5" s="95" t="s">
        <v>5</v>
      </c>
      <c r="D5" s="95"/>
      <c r="E5" s="95"/>
      <c r="F5" s="95" t="s">
        <v>6</v>
      </c>
      <c r="G5" s="95"/>
      <c r="H5" s="95"/>
      <c r="I5" s="95"/>
      <c r="J5" s="96" t="s">
        <v>7</v>
      </c>
      <c r="K5" s="91" t="s">
        <v>8</v>
      </c>
    </row>
    <row r="6" spans="1:11" s="1" customFormat="1" ht="30" customHeight="1">
      <c r="A6" s="18" t="s">
        <v>9</v>
      </c>
      <c r="B6" s="22" t="s">
        <v>10</v>
      </c>
      <c r="C6" s="19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13</v>
      </c>
      <c r="J6" s="97"/>
      <c r="K6" s="92"/>
    </row>
    <row r="7" spans="1:11" ht="26.25" customHeight="1">
      <c r="A7" s="14" t="s">
        <v>17</v>
      </c>
      <c r="B7" s="76" t="s">
        <v>83</v>
      </c>
      <c r="C7" s="30">
        <v>834300000</v>
      </c>
      <c r="D7" s="30">
        <v>-219686688</v>
      </c>
      <c r="E7" s="30">
        <v>614613312</v>
      </c>
      <c r="F7" s="30">
        <v>489321625</v>
      </c>
      <c r="G7" s="30">
        <v>32756398</v>
      </c>
      <c r="H7" s="30">
        <v>18727870</v>
      </c>
      <c r="I7" s="30">
        <v>540805893</v>
      </c>
      <c r="J7" s="30">
        <v>-73807419</v>
      </c>
      <c r="K7" s="15" t="s">
        <v>17</v>
      </c>
    </row>
    <row r="8" spans="1:11" ht="26.25" customHeight="1">
      <c r="A8" s="27" t="s">
        <v>17</v>
      </c>
      <c r="B8" s="77" t="s">
        <v>80</v>
      </c>
      <c r="C8" s="30">
        <v>378300000</v>
      </c>
      <c r="D8" s="30">
        <v>-5156000</v>
      </c>
      <c r="E8" s="30">
        <v>373144000</v>
      </c>
      <c r="F8" s="30">
        <v>273645991</v>
      </c>
      <c r="G8" s="30">
        <v>13829789</v>
      </c>
      <c r="H8" s="30">
        <v>16662500</v>
      </c>
      <c r="I8" s="30">
        <v>304138280</v>
      </c>
      <c r="J8" s="30">
        <v>-69005720</v>
      </c>
      <c r="K8" s="15" t="s">
        <v>17</v>
      </c>
    </row>
    <row r="9" spans="1:11" ht="26.25" customHeight="1">
      <c r="A9" s="27" t="s">
        <v>18</v>
      </c>
      <c r="B9" s="77" t="s">
        <v>19</v>
      </c>
      <c r="C9" s="30">
        <v>378300000</v>
      </c>
      <c r="D9" s="30">
        <v>-5156000</v>
      </c>
      <c r="E9" s="30">
        <v>373144000</v>
      </c>
      <c r="F9" s="30">
        <v>273645991</v>
      </c>
      <c r="G9" s="30">
        <v>13829789</v>
      </c>
      <c r="H9" s="30">
        <v>16662500</v>
      </c>
      <c r="I9" s="30">
        <v>304138280</v>
      </c>
      <c r="J9" s="30">
        <v>-69005720</v>
      </c>
      <c r="K9" s="15" t="s">
        <v>17</v>
      </c>
    </row>
    <row r="10" spans="1:11" ht="26.25" customHeight="1">
      <c r="A10" s="27" t="s">
        <v>17</v>
      </c>
      <c r="B10" s="77" t="s">
        <v>79</v>
      </c>
      <c r="C10" s="30">
        <v>456000000</v>
      </c>
      <c r="D10" s="30">
        <v>-214530688</v>
      </c>
      <c r="E10" s="30">
        <v>241469312</v>
      </c>
      <c r="F10" s="30">
        <v>215675634</v>
      </c>
      <c r="G10" s="30">
        <v>18926609</v>
      </c>
      <c r="H10" s="30">
        <v>2065370</v>
      </c>
      <c r="I10" s="30">
        <v>236667613</v>
      </c>
      <c r="J10" s="30">
        <v>-4801699</v>
      </c>
      <c r="K10" s="15" t="s">
        <v>17</v>
      </c>
    </row>
    <row r="11" spans="1:11" ht="26.25" customHeight="1">
      <c r="A11" s="27" t="s">
        <v>20</v>
      </c>
      <c r="B11" s="77" t="s">
        <v>21</v>
      </c>
      <c r="C11" s="30">
        <v>456000000</v>
      </c>
      <c r="D11" s="30">
        <v>-214530688</v>
      </c>
      <c r="E11" s="30">
        <v>241469312</v>
      </c>
      <c r="F11" s="30">
        <v>215675634</v>
      </c>
      <c r="G11" s="30">
        <v>18926609</v>
      </c>
      <c r="H11" s="30">
        <v>2065370</v>
      </c>
      <c r="I11" s="30">
        <v>236667613</v>
      </c>
      <c r="J11" s="30">
        <v>-4801699</v>
      </c>
      <c r="K11" s="15" t="s">
        <v>17</v>
      </c>
    </row>
    <row r="29" spans="1:11" ht="26.2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6"/>
    </row>
  </sheetData>
  <sheetProtection/>
  <mergeCells count="11">
    <mergeCell ref="J4:K4"/>
    <mergeCell ref="A5:B5"/>
    <mergeCell ref="C5:E5"/>
    <mergeCell ref="F5:I5"/>
    <mergeCell ref="J5:J6"/>
    <mergeCell ref="K5:K6"/>
    <mergeCell ref="C1:E1"/>
    <mergeCell ref="F1:H1"/>
    <mergeCell ref="B2:E2"/>
    <mergeCell ref="F2:I2"/>
    <mergeCell ref="A4:B4"/>
  </mergeCells>
  <printOptions horizontalCentered="1"/>
  <pageMargins left="0.7480314960629921" right="0.7480314960629921" top="0.7480314960629921" bottom="0.7480314960629921" header="0.31496062992125984" footer="0.5118110236220472"/>
  <pageSetup firstPageNumber="16" useFirstPageNumber="1" horizontalDpi="600" verticalDpi="600" orientation="portrait" pageOrder="overThenDown" paperSize="9" r:id="rId1"/>
  <headerFooter>
    <oddFooter>&amp;C&amp;"標楷體,標準"&amp;10&amp;P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4" sqref="A4:B4"/>
    </sheetView>
  </sheetViews>
  <sheetFormatPr defaultColWidth="9.00390625" defaultRowHeight="26.25" customHeight="1"/>
  <cols>
    <col min="1" max="1" width="2.875" style="14" customWidth="1"/>
    <col min="2" max="2" width="29.375" style="21" customWidth="1"/>
    <col min="3" max="5" width="17.75390625" style="11" customWidth="1"/>
    <col min="6" max="10" width="15.75390625" style="11" customWidth="1"/>
    <col min="11" max="11" width="7.375" style="15" customWidth="1"/>
    <col min="12" max="16384" width="9.00390625" style="2" customWidth="1"/>
  </cols>
  <sheetData>
    <row r="1" spans="1:11" s="3" customFormat="1" ht="22.5" customHeight="1">
      <c r="A1" s="9"/>
      <c r="B1" s="20"/>
      <c r="C1" s="84" t="s">
        <v>52</v>
      </c>
      <c r="D1" s="85"/>
      <c r="E1" s="85"/>
      <c r="F1" s="98" t="s">
        <v>53</v>
      </c>
      <c r="G1" s="98"/>
      <c r="H1" s="98"/>
      <c r="I1" s="6"/>
      <c r="J1" s="6"/>
      <c r="K1" s="12"/>
    </row>
    <row r="2" spans="1:11" s="4" customFormat="1" ht="22.5" customHeight="1">
      <c r="A2" s="10"/>
      <c r="B2" s="88" t="s">
        <v>54</v>
      </c>
      <c r="C2" s="89"/>
      <c r="D2" s="89"/>
      <c r="E2" s="89"/>
      <c r="F2" s="90" t="s">
        <v>55</v>
      </c>
      <c r="G2" s="89"/>
      <c r="H2" s="89"/>
      <c r="I2" s="89"/>
      <c r="J2" s="7"/>
      <c r="K2" s="13"/>
    </row>
    <row r="3" spans="1:11" s="4" customFormat="1" ht="22.5" customHeight="1">
      <c r="A3" s="10"/>
      <c r="B3" s="20"/>
      <c r="C3" s="7"/>
      <c r="D3" s="7"/>
      <c r="E3" s="7" t="s">
        <v>0</v>
      </c>
      <c r="F3" s="16" t="s">
        <v>1</v>
      </c>
      <c r="G3" s="16"/>
      <c r="H3" s="16"/>
      <c r="I3" s="7"/>
      <c r="J3" s="7"/>
      <c r="K3" s="13"/>
    </row>
    <row r="4" spans="1:11" s="5" customFormat="1" ht="22.5" customHeight="1">
      <c r="A4" s="86" t="s">
        <v>23</v>
      </c>
      <c r="B4" s="87"/>
      <c r="C4" s="8"/>
      <c r="D4" s="8"/>
      <c r="E4" s="28" t="s">
        <v>58</v>
      </c>
      <c r="F4" s="29" t="s">
        <v>59</v>
      </c>
      <c r="G4" s="17"/>
      <c r="H4" s="17"/>
      <c r="I4" s="8"/>
      <c r="J4" s="93" t="s">
        <v>3</v>
      </c>
      <c r="K4" s="94"/>
    </row>
    <row r="5" spans="1:11" s="1" customFormat="1" ht="26.25" customHeight="1">
      <c r="A5" s="82" t="s">
        <v>4</v>
      </c>
      <c r="B5" s="83"/>
      <c r="C5" s="95" t="s">
        <v>5</v>
      </c>
      <c r="D5" s="95"/>
      <c r="E5" s="95"/>
      <c r="F5" s="95" t="s">
        <v>6</v>
      </c>
      <c r="G5" s="95"/>
      <c r="H5" s="95"/>
      <c r="I5" s="95"/>
      <c r="J5" s="96" t="s">
        <v>7</v>
      </c>
      <c r="K5" s="91" t="s">
        <v>8</v>
      </c>
    </row>
    <row r="6" spans="1:11" s="1" customFormat="1" ht="30" customHeight="1">
      <c r="A6" s="18" t="s">
        <v>9</v>
      </c>
      <c r="B6" s="22" t="s">
        <v>10</v>
      </c>
      <c r="C6" s="19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13</v>
      </c>
      <c r="J6" s="97"/>
      <c r="K6" s="92"/>
    </row>
    <row r="7" spans="1:11" ht="26.25" customHeight="1">
      <c r="A7" s="14" t="s">
        <v>17</v>
      </c>
      <c r="B7" s="76" t="s">
        <v>83</v>
      </c>
      <c r="C7" s="30">
        <v>28988500000</v>
      </c>
      <c r="D7" s="30">
        <v>219686688</v>
      </c>
      <c r="E7" s="30">
        <v>29208186688</v>
      </c>
      <c r="F7" s="30">
        <v>19682539380</v>
      </c>
      <c r="G7" s="30">
        <v>6162237702</v>
      </c>
      <c r="H7" s="30">
        <v>2319162785</v>
      </c>
      <c r="I7" s="30">
        <v>28163939867</v>
      </c>
      <c r="J7" s="30">
        <v>-1044246821</v>
      </c>
      <c r="K7" s="15" t="s">
        <v>17</v>
      </c>
    </row>
    <row r="8" spans="1:11" ht="26.25" customHeight="1">
      <c r="A8" s="27" t="s">
        <v>17</v>
      </c>
      <c r="B8" s="77" t="s">
        <v>78</v>
      </c>
      <c r="C8" s="30">
        <v>26059500000</v>
      </c>
      <c r="D8" s="30">
        <v>5156000</v>
      </c>
      <c r="E8" s="30">
        <v>26064656000</v>
      </c>
      <c r="F8" s="30">
        <v>17429411396</v>
      </c>
      <c r="G8" s="30">
        <v>5838228044</v>
      </c>
      <c r="H8" s="30">
        <v>1978433039</v>
      </c>
      <c r="I8" s="30">
        <v>25246072479</v>
      </c>
      <c r="J8" s="30">
        <v>-818583521</v>
      </c>
      <c r="K8" s="15" t="s">
        <v>17</v>
      </c>
    </row>
    <row r="9" spans="1:11" ht="26.25" customHeight="1">
      <c r="A9" s="27" t="s">
        <v>18</v>
      </c>
      <c r="B9" s="77" t="s">
        <v>19</v>
      </c>
      <c r="C9" s="30">
        <v>26059500000</v>
      </c>
      <c r="D9" s="30">
        <v>5156000</v>
      </c>
      <c r="E9" s="30">
        <v>26064656000</v>
      </c>
      <c r="F9" s="30">
        <v>17429411396</v>
      </c>
      <c r="G9" s="30">
        <v>5838228044</v>
      </c>
      <c r="H9" s="30">
        <v>1978433039</v>
      </c>
      <c r="I9" s="30">
        <v>25246072479</v>
      </c>
      <c r="J9" s="30">
        <v>-818583521</v>
      </c>
      <c r="K9" s="15" t="s">
        <v>17</v>
      </c>
    </row>
    <row r="10" spans="1:11" ht="26.25" customHeight="1">
      <c r="A10" s="27" t="s">
        <v>17</v>
      </c>
      <c r="B10" s="77" t="s">
        <v>79</v>
      </c>
      <c r="C10" s="30">
        <v>2929000000</v>
      </c>
      <c r="D10" s="30">
        <v>214530688</v>
      </c>
      <c r="E10" s="30">
        <v>3143530688</v>
      </c>
      <c r="F10" s="30">
        <v>2253127984</v>
      </c>
      <c r="G10" s="30">
        <v>324009658</v>
      </c>
      <c r="H10" s="30">
        <v>340729746</v>
      </c>
      <c r="I10" s="30">
        <v>2917867388</v>
      </c>
      <c r="J10" s="30">
        <v>-225663300</v>
      </c>
      <c r="K10" s="15" t="s">
        <v>17</v>
      </c>
    </row>
    <row r="11" spans="1:11" ht="26.25" customHeight="1">
      <c r="A11" s="27" t="s">
        <v>20</v>
      </c>
      <c r="B11" s="77" t="s">
        <v>21</v>
      </c>
      <c r="C11" s="30">
        <v>2929000000</v>
      </c>
      <c r="D11" s="30">
        <v>214530688</v>
      </c>
      <c r="E11" s="30">
        <v>3143530688</v>
      </c>
      <c r="F11" s="30">
        <v>2253127984</v>
      </c>
      <c r="G11" s="30">
        <v>324009658</v>
      </c>
      <c r="H11" s="30">
        <v>340729746</v>
      </c>
      <c r="I11" s="30">
        <v>2917867388</v>
      </c>
      <c r="J11" s="30">
        <v>-225663300</v>
      </c>
      <c r="K11" s="15" t="s">
        <v>17</v>
      </c>
    </row>
    <row r="29" spans="1:11" ht="26.25" customHeight="1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6"/>
    </row>
  </sheetData>
  <sheetProtection/>
  <mergeCells count="11">
    <mergeCell ref="J4:K4"/>
    <mergeCell ref="A5:B5"/>
    <mergeCell ref="C5:E5"/>
    <mergeCell ref="F5:I5"/>
    <mergeCell ref="J5:J6"/>
    <mergeCell ref="K5:K6"/>
    <mergeCell ref="C1:E1"/>
    <mergeCell ref="F1:H1"/>
    <mergeCell ref="B2:E2"/>
    <mergeCell ref="F2:I2"/>
    <mergeCell ref="A4:B4"/>
  </mergeCells>
  <printOptions horizontalCentered="1"/>
  <pageMargins left="0.7480314960629921" right="0.7480314960629921" top="0.7480314960629921" bottom="0.7480314960629921" header="0.31496062992125984" footer="0.5118110236220472"/>
  <pageSetup firstPageNumber="18" useFirstPageNumber="1" horizontalDpi="600" verticalDpi="600" orientation="portrait" pageOrder="overThenDown" paperSize="9" r:id="rId1"/>
  <headerFooter>
    <oddFooter>&amp;C&amp;"標楷體,標準"&amp;10&amp;P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38" sqref="E38"/>
    </sheetView>
  </sheetViews>
  <sheetFormatPr defaultColWidth="9.00390625" defaultRowHeight="26.25" customHeight="1"/>
  <cols>
    <col min="1" max="1" width="2.875" style="49" customWidth="1"/>
    <col min="2" max="4" width="2.875" style="50" customWidth="1"/>
    <col min="5" max="5" width="23.375" style="51" customWidth="1"/>
    <col min="6" max="8" width="17.125" style="70" customWidth="1"/>
    <col min="9" max="13" width="15.75390625" style="70" customWidth="1"/>
    <col min="14" max="14" width="7.375" style="52" customWidth="1"/>
    <col min="15" max="16384" width="9.00390625" style="53" customWidth="1"/>
  </cols>
  <sheetData>
    <row r="1" spans="1:14" s="37" customFormat="1" ht="22.5" customHeight="1">
      <c r="A1" s="33"/>
      <c r="B1" s="33"/>
      <c r="C1" s="33"/>
      <c r="D1" s="33"/>
      <c r="E1" s="34"/>
      <c r="F1" s="35"/>
      <c r="G1" s="99" t="s">
        <v>50</v>
      </c>
      <c r="H1" s="99"/>
      <c r="I1" s="100" t="s">
        <v>51</v>
      </c>
      <c r="J1" s="100"/>
      <c r="K1" s="100"/>
      <c r="L1" s="35"/>
      <c r="M1" s="35"/>
      <c r="N1" s="36"/>
    </row>
    <row r="2" spans="1:14" s="41" customFormat="1" ht="22.5" customHeight="1">
      <c r="A2" s="38"/>
      <c r="B2" s="38"/>
      <c r="C2" s="38"/>
      <c r="D2" s="38"/>
      <c r="E2" s="88" t="s">
        <v>54</v>
      </c>
      <c r="F2" s="89"/>
      <c r="G2" s="89"/>
      <c r="H2" s="89"/>
      <c r="I2" s="90" t="s">
        <v>55</v>
      </c>
      <c r="J2" s="89"/>
      <c r="K2" s="89"/>
      <c r="L2" s="89"/>
      <c r="M2" s="39"/>
      <c r="N2" s="40"/>
    </row>
    <row r="3" spans="1:14" s="41" customFormat="1" ht="22.5" customHeight="1">
      <c r="A3" s="38"/>
      <c r="B3" s="38"/>
      <c r="C3" s="38"/>
      <c r="D3" s="38"/>
      <c r="E3" s="42"/>
      <c r="F3" s="39"/>
      <c r="G3" s="39"/>
      <c r="H3" s="39" t="s">
        <v>24</v>
      </c>
      <c r="I3" s="43" t="s">
        <v>25</v>
      </c>
      <c r="J3" s="43"/>
      <c r="K3" s="43"/>
      <c r="L3" s="39"/>
      <c r="M3" s="39"/>
      <c r="N3" s="40"/>
    </row>
    <row r="4" spans="1:14" s="47" customFormat="1" ht="22.5" customHeight="1">
      <c r="A4" s="101" t="s">
        <v>2</v>
      </c>
      <c r="B4" s="101"/>
      <c r="C4" s="101"/>
      <c r="D4" s="101"/>
      <c r="E4" s="44"/>
      <c r="F4" s="45"/>
      <c r="G4" s="45"/>
      <c r="H4" s="28" t="s">
        <v>58</v>
      </c>
      <c r="I4" s="29" t="s">
        <v>59</v>
      </c>
      <c r="J4" s="46"/>
      <c r="K4" s="46"/>
      <c r="L4" s="45"/>
      <c r="M4" s="102" t="s">
        <v>3</v>
      </c>
      <c r="N4" s="103"/>
    </row>
    <row r="5" spans="1:14" s="48" customFormat="1" ht="26.25" customHeight="1">
      <c r="A5" s="104" t="s">
        <v>4</v>
      </c>
      <c r="B5" s="104"/>
      <c r="C5" s="104"/>
      <c r="D5" s="104"/>
      <c r="E5" s="105"/>
      <c r="F5" s="106" t="s">
        <v>5</v>
      </c>
      <c r="G5" s="106"/>
      <c r="H5" s="106"/>
      <c r="I5" s="106" t="s">
        <v>6</v>
      </c>
      <c r="J5" s="106"/>
      <c r="K5" s="106"/>
      <c r="L5" s="106"/>
      <c r="M5" s="107" t="s">
        <v>7</v>
      </c>
      <c r="N5" s="110" t="s">
        <v>8</v>
      </c>
    </row>
    <row r="6" spans="1:14" s="48" customFormat="1" ht="15" customHeight="1">
      <c r="A6" s="105" t="s">
        <v>9</v>
      </c>
      <c r="B6" s="113" t="s">
        <v>26</v>
      </c>
      <c r="C6" s="113" t="s">
        <v>27</v>
      </c>
      <c r="D6" s="113" t="s">
        <v>28</v>
      </c>
      <c r="E6" s="114" t="s">
        <v>10</v>
      </c>
      <c r="F6" s="114" t="s">
        <v>11</v>
      </c>
      <c r="G6" s="114" t="s">
        <v>12</v>
      </c>
      <c r="H6" s="114" t="s">
        <v>13</v>
      </c>
      <c r="I6" s="114" t="s">
        <v>14</v>
      </c>
      <c r="J6" s="114" t="s">
        <v>15</v>
      </c>
      <c r="K6" s="114" t="s">
        <v>16</v>
      </c>
      <c r="L6" s="114" t="s">
        <v>13</v>
      </c>
      <c r="M6" s="108"/>
      <c r="N6" s="111"/>
    </row>
    <row r="7" spans="1:14" s="48" customFormat="1" ht="15" customHeight="1">
      <c r="A7" s="105"/>
      <c r="B7" s="113"/>
      <c r="C7" s="113"/>
      <c r="D7" s="113"/>
      <c r="E7" s="109"/>
      <c r="F7" s="109"/>
      <c r="G7" s="109"/>
      <c r="H7" s="109"/>
      <c r="I7" s="109"/>
      <c r="J7" s="109"/>
      <c r="K7" s="109"/>
      <c r="L7" s="109"/>
      <c r="M7" s="109"/>
      <c r="N7" s="112"/>
    </row>
    <row r="8" spans="1:14" ht="26.25" customHeight="1">
      <c r="A8" s="49" t="s">
        <v>17</v>
      </c>
      <c r="B8" s="50" t="s">
        <v>17</v>
      </c>
      <c r="C8" s="50" t="s">
        <v>17</v>
      </c>
      <c r="D8" s="50" t="s">
        <v>17</v>
      </c>
      <c r="E8" s="78" t="s">
        <v>84</v>
      </c>
      <c r="F8" s="30">
        <v>29822800000</v>
      </c>
      <c r="G8" s="30">
        <v>0</v>
      </c>
      <c r="H8" s="30">
        <v>29822800000</v>
      </c>
      <c r="I8" s="30">
        <v>20171861005</v>
      </c>
      <c r="J8" s="30">
        <v>6194994100</v>
      </c>
      <c r="K8" s="30">
        <v>2337890655</v>
      </c>
      <c r="L8" s="30">
        <v>28704745760</v>
      </c>
      <c r="M8" s="30">
        <v>-1118054240</v>
      </c>
      <c r="N8" s="52" t="s">
        <v>17</v>
      </c>
    </row>
    <row r="9" spans="1:14" s="58" customFormat="1" ht="13.5" customHeight="1" hidden="1">
      <c r="A9" s="54"/>
      <c r="B9" s="55"/>
      <c r="C9" s="55"/>
      <c r="D9" s="55"/>
      <c r="E9" s="79" t="s">
        <v>72</v>
      </c>
      <c r="F9" s="32">
        <v>29822800000</v>
      </c>
      <c r="G9" s="32">
        <v>0</v>
      </c>
      <c r="H9" s="32">
        <v>29822800000</v>
      </c>
      <c r="I9" s="32">
        <v>20171861005</v>
      </c>
      <c r="J9" s="32">
        <v>6194994100</v>
      </c>
      <c r="K9" s="32">
        <v>2337890655</v>
      </c>
      <c r="L9" s="32">
        <v>28704745760</v>
      </c>
      <c r="M9" s="32">
        <v>-1118054240</v>
      </c>
      <c r="N9" s="57"/>
    </row>
    <row r="10" spans="1:14" s="58" customFormat="1" ht="13.5" customHeight="1" hidden="1">
      <c r="A10" s="54"/>
      <c r="B10" s="55"/>
      <c r="C10" s="55"/>
      <c r="D10" s="55"/>
      <c r="E10" s="79" t="s">
        <v>61</v>
      </c>
      <c r="F10" s="32">
        <v>834300000</v>
      </c>
      <c r="G10" s="32">
        <v>-219686688</v>
      </c>
      <c r="H10" s="32">
        <v>614613312</v>
      </c>
      <c r="I10" s="32">
        <v>489321625</v>
      </c>
      <c r="J10" s="32">
        <v>32756398</v>
      </c>
      <c r="K10" s="32">
        <v>18727870</v>
      </c>
      <c r="L10" s="32">
        <v>540805893</v>
      </c>
      <c r="M10" s="32">
        <v>-73807419</v>
      </c>
      <c r="N10" s="57"/>
    </row>
    <row r="11" spans="1:14" s="58" customFormat="1" ht="13.5" customHeight="1" hidden="1">
      <c r="A11" s="54"/>
      <c r="B11" s="55"/>
      <c r="C11" s="55"/>
      <c r="D11" s="55"/>
      <c r="E11" s="80" t="s">
        <v>62</v>
      </c>
      <c r="F11" s="32">
        <v>747800000</v>
      </c>
      <c r="G11" s="32">
        <v>-212700688</v>
      </c>
      <c r="H11" s="32">
        <v>535099312</v>
      </c>
      <c r="I11" s="32">
        <v>456252606</v>
      </c>
      <c r="J11" s="32">
        <v>29255788</v>
      </c>
      <c r="K11" s="32">
        <v>18727870</v>
      </c>
      <c r="L11" s="32">
        <v>504236264</v>
      </c>
      <c r="M11" s="32">
        <v>-30863048</v>
      </c>
      <c r="N11" s="57"/>
    </row>
    <row r="12" spans="1:14" s="58" customFormat="1" ht="13.5" customHeight="1" hidden="1">
      <c r="A12" s="54"/>
      <c r="B12" s="55"/>
      <c r="C12" s="55"/>
      <c r="D12" s="55"/>
      <c r="E12" s="80" t="s">
        <v>63</v>
      </c>
      <c r="F12" s="32">
        <v>86500000</v>
      </c>
      <c r="G12" s="32">
        <v>-6986000</v>
      </c>
      <c r="H12" s="32">
        <v>79514000</v>
      </c>
      <c r="I12" s="32">
        <v>33069019</v>
      </c>
      <c r="J12" s="32">
        <v>3500610</v>
      </c>
      <c r="K12" s="32">
        <v>0</v>
      </c>
      <c r="L12" s="32">
        <v>36569629</v>
      </c>
      <c r="M12" s="32">
        <v>-42944371</v>
      </c>
      <c r="N12" s="57"/>
    </row>
    <row r="13" spans="1:14" s="58" customFormat="1" ht="13.5" customHeight="1" hidden="1">
      <c r="A13" s="54"/>
      <c r="B13" s="55"/>
      <c r="C13" s="55"/>
      <c r="D13" s="55"/>
      <c r="E13" s="79" t="s">
        <v>64</v>
      </c>
      <c r="F13" s="32">
        <v>28988500000</v>
      </c>
      <c r="G13" s="32">
        <v>219686688</v>
      </c>
      <c r="H13" s="32">
        <v>29208186688</v>
      </c>
      <c r="I13" s="32">
        <v>19682539380</v>
      </c>
      <c r="J13" s="32">
        <v>6162237702</v>
      </c>
      <c r="K13" s="32">
        <v>2319162785</v>
      </c>
      <c r="L13" s="32">
        <v>28163939867</v>
      </c>
      <c r="M13" s="32">
        <v>-1044246821</v>
      </c>
      <c r="N13" s="57"/>
    </row>
    <row r="14" spans="1:14" s="58" customFormat="1" ht="13.5" customHeight="1" hidden="1">
      <c r="A14" s="54"/>
      <c r="B14" s="55"/>
      <c r="C14" s="55"/>
      <c r="D14" s="55"/>
      <c r="E14" s="80" t="s">
        <v>62</v>
      </c>
      <c r="F14" s="32">
        <v>0</v>
      </c>
      <c r="G14" s="32">
        <v>616400000</v>
      </c>
      <c r="H14" s="32">
        <v>616400000</v>
      </c>
      <c r="I14" s="32">
        <v>268539000</v>
      </c>
      <c r="J14" s="32">
        <v>0</v>
      </c>
      <c r="K14" s="32">
        <v>346828170</v>
      </c>
      <c r="L14" s="32">
        <v>615367170</v>
      </c>
      <c r="M14" s="32">
        <v>-1032830</v>
      </c>
      <c r="N14" s="57"/>
    </row>
    <row r="15" spans="1:14" s="58" customFormat="1" ht="13.5" customHeight="1" hidden="1">
      <c r="A15" s="54"/>
      <c r="B15" s="55"/>
      <c r="C15" s="55"/>
      <c r="D15" s="55"/>
      <c r="E15" s="80" t="s">
        <v>65</v>
      </c>
      <c r="F15" s="32">
        <v>19103500000</v>
      </c>
      <c r="G15" s="32">
        <v>-4156175707</v>
      </c>
      <c r="H15" s="32">
        <v>14947324293</v>
      </c>
      <c r="I15" s="32">
        <v>10757973872</v>
      </c>
      <c r="J15" s="32">
        <v>3084164676</v>
      </c>
      <c r="K15" s="32">
        <v>857041468</v>
      </c>
      <c r="L15" s="32">
        <v>14699180016</v>
      </c>
      <c r="M15" s="32">
        <v>-248144277</v>
      </c>
      <c r="N15" s="57"/>
    </row>
    <row r="16" spans="1:14" s="58" customFormat="1" ht="13.5" customHeight="1" hidden="1">
      <c r="A16" s="54"/>
      <c r="B16" s="55"/>
      <c r="C16" s="55"/>
      <c r="D16" s="55"/>
      <c r="E16" s="80" t="s">
        <v>63</v>
      </c>
      <c r="F16" s="32">
        <v>9885000000</v>
      </c>
      <c r="G16" s="32">
        <v>3759462395</v>
      </c>
      <c r="H16" s="32">
        <v>13644462395</v>
      </c>
      <c r="I16" s="32">
        <v>8656026508</v>
      </c>
      <c r="J16" s="32">
        <v>3078073026</v>
      </c>
      <c r="K16" s="32">
        <v>1115293147</v>
      </c>
      <c r="L16" s="32">
        <v>12849392681</v>
      </c>
      <c r="M16" s="32">
        <v>-795069714</v>
      </c>
      <c r="N16" s="57"/>
    </row>
    <row r="17" spans="1:14" s="75" customFormat="1" ht="26.25" customHeight="1">
      <c r="A17" s="71" t="s">
        <v>17</v>
      </c>
      <c r="B17" s="72" t="s">
        <v>17</v>
      </c>
      <c r="C17" s="72" t="s">
        <v>17</v>
      </c>
      <c r="D17" s="72" t="s">
        <v>17</v>
      </c>
      <c r="E17" s="78" t="s">
        <v>75</v>
      </c>
      <c r="F17" s="30">
        <v>26437800000</v>
      </c>
      <c r="G17" s="30">
        <v>0</v>
      </c>
      <c r="H17" s="30">
        <v>26437800000</v>
      </c>
      <c r="I17" s="30">
        <v>17703057387</v>
      </c>
      <c r="J17" s="30">
        <v>5852057833</v>
      </c>
      <c r="K17" s="30">
        <v>1995095539</v>
      </c>
      <c r="L17" s="30">
        <v>25550210759</v>
      </c>
      <c r="M17" s="30">
        <v>-887589241</v>
      </c>
      <c r="N17" s="74" t="s">
        <v>17</v>
      </c>
    </row>
    <row r="18" spans="1:14" s="75" customFormat="1" ht="26.25" customHeight="1">
      <c r="A18" s="71" t="s">
        <v>18</v>
      </c>
      <c r="B18" s="72" t="s">
        <v>17</v>
      </c>
      <c r="C18" s="72" t="s">
        <v>17</v>
      </c>
      <c r="D18" s="72" t="s">
        <v>17</v>
      </c>
      <c r="E18" s="78" t="s">
        <v>85</v>
      </c>
      <c r="F18" s="30">
        <v>26437800000</v>
      </c>
      <c r="G18" s="30">
        <v>0</v>
      </c>
      <c r="H18" s="30">
        <v>26437800000</v>
      </c>
      <c r="I18" s="30">
        <v>17703057387</v>
      </c>
      <c r="J18" s="30">
        <v>5852057833</v>
      </c>
      <c r="K18" s="30">
        <v>1995095539</v>
      </c>
      <c r="L18" s="30">
        <v>25550210759</v>
      </c>
      <c r="M18" s="30">
        <v>-887589241</v>
      </c>
      <c r="N18" s="74" t="s">
        <v>17</v>
      </c>
    </row>
    <row r="19" spans="1:14" s="58" customFormat="1" ht="13.5" customHeight="1" hidden="1">
      <c r="A19" s="54"/>
      <c r="B19" s="55"/>
      <c r="C19" s="55"/>
      <c r="D19" s="55"/>
      <c r="E19" s="79" t="s">
        <v>72</v>
      </c>
      <c r="F19" s="32">
        <v>26437800000</v>
      </c>
      <c r="G19" s="32">
        <v>0</v>
      </c>
      <c r="H19" s="32">
        <v>26437800000</v>
      </c>
      <c r="I19" s="32">
        <v>17703057387</v>
      </c>
      <c r="J19" s="32">
        <v>5852057833</v>
      </c>
      <c r="K19" s="32">
        <v>1995095539</v>
      </c>
      <c r="L19" s="32">
        <v>25550210759</v>
      </c>
      <c r="M19" s="32">
        <v>-887589241</v>
      </c>
      <c r="N19" s="57"/>
    </row>
    <row r="20" spans="1:14" s="58" customFormat="1" ht="13.5" customHeight="1" hidden="1">
      <c r="A20" s="54"/>
      <c r="B20" s="55"/>
      <c r="C20" s="55"/>
      <c r="D20" s="55"/>
      <c r="E20" s="79" t="s">
        <v>61</v>
      </c>
      <c r="F20" s="32">
        <v>378300000</v>
      </c>
      <c r="G20" s="32">
        <v>-5156000</v>
      </c>
      <c r="H20" s="32">
        <v>373144000</v>
      </c>
      <c r="I20" s="32">
        <v>273645991</v>
      </c>
      <c r="J20" s="32">
        <v>13829789</v>
      </c>
      <c r="K20" s="32">
        <v>16662500</v>
      </c>
      <c r="L20" s="32">
        <v>304138280</v>
      </c>
      <c r="M20" s="32">
        <v>-69005720</v>
      </c>
      <c r="N20" s="57"/>
    </row>
    <row r="21" spans="1:14" s="58" customFormat="1" ht="13.5" customHeight="1" hidden="1">
      <c r="A21" s="54"/>
      <c r="B21" s="55"/>
      <c r="C21" s="55"/>
      <c r="D21" s="55"/>
      <c r="E21" s="80" t="s">
        <v>62</v>
      </c>
      <c r="F21" s="32">
        <v>291800000</v>
      </c>
      <c r="G21" s="32">
        <v>1830000</v>
      </c>
      <c r="H21" s="32">
        <v>293630000</v>
      </c>
      <c r="I21" s="32">
        <v>240576972</v>
      </c>
      <c r="J21" s="32">
        <v>10329179</v>
      </c>
      <c r="K21" s="32">
        <v>16662500</v>
      </c>
      <c r="L21" s="32">
        <v>267568651</v>
      </c>
      <c r="M21" s="32">
        <v>-26061349</v>
      </c>
      <c r="N21" s="57"/>
    </row>
    <row r="22" spans="1:14" s="58" customFormat="1" ht="13.5" customHeight="1" hidden="1">
      <c r="A22" s="54"/>
      <c r="B22" s="55"/>
      <c r="C22" s="55"/>
      <c r="D22" s="55"/>
      <c r="E22" s="80" t="s">
        <v>63</v>
      </c>
      <c r="F22" s="32">
        <v>86500000</v>
      </c>
      <c r="G22" s="32">
        <v>-6986000</v>
      </c>
      <c r="H22" s="32">
        <v>79514000</v>
      </c>
      <c r="I22" s="32">
        <v>33069019</v>
      </c>
      <c r="J22" s="32">
        <v>3500610</v>
      </c>
      <c r="K22" s="32">
        <v>0</v>
      </c>
      <c r="L22" s="32">
        <v>36569629</v>
      </c>
      <c r="M22" s="32">
        <v>-42944371</v>
      </c>
      <c r="N22" s="57"/>
    </row>
    <row r="23" spans="1:14" s="58" customFormat="1" ht="13.5" customHeight="1" hidden="1">
      <c r="A23" s="54"/>
      <c r="B23" s="55"/>
      <c r="C23" s="55"/>
      <c r="D23" s="55"/>
      <c r="E23" s="79" t="s">
        <v>64</v>
      </c>
      <c r="F23" s="32">
        <v>26059500000</v>
      </c>
      <c r="G23" s="32">
        <v>5156000</v>
      </c>
      <c r="H23" s="32">
        <v>26064656000</v>
      </c>
      <c r="I23" s="32">
        <v>17429411396</v>
      </c>
      <c r="J23" s="32">
        <v>5838228044</v>
      </c>
      <c r="K23" s="32">
        <v>1978433039</v>
      </c>
      <c r="L23" s="32">
        <v>25246072479</v>
      </c>
      <c r="M23" s="32">
        <v>-818583521</v>
      </c>
      <c r="N23" s="57"/>
    </row>
    <row r="24" spans="1:14" s="58" customFormat="1" ht="13.5" customHeight="1" hidden="1">
      <c r="A24" s="54"/>
      <c r="B24" s="55"/>
      <c r="C24" s="55"/>
      <c r="D24" s="55"/>
      <c r="E24" s="80" t="s">
        <v>62</v>
      </c>
      <c r="F24" s="32">
        <v>0</v>
      </c>
      <c r="G24" s="32">
        <v>611800000</v>
      </c>
      <c r="H24" s="32">
        <v>611800000</v>
      </c>
      <c r="I24" s="32">
        <v>264006907</v>
      </c>
      <c r="J24" s="32">
        <v>0</v>
      </c>
      <c r="K24" s="32">
        <v>346828170</v>
      </c>
      <c r="L24" s="32">
        <v>610835077</v>
      </c>
      <c r="M24" s="32">
        <v>-964923</v>
      </c>
      <c r="N24" s="57"/>
    </row>
    <row r="25" spans="1:14" s="58" customFormat="1" ht="13.5" customHeight="1" hidden="1">
      <c r="A25" s="54"/>
      <c r="B25" s="55"/>
      <c r="C25" s="55"/>
      <c r="D25" s="55"/>
      <c r="E25" s="80" t="s">
        <v>65</v>
      </c>
      <c r="F25" s="32">
        <v>17629500000</v>
      </c>
      <c r="G25" s="32">
        <v>-3108675000</v>
      </c>
      <c r="H25" s="32">
        <v>14520825000</v>
      </c>
      <c r="I25" s="32">
        <v>10360942869</v>
      </c>
      <c r="J25" s="32">
        <v>3073090223</v>
      </c>
      <c r="K25" s="32">
        <v>856173971</v>
      </c>
      <c r="L25" s="32">
        <v>14290207063</v>
      </c>
      <c r="M25" s="32">
        <v>-230617937</v>
      </c>
      <c r="N25" s="57"/>
    </row>
    <row r="26" spans="1:14" s="58" customFormat="1" ht="13.5" customHeight="1" hidden="1">
      <c r="A26" s="54"/>
      <c r="B26" s="55"/>
      <c r="C26" s="55"/>
      <c r="D26" s="55"/>
      <c r="E26" s="80" t="s">
        <v>63</v>
      </c>
      <c r="F26" s="32">
        <v>8430000000</v>
      </c>
      <c r="G26" s="32">
        <v>2502031000</v>
      </c>
      <c r="H26" s="32">
        <v>10932031000</v>
      </c>
      <c r="I26" s="32">
        <v>6804461620</v>
      </c>
      <c r="J26" s="32">
        <v>2765137821</v>
      </c>
      <c r="K26" s="32">
        <v>775430898</v>
      </c>
      <c r="L26" s="32">
        <v>10345030339</v>
      </c>
      <c r="M26" s="32">
        <v>-587000661</v>
      </c>
      <c r="N26" s="57"/>
    </row>
    <row r="27" spans="1:14" s="75" customFormat="1" ht="26.25" customHeight="1">
      <c r="A27" s="71" t="s">
        <v>17</v>
      </c>
      <c r="B27" s="72" t="s">
        <v>18</v>
      </c>
      <c r="C27" s="72" t="s">
        <v>17</v>
      </c>
      <c r="D27" s="72" t="s">
        <v>17</v>
      </c>
      <c r="E27" s="78" t="s">
        <v>86</v>
      </c>
      <c r="F27" s="30">
        <v>21059800000</v>
      </c>
      <c r="G27" s="30">
        <v>0</v>
      </c>
      <c r="H27" s="30">
        <v>21059800000</v>
      </c>
      <c r="I27" s="30">
        <v>13706684072</v>
      </c>
      <c r="J27" s="30">
        <v>5659370260</v>
      </c>
      <c r="K27" s="30">
        <v>1113412121</v>
      </c>
      <c r="L27" s="30">
        <v>20479466453</v>
      </c>
      <c r="M27" s="30">
        <v>-580333547</v>
      </c>
      <c r="N27" s="74"/>
    </row>
    <row r="28" spans="1:14" s="75" customFormat="1" ht="26.25" customHeight="1">
      <c r="A28" s="71" t="s">
        <v>17</v>
      </c>
      <c r="B28" s="72" t="s">
        <v>17</v>
      </c>
      <c r="C28" s="72" t="s">
        <v>18</v>
      </c>
      <c r="D28" s="72" t="s">
        <v>17</v>
      </c>
      <c r="E28" s="78" t="s">
        <v>32</v>
      </c>
      <c r="F28" s="30">
        <v>21059800000</v>
      </c>
      <c r="G28" s="30">
        <v>0</v>
      </c>
      <c r="H28" s="30">
        <v>21059800000</v>
      </c>
      <c r="I28" s="30">
        <v>13706684072</v>
      </c>
      <c r="J28" s="30">
        <v>5659370260</v>
      </c>
      <c r="K28" s="30">
        <v>1113412121</v>
      </c>
      <c r="L28" s="30">
        <v>20479466453</v>
      </c>
      <c r="M28" s="30">
        <v>-580333547</v>
      </c>
      <c r="N28" s="74"/>
    </row>
    <row r="29" spans="1:14" s="58" customFormat="1" ht="13.5" customHeight="1" hidden="1">
      <c r="A29" s="54"/>
      <c r="B29" s="55"/>
      <c r="C29" s="55"/>
      <c r="D29" s="55"/>
      <c r="E29" s="79" t="s">
        <v>66</v>
      </c>
      <c r="F29" s="32">
        <v>21059800000</v>
      </c>
      <c r="G29" s="32">
        <v>0</v>
      </c>
      <c r="H29" s="32">
        <v>21059800000</v>
      </c>
      <c r="I29" s="32">
        <v>13706684072</v>
      </c>
      <c r="J29" s="32">
        <v>5659370260</v>
      </c>
      <c r="K29" s="32">
        <v>1113412121</v>
      </c>
      <c r="L29" s="32">
        <v>20479466453</v>
      </c>
      <c r="M29" s="32">
        <v>-580333547</v>
      </c>
      <c r="N29" s="57"/>
    </row>
    <row r="30" spans="1:14" s="58" customFormat="1" ht="13.5" customHeight="1" hidden="1">
      <c r="A30" s="54"/>
      <c r="B30" s="55"/>
      <c r="C30" s="55"/>
      <c r="D30" s="55"/>
      <c r="E30" s="79" t="s">
        <v>67</v>
      </c>
      <c r="F30" s="32">
        <v>161300000</v>
      </c>
      <c r="G30" s="32">
        <v>0</v>
      </c>
      <c r="H30" s="32">
        <v>161300000</v>
      </c>
      <c r="I30" s="32">
        <v>129093539</v>
      </c>
      <c r="J30" s="32">
        <v>12060789</v>
      </c>
      <c r="K30" s="32">
        <v>5749000</v>
      </c>
      <c r="L30" s="32">
        <v>146903328</v>
      </c>
      <c r="M30" s="32">
        <v>-14396672</v>
      </c>
      <c r="N30" s="57"/>
    </row>
    <row r="31" spans="1:14" s="63" customFormat="1" ht="13.5" customHeight="1" hidden="1">
      <c r="A31" s="60"/>
      <c r="B31" s="61"/>
      <c r="C31" s="61"/>
      <c r="D31" s="61"/>
      <c r="E31" s="81" t="s">
        <v>68</v>
      </c>
      <c r="F31" s="31">
        <v>122800000</v>
      </c>
      <c r="G31" s="31"/>
      <c r="H31" s="31">
        <v>122800000</v>
      </c>
      <c r="I31" s="31">
        <v>97401728</v>
      </c>
      <c r="J31" s="31">
        <v>8560179</v>
      </c>
      <c r="K31" s="31">
        <v>5749000</v>
      </c>
      <c r="L31" s="31">
        <v>111710907</v>
      </c>
      <c r="M31" s="31">
        <v>-11089093</v>
      </c>
      <c r="N31" s="62"/>
    </row>
    <row r="32" spans="1:14" s="63" customFormat="1" ht="13.5" customHeight="1" hidden="1">
      <c r="A32" s="60"/>
      <c r="B32" s="61"/>
      <c r="C32" s="61"/>
      <c r="D32" s="61"/>
      <c r="E32" s="81" t="s">
        <v>69</v>
      </c>
      <c r="F32" s="31">
        <v>38500000</v>
      </c>
      <c r="G32" s="31"/>
      <c r="H32" s="31">
        <v>38500000</v>
      </c>
      <c r="I32" s="31">
        <v>31691811</v>
      </c>
      <c r="J32" s="31">
        <v>3500610</v>
      </c>
      <c r="K32" s="31">
        <v>0</v>
      </c>
      <c r="L32" s="31">
        <v>35192421</v>
      </c>
      <c r="M32" s="31">
        <v>-3307579</v>
      </c>
      <c r="N32" s="62"/>
    </row>
    <row r="33" spans="1:14" s="58" customFormat="1" ht="13.5" customHeight="1" hidden="1">
      <c r="A33" s="54"/>
      <c r="B33" s="55"/>
      <c r="C33" s="55"/>
      <c r="D33" s="55"/>
      <c r="E33" s="79" t="s">
        <v>70</v>
      </c>
      <c r="F33" s="32">
        <v>20898500000</v>
      </c>
      <c r="G33" s="32">
        <v>0</v>
      </c>
      <c r="H33" s="32">
        <v>20898500000</v>
      </c>
      <c r="I33" s="32">
        <v>13577590533</v>
      </c>
      <c r="J33" s="32">
        <v>5647309471</v>
      </c>
      <c r="K33" s="32">
        <v>1107663121</v>
      </c>
      <c r="L33" s="32">
        <v>20332563125</v>
      </c>
      <c r="M33" s="32">
        <v>-565936875</v>
      </c>
      <c r="N33" s="57"/>
    </row>
    <row r="34" spans="1:14" s="63" customFormat="1" ht="13.5" customHeight="1" hidden="1">
      <c r="A34" s="60"/>
      <c r="B34" s="61"/>
      <c r="C34" s="61"/>
      <c r="D34" s="61"/>
      <c r="E34" s="81" t="s">
        <v>68</v>
      </c>
      <c r="F34" s="31">
        <v>0</v>
      </c>
      <c r="G34" s="31"/>
      <c r="H34" s="31">
        <v>0</v>
      </c>
      <c r="I34" s="31"/>
      <c r="J34" s="31"/>
      <c r="K34" s="31"/>
      <c r="L34" s="31">
        <v>0</v>
      </c>
      <c r="M34" s="31">
        <v>0</v>
      </c>
      <c r="N34" s="62"/>
    </row>
    <row r="35" spans="1:14" s="63" customFormat="1" ht="13.5" customHeight="1" hidden="1">
      <c r="A35" s="60"/>
      <c r="B35" s="61"/>
      <c r="C35" s="61"/>
      <c r="D35" s="61"/>
      <c r="E35" s="81" t="s">
        <v>71</v>
      </c>
      <c r="F35" s="31">
        <v>13391500000</v>
      </c>
      <c r="G35" s="31">
        <v>-2518831000</v>
      </c>
      <c r="H35" s="31">
        <v>10872669000</v>
      </c>
      <c r="I35" s="31">
        <v>7248426130</v>
      </c>
      <c r="J35" s="31">
        <v>2949922205</v>
      </c>
      <c r="K35" s="31">
        <v>469158627</v>
      </c>
      <c r="L35" s="31">
        <v>10667506962</v>
      </c>
      <c r="M35" s="31">
        <v>-205162038</v>
      </c>
      <c r="N35" s="62"/>
    </row>
    <row r="36" spans="1:14" s="63" customFormat="1" ht="13.5" customHeight="1" hidden="1">
      <c r="A36" s="60"/>
      <c r="B36" s="61"/>
      <c r="C36" s="61"/>
      <c r="D36" s="61"/>
      <c r="E36" s="81" t="s">
        <v>69</v>
      </c>
      <c r="F36" s="31">
        <v>7507000000</v>
      </c>
      <c r="G36" s="31">
        <v>2518831000</v>
      </c>
      <c r="H36" s="31">
        <v>10025831000</v>
      </c>
      <c r="I36" s="31">
        <v>6329164403</v>
      </c>
      <c r="J36" s="31">
        <v>2697387266</v>
      </c>
      <c r="K36" s="31">
        <v>638504494</v>
      </c>
      <c r="L36" s="31">
        <v>9665056163</v>
      </c>
      <c r="M36" s="31">
        <v>-360774837</v>
      </c>
      <c r="N36" s="62"/>
    </row>
    <row r="37" spans="1:14" s="75" customFormat="1" ht="26.25" customHeight="1">
      <c r="A37" s="71" t="s">
        <v>17</v>
      </c>
      <c r="B37" s="72" t="s">
        <v>20</v>
      </c>
      <c r="C37" s="72" t="s">
        <v>17</v>
      </c>
      <c r="D37" s="72" t="s">
        <v>17</v>
      </c>
      <c r="E37" s="78" t="s">
        <v>33</v>
      </c>
      <c r="F37" s="30">
        <v>476000000</v>
      </c>
      <c r="G37" s="30">
        <v>0</v>
      </c>
      <c r="H37" s="30">
        <v>476000000</v>
      </c>
      <c r="I37" s="30">
        <v>311219997</v>
      </c>
      <c r="J37" s="30">
        <v>32133773</v>
      </c>
      <c r="K37" s="30">
        <v>93078303</v>
      </c>
      <c r="L37" s="30">
        <v>436432073</v>
      </c>
      <c r="M37" s="30">
        <v>-39567927</v>
      </c>
      <c r="N37" s="74"/>
    </row>
    <row r="38" spans="1:14" s="75" customFormat="1" ht="26.25" customHeight="1">
      <c r="A38" s="71" t="s">
        <v>17</v>
      </c>
      <c r="B38" s="72" t="s">
        <v>17</v>
      </c>
      <c r="C38" s="72" t="s">
        <v>18</v>
      </c>
      <c r="D38" s="72" t="s">
        <v>17</v>
      </c>
      <c r="E38" s="78" t="s">
        <v>34</v>
      </c>
      <c r="F38" s="30">
        <v>476000000</v>
      </c>
      <c r="G38" s="30">
        <v>0</v>
      </c>
      <c r="H38" s="30">
        <v>476000000</v>
      </c>
      <c r="I38" s="30">
        <v>311219997</v>
      </c>
      <c r="J38" s="30">
        <v>32133773</v>
      </c>
      <c r="K38" s="30">
        <v>93078303</v>
      </c>
      <c r="L38" s="30">
        <v>436432073</v>
      </c>
      <c r="M38" s="30">
        <v>-39567927</v>
      </c>
      <c r="N38" s="74"/>
    </row>
    <row r="39" spans="1:14" s="58" customFormat="1" ht="13.5" customHeight="1" hidden="1">
      <c r="A39" s="54"/>
      <c r="B39" s="55"/>
      <c r="C39" s="55"/>
      <c r="D39" s="55"/>
      <c r="E39" s="79" t="s">
        <v>66</v>
      </c>
      <c r="F39" s="32">
        <v>476000000</v>
      </c>
      <c r="G39" s="32">
        <v>0</v>
      </c>
      <c r="H39" s="32">
        <v>476000000</v>
      </c>
      <c r="I39" s="32">
        <v>311219997</v>
      </c>
      <c r="J39" s="32">
        <v>32133773</v>
      </c>
      <c r="K39" s="32">
        <v>93078303</v>
      </c>
      <c r="L39" s="32">
        <v>436432073</v>
      </c>
      <c r="M39" s="32">
        <v>-39567927</v>
      </c>
      <c r="N39" s="57"/>
    </row>
    <row r="40" spans="1:14" s="58" customFormat="1" ht="13.5" customHeight="1" hidden="1">
      <c r="A40" s="54"/>
      <c r="B40" s="55"/>
      <c r="C40" s="55"/>
      <c r="D40" s="55"/>
      <c r="E40" s="79" t="s">
        <v>61</v>
      </c>
      <c r="F40" s="32">
        <v>18000000</v>
      </c>
      <c r="G40" s="32">
        <v>0</v>
      </c>
      <c r="H40" s="32">
        <v>18000000</v>
      </c>
      <c r="I40" s="32">
        <v>14625217</v>
      </c>
      <c r="J40" s="32">
        <v>0</v>
      </c>
      <c r="K40" s="32">
        <v>0</v>
      </c>
      <c r="L40" s="32">
        <v>14625217</v>
      </c>
      <c r="M40" s="32">
        <v>-3374783</v>
      </c>
      <c r="N40" s="57"/>
    </row>
    <row r="41" spans="1:14" s="58" customFormat="1" ht="13.5" customHeight="1" hidden="1">
      <c r="A41" s="54"/>
      <c r="B41" s="55"/>
      <c r="C41" s="55"/>
      <c r="D41" s="55"/>
      <c r="E41" s="80" t="s">
        <v>62</v>
      </c>
      <c r="F41" s="32">
        <v>18000000</v>
      </c>
      <c r="G41" s="32">
        <v>0</v>
      </c>
      <c r="H41" s="32">
        <v>18000000</v>
      </c>
      <c r="I41" s="32">
        <v>14625217</v>
      </c>
      <c r="J41" s="32">
        <v>0</v>
      </c>
      <c r="K41" s="32">
        <v>0</v>
      </c>
      <c r="L41" s="32">
        <v>14625217</v>
      </c>
      <c r="M41" s="32">
        <v>-3374783</v>
      </c>
      <c r="N41" s="57"/>
    </row>
    <row r="42" spans="1:14" s="58" customFormat="1" ht="13.5" customHeight="1" hidden="1">
      <c r="A42" s="54"/>
      <c r="B42" s="55"/>
      <c r="C42" s="55"/>
      <c r="D42" s="55"/>
      <c r="E42" s="80" t="s">
        <v>63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57"/>
    </row>
    <row r="43" spans="1:14" s="58" customFormat="1" ht="13.5" customHeight="1" hidden="1">
      <c r="A43" s="54"/>
      <c r="B43" s="55"/>
      <c r="C43" s="55"/>
      <c r="D43" s="55"/>
      <c r="E43" s="79" t="s">
        <v>64</v>
      </c>
      <c r="F43" s="32">
        <v>458000000</v>
      </c>
      <c r="G43" s="32">
        <v>0</v>
      </c>
      <c r="H43" s="32">
        <v>458000000</v>
      </c>
      <c r="I43" s="32">
        <v>296594780</v>
      </c>
      <c r="J43" s="32">
        <v>32133773</v>
      </c>
      <c r="K43" s="32">
        <v>93078303</v>
      </c>
      <c r="L43" s="32">
        <v>421806856</v>
      </c>
      <c r="M43" s="32">
        <v>-36193144</v>
      </c>
      <c r="N43" s="57"/>
    </row>
    <row r="44" spans="1:14" s="58" customFormat="1" ht="13.5" customHeight="1" hidden="1">
      <c r="A44" s="54"/>
      <c r="B44" s="55"/>
      <c r="C44" s="55"/>
      <c r="D44" s="55"/>
      <c r="E44" s="80" t="s">
        <v>62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57"/>
    </row>
    <row r="45" spans="1:14" s="58" customFormat="1" ht="13.5" customHeight="1" hidden="1">
      <c r="A45" s="54"/>
      <c r="B45" s="55"/>
      <c r="C45" s="55"/>
      <c r="D45" s="55"/>
      <c r="E45" s="80" t="s">
        <v>65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57"/>
    </row>
    <row r="46" spans="1:14" s="58" customFormat="1" ht="13.5" customHeight="1" hidden="1">
      <c r="A46" s="54"/>
      <c r="B46" s="55"/>
      <c r="C46" s="55"/>
      <c r="D46" s="55"/>
      <c r="E46" s="80" t="s">
        <v>63</v>
      </c>
      <c r="F46" s="32">
        <v>458000000</v>
      </c>
      <c r="G46" s="32">
        <v>0</v>
      </c>
      <c r="H46" s="32">
        <v>458000000</v>
      </c>
      <c r="I46" s="32">
        <v>296594780</v>
      </c>
      <c r="J46" s="32">
        <v>32133773</v>
      </c>
      <c r="K46" s="32">
        <v>93078303</v>
      </c>
      <c r="L46" s="32">
        <v>421806856</v>
      </c>
      <c r="M46" s="32">
        <v>-36193144</v>
      </c>
      <c r="N46" s="57"/>
    </row>
    <row r="47" spans="1:14" s="75" customFormat="1" ht="26.25" customHeight="1">
      <c r="A47" s="71" t="s">
        <v>17</v>
      </c>
      <c r="B47" s="72" t="s">
        <v>35</v>
      </c>
      <c r="C47" s="72" t="s">
        <v>17</v>
      </c>
      <c r="D47" s="72" t="s">
        <v>17</v>
      </c>
      <c r="E47" s="78" t="s">
        <v>36</v>
      </c>
      <c r="F47" s="30">
        <v>700000000</v>
      </c>
      <c r="G47" s="30">
        <v>0</v>
      </c>
      <c r="H47" s="30">
        <v>700000000</v>
      </c>
      <c r="I47" s="30">
        <v>623478441</v>
      </c>
      <c r="J47" s="30">
        <v>18515287</v>
      </c>
      <c r="K47" s="30">
        <v>56615984</v>
      </c>
      <c r="L47" s="30">
        <v>698609712</v>
      </c>
      <c r="M47" s="30">
        <v>-1390288</v>
      </c>
      <c r="N47" s="74"/>
    </row>
    <row r="48" spans="1:14" s="75" customFormat="1" ht="26.25" customHeight="1">
      <c r="A48" s="71" t="s">
        <v>17</v>
      </c>
      <c r="B48" s="72" t="s">
        <v>17</v>
      </c>
      <c r="C48" s="72" t="s">
        <v>18</v>
      </c>
      <c r="D48" s="72" t="s">
        <v>17</v>
      </c>
      <c r="E48" s="78" t="s">
        <v>37</v>
      </c>
      <c r="F48" s="30">
        <v>700000000</v>
      </c>
      <c r="G48" s="30">
        <v>0</v>
      </c>
      <c r="H48" s="30">
        <v>700000000</v>
      </c>
      <c r="I48" s="30">
        <v>623478441</v>
      </c>
      <c r="J48" s="30">
        <v>18515287</v>
      </c>
      <c r="K48" s="30">
        <v>56615984</v>
      </c>
      <c r="L48" s="30">
        <v>698609712</v>
      </c>
      <c r="M48" s="30">
        <v>-1390288</v>
      </c>
      <c r="N48" s="74"/>
    </row>
    <row r="49" spans="1:14" s="58" customFormat="1" ht="13.5" customHeight="1" hidden="1">
      <c r="A49" s="54"/>
      <c r="B49" s="55"/>
      <c r="C49" s="55"/>
      <c r="D49" s="55"/>
      <c r="E49" s="79" t="s">
        <v>66</v>
      </c>
      <c r="F49" s="32">
        <v>700000000</v>
      </c>
      <c r="G49" s="32">
        <v>0</v>
      </c>
      <c r="H49" s="32">
        <v>700000000</v>
      </c>
      <c r="I49" s="32">
        <v>623478441</v>
      </c>
      <c r="J49" s="32">
        <v>18515287</v>
      </c>
      <c r="K49" s="32">
        <v>56615984</v>
      </c>
      <c r="L49" s="32">
        <v>698609712</v>
      </c>
      <c r="M49" s="32">
        <v>-1390288</v>
      </c>
      <c r="N49" s="57"/>
    </row>
    <row r="50" spans="1:14" s="58" customFormat="1" ht="13.5" customHeight="1" hidden="1">
      <c r="A50" s="54"/>
      <c r="B50" s="55"/>
      <c r="C50" s="55"/>
      <c r="D50" s="55"/>
      <c r="E50" s="79" t="s">
        <v>61</v>
      </c>
      <c r="F50" s="32">
        <v>9000000</v>
      </c>
      <c r="G50" s="32">
        <v>-2520000</v>
      </c>
      <c r="H50" s="32">
        <v>6480000</v>
      </c>
      <c r="I50" s="32">
        <v>6477343</v>
      </c>
      <c r="J50" s="32">
        <v>0</v>
      </c>
      <c r="K50" s="32">
        <v>0</v>
      </c>
      <c r="L50" s="32">
        <v>6477343</v>
      </c>
      <c r="M50" s="32">
        <v>-2657</v>
      </c>
      <c r="N50" s="57"/>
    </row>
    <row r="51" spans="1:14" s="63" customFormat="1" ht="13.5" customHeight="1" hidden="1">
      <c r="A51" s="60"/>
      <c r="B51" s="61"/>
      <c r="C51" s="61"/>
      <c r="D51" s="61"/>
      <c r="E51" s="81" t="s">
        <v>62</v>
      </c>
      <c r="F51" s="31">
        <v>9000000</v>
      </c>
      <c r="G51" s="31">
        <v>-2520000</v>
      </c>
      <c r="H51" s="31">
        <v>6480000</v>
      </c>
      <c r="I51" s="31">
        <v>6477343</v>
      </c>
      <c r="J51" s="31">
        <v>0</v>
      </c>
      <c r="K51" s="31">
        <v>0</v>
      </c>
      <c r="L51" s="31">
        <v>6477343</v>
      </c>
      <c r="M51" s="31">
        <v>-2657</v>
      </c>
      <c r="N51" s="62"/>
    </row>
    <row r="52" spans="1:14" s="63" customFormat="1" ht="13.5" customHeight="1" hidden="1">
      <c r="A52" s="60"/>
      <c r="B52" s="61"/>
      <c r="C52" s="61"/>
      <c r="D52" s="61"/>
      <c r="E52" s="81" t="s">
        <v>63</v>
      </c>
      <c r="F52" s="31">
        <v>0</v>
      </c>
      <c r="G52" s="31"/>
      <c r="H52" s="31">
        <v>0</v>
      </c>
      <c r="I52" s="31"/>
      <c r="J52" s="31"/>
      <c r="K52" s="31"/>
      <c r="L52" s="31">
        <v>0</v>
      </c>
      <c r="M52" s="31">
        <v>0</v>
      </c>
      <c r="N52" s="62"/>
    </row>
    <row r="53" spans="1:14" s="58" customFormat="1" ht="13.5" customHeight="1" hidden="1">
      <c r="A53" s="54"/>
      <c r="B53" s="55"/>
      <c r="C53" s="55"/>
      <c r="D53" s="55"/>
      <c r="E53" s="79" t="s">
        <v>64</v>
      </c>
      <c r="F53" s="32">
        <v>691000000</v>
      </c>
      <c r="G53" s="32">
        <v>2520000</v>
      </c>
      <c r="H53" s="32">
        <v>693520000</v>
      </c>
      <c r="I53" s="32">
        <v>617001098</v>
      </c>
      <c r="J53" s="32">
        <v>18515287</v>
      </c>
      <c r="K53" s="32">
        <v>56615984</v>
      </c>
      <c r="L53" s="32">
        <v>692132369</v>
      </c>
      <c r="M53" s="32">
        <v>-1387631</v>
      </c>
      <c r="N53" s="57"/>
    </row>
    <row r="54" spans="1:14" s="63" customFormat="1" ht="13.5" customHeight="1" hidden="1">
      <c r="A54" s="60"/>
      <c r="B54" s="61"/>
      <c r="C54" s="61"/>
      <c r="D54" s="61"/>
      <c r="E54" s="81" t="s">
        <v>62</v>
      </c>
      <c r="F54" s="31">
        <v>0</v>
      </c>
      <c r="G54" s="31"/>
      <c r="H54" s="31">
        <v>0</v>
      </c>
      <c r="I54" s="31"/>
      <c r="J54" s="31"/>
      <c r="K54" s="31"/>
      <c r="L54" s="31">
        <v>0</v>
      </c>
      <c r="M54" s="31">
        <v>0</v>
      </c>
      <c r="N54" s="62"/>
    </row>
    <row r="55" spans="1:14" s="63" customFormat="1" ht="13.5" customHeight="1" hidden="1">
      <c r="A55" s="60"/>
      <c r="B55" s="61"/>
      <c r="C55" s="61"/>
      <c r="D55" s="61"/>
      <c r="E55" s="81" t="s">
        <v>65</v>
      </c>
      <c r="F55" s="31">
        <v>691000000</v>
      </c>
      <c r="G55" s="31">
        <v>2520000</v>
      </c>
      <c r="H55" s="31">
        <v>693520000</v>
      </c>
      <c r="I55" s="31">
        <v>617001098</v>
      </c>
      <c r="J55" s="31">
        <v>18515287</v>
      </c>
      <c r="K55" s="31">
        <v>56615984</v>
      </c>
      <c r="L55" s="31">
        <v>692132369</v>
      </c>
      <c r="M55" s="31">
        <v>-1387631</v>
      </c>
      <c r="N55" s="62"/>
    </row>
    <row r="56" spans="1:14" s="63" customFormat="1" ht="13.5" customHeight="1" hidden="1">
      <c r="A56" s="60"/>
      <c r="B56" s="61"/>
      <c r="C56" s="61"/>
      <c r="D56" s="61"/>
      <c r="E56" s="81" t="s">
        <v>63</v>
      </c>
      <c r="F56" s="31"/>
      <c r="G56" s="31"/>
      <c r="H56" s="31">
        <v>0</v>
      </c>
      <c r="I56" s="31"/>
      <c r="J56" s="31"/>
      <c r="K56" s="31"/>
      <c r="L56" s="31">
        <v>0</v>
      </c>
      <c r="M56" s="31">
        <v>0</v>
      </c>
      <c r="N56" s="62"/>
    </row>
    <row r="57" spans="1:14" s="75" customFormat="1" ht="26.25" customHeight="1">
      <c r="A57" s="71" t="s">
        <v>17</v>
      </c>
      <c r="B57" s="72" t="s">
        <v>38</v>
      </c>
      <c r="C57" s="72" t="s">
        <v>17</v>
      </c>
      <c r="D57" s="72" t="s">
        <v>17</v>
      </c>
      <c r="E57" s="78" t="s">
        <v>39</v>
      </c>
      <c r="F57" s="30">
        <v>2800000000</v>
      </c>
      <c r="G57" s="30">
        <v>0</v>
      </c>
      <c r="H57" s="30">
        <v>2800000000</v>
      </c>
      <c r="I57" s="30">
        <v>2411485200</v>
      </c>
      <c r="J57" s="30">
        <v>90797764</v>
      </c>
      <c r="K57" s="30">
        <v>264878935</v>
      </c>
      <c r="L57" s="30">
        <v>2767161899</v>
      </c>
      <c r="M57" s="30">
        <v>-32838101</v>
      </c>
      <c r="N57" s="74"/>
    </row>
    <row r="58" spans="1:14" s="75" customFormat="1" ht="26.25" customHeight="1">
      <c r="A58" s="71" t="s">
        <v>17</v>
      </c>
      <c r="B58" s="72" t="s">
        <v>17</v>
      </c>
      <c r="C58" s="72" t="s">
        <v>18</v>
      </c>
      <c r="D58" s="72" t="s">
        <v>17</v>
      </c>
      <c r="E58" s="78" t="s">
        <v>40</v>
      </c>
      <c r="F58" s="30">
        <v>2800000000</v>
      </c>
      <c r="G58" s="30">
        <v>0</v>
      </c>
      <c r="H58" s="30">
        <v>2800000000</v>
      </c>
      <c r="I58" s="30">
        <v>2411485200</v>
      </c>
      <c r="J58" s="30">
        <v>90797764</v>
      </c>
      <c r="K58" s="30">
        <v>264878935</v>
      </c>
      <c r="L58" s="30">
        <v>2767161899</v>
      </c>
      <c r="M58" s="30">
        <v>-32838101</v>
      </c>
      <c r="N58" s="74"/>
    </row>
    <row r="59" spans="1:14" s="58" customFormat="1" ht="13.5" customHeight="1" hidden="1">
      <c r="A59" s="54"/>
      <c r="B59" s="55"/>
      <c r="C59" s="55"/>
      <c r="D59" s="55"/>
      <c r="E59" s="79" t="s">
        <v>72</v>
      </c>
      <c r="F59" s="32">
        <v>2800000000</v>
      </c>
      <c r="G59" s="32">
        <v>0</v>
      </c>
      <c r="H59" s="32">
        <v>2800000000</v>
      </c>
      <c r="I59" s="32">
        <v>2411485200</v>
      </c>
      <c r="J59" s="32">
        <v>90797764</v>
      </c>
      <c r="K59" s="32">
        <v>264878935</v>
      </c>
      <c r="L59" s="32">
        <v>2767161899</v>
      </c>
      <c r="M59" s="32">
        <v>-32838101</v>
      </c>
      <c r="N59" s="57"/>
    </row>
    <row r="60" spans="1:14" s="58" customFormat="1" ht="13.5" customHeight="1" hidden="1">
      <c r="A60" s="54"/>
      <c r="B60" s="55"/>
      <c r="C60" s="55"/>
      <c r="D60" s="55"/>
      <c r="E60" s="79" t="s">
        <v>61</v>
      </c>
      <c r="F60" s="32">
        <v>100000000</v>
      </c>
      <c r="G60" s="32">
        <v>0</v>
      </c>
      <c r="H60" s="32">
        <v>100000000</v>
      </c>
      <c r="I60" s="32">
        <v>86116439</v>
      </c>
      <c r="J60" s="32">
        <v>584000</v>
      </c>
      <c r="K60" s="32">
        <v>2053500</v>
      </c>
      <c r="L60" s="32">
        <v>88753939</v>
      </c>
      <c r="M60" s="32">
        <v>-11246061</v>
      </c>
      <c r="N60" s="57"/>
    </row>
    <row r="61" spans="1:14" s="63" customFormat="1" ht="13.5" customHeight="1" hidden="1">
      <c r="A61" s="60"/>
      <c r="B61" s="61"/>
      <c r="C61" s="61"/>
      <c r="D61" s="61"/>
      <c r="E61" s="81" t="s">
        <v>62</v>
      </c>
      <c r="F61" s="31">
        <v>100000000</v>
      </c>
      <c r="G61" s="31"/>
      <c r="H61" s="31">
        <v>100000000</v>
      </c>
      <c r="I61" s="31">
        <v>86116439</v>
      </c>
      <c r="J61" s="31">
        <v>584000</v>
      </c>
      <c r="K61" s="31">
        <v>2053500</v>
      </c>
      <c r="L61" s="31">
        <v>88753939</v>
      </c>
      <c r="M61" s="31">
        <v>-11246061</v>
      </c>
      <c r="N61" s="62"/>
    </row>
    <row r="62" spans="1:14" s="63" customFormat="1" ht="13.5" customHeight="1" hidden="1">
      <c r="A62" s="60"/>
      <c r="B62" s="61"/>
      <c r="C62" s="61"/>
      <c r="D62" s="61"/>
      <c r="E62" s="81" t="s">
        <v>63</v>
      </c>
      <c r="F62" s="31"/>
      <c r="G62" s="31"/>
      <c r="H62" s="31">
        <v>0</v>
      </c>
      <c r="I62" s="31"/>
      <c r="J62" s="31"/>
      <c r="K62" s="31"/>
      <c r="L62" s="31">
        <v>0</v>
      </c>
      <c r="M62" s="31">
        <v>0</v>
      </c>
      <c r="N62" s="62"/>
    </row>
    <row r="63" spans="1:14" s="58" customFormat="1" ht="13.5" customHeight="1" hidden="1">
      <c r="A63" s="54"/>
      <c r="B63" s="55"/>
      <c r="C63" s="55"/>
      <c r="D63" s="55"/>
      <c r="E63" s="79" t="s">
        <v>64</v>
      </c>
      <c r="F63" s="32">
        <v>2700000000</v>
      </c>
      <c r="G63" s="32">
        <v>0</v>
      </c>
      <c r="H63" s="32">
        <v>2700000000</v>
      </c>
      <c r="I63" s="32">
        <v>2325368761</v>
      </c>
      <c r="J63" s="32">
        <v>90213764</v>
      </c>
      <c r="K63" s="32">
        <v>262825435</v>
      </c>
      <c r="L63" s="32">
        <v>2678407960</v>
      </c>
      <c r="M63" s="32">
        <v>-21592040</v>
      </c>
      <c r="N63" s="57"/>
    </row>
    <row r="64" spans="1:14" s="63" customFormat="1" ht="13.5" customHeight="1" hidden="1">
      <c r="A64" s="60"/>
      <c r="B64" s="61"/>
      <c r="C64" s="61"/>
      <c r="D64" s="61"/>
      <c r="E64" s="81" t="s">
        <v>62</v>
      </c>
      <c r="F64" s="31"/>
      <c r="G64" s="31"/>
      <c r="H64" s="31">
        <v>0</v>
      </c>
      <c r="I64" s="31"/>
      <c r="J64" s="31"/>
      <c r="K64" s="31"/>
      <c r="L64" s="31">
        <v>0</v>
      </c>
      <c r="M64" s="31">
        <v>0</v>
      </c>
      <c r="N64" s="62"/>
    </row>
    <row r="65" spans="1:14" s="63" customFormat="1" ht="13.5" customHeight="1" hidden="1">
      <c r="A65" s="60"/>
      <c r="B65" s="61"/>
      <c r="C65" s="61"/>
      <c r="D65" s="61"/>
      <c r="E65" s="81" t="s">
        <v>65</v>
      </c>
      <c r="F65" s="31">
        <v>2700000000</v>
      </c>
      <c r="G65" s="31"/>
      <c r="H65" s="31">
        <v>2700000000</v>
      </c>
      <c r="I65" s="31">
        <v>2325368761</v>
      </c>
      <c r="J65" s="31">
        <v>90213764</v>
      </c>
      <c r="K65" s="31">
        <v>262825435</v>
      </c>
      <c r="L65" s="31">
        <v>2678407960</v>
      </c>
      <c r="M65" s="31">
        <v>-21592040</v>
      </c>
      <c r="N65" s="62"/>
    </row>
    <row r="66" spans="1:14" s="63" customFormat="1" ht="13.5" customHeight="1" hidden="1">
      <c r="A66" s="60"/>
      <c r="B66" s="61"/>
      <c r="C66" s="61"/>
      <c r="D66" s="61"/>
      <c r="E66" s="81" t="s">
        <v>63</v>
      </c>
      <c r="F66" s="31"/>
      <c r="G66" s="31"/>
      <c r="H66" s="31">
        <v>0</v>
      </c>
      <c r="I66" s="31"/>
      <c r="J66" s="31"/>
      <c r="K66" s="31"/>
      <c r="L66" s="31">
        <v>0</v>
      </c>
      <c r="M66" s="31">
        <v>0</v>
      </c>
      <c r="N66" s="62"/>
    </row>
    <row r="67" spans="1:14" s="75" customFormat="1" ht="26.25" customHeight="1">
      <c r="A67" s="71" t="s">
        <v>17</v>
      </c>
      <c r="B67" s="72" t="s">
        <v>41</v>
      </c>
      <c r="C67" s="72" t="s">
        <v>17</v>
      </c>
      <c r="D67" s="72" t="s">
        <v>17</v>
      </c>
      <c r="E67" s="78" t="s">
        <v>42</v>
      </c>
      <c r="F67" s="30">
        <v>1222000000</v>
      </c>
      <c r="G67" s="30">
        <v>0</v>
      </c>
      <c r="H67" s="30">
        <v>1222000000</v>
      </c>
      <c r="I67" s="30">
        <v>527940001</v>
      </c>
      <c r="J67" s="30">
        <v>51240749</v>
      </c>
      <c r="K67" s="30">
        <v>460572956</v>
      </c>
      <c r="L67" s="30">
        <v>1039753706</v>
      </c>
      <c r="M67" s="30">
        <v>-182246294</v>
      </c>
      <c r="N67" s="74"/>
    </row>
    <row r="68" spans="1:14" s="75" customFormat="1" ht="26.25" customHeight="1">
      <c r="A68" s="71" t="s">
        <v>17</v>
      </c>
      <c r="B68" s="72" t="s">
        <v>17</v>
      </c>
      <c r="C68" s="72" t="s">
        <v>18</v>
      </c>
      <c r="D68" s="72" t="s">
        <v>17</v>
      </c>
      <c r="E68" s="78" t="s">
        <v>43</v>
      </c>
      <c r="F68" s="30">
        <v>1222000000</v>
      </c>
      <c r="G68" s="30">
        <v>0</v>
      </c>
      <c r="H68" s="30">
        <v>1222000000</v>
      </c>
      <c r="I68" s="30">
        <v>527940001</v>
      </c>
      <c r="J68" s="30">
        <v>51240749</v>
      </c>
      <c r="K68" s="30">
        <v>460572956</v>
      </c>
      <c r="L68" s="30">
        <v>1039753706</v>
      </c>
      <c r="M68" s="30">
        <v>-182246294</v>
      </c>
      <c r="N68" s="74"/>
    </row>
    <row r="69" spans="1:14" s="58" customFormat="1" ht="13.5" customHeight="1" hidden="1">
      <c r="A69" s="54"/>
      <c r="B69" s="55"/>
      <c r="C69" s="55"/>
      <c r="D69" s="55"/>
      <c r="E69" s="79" t="s">
        <v>66</v>
      </c>
      <c r="F69" s="32">
        <v>1222000000</v>
      </c>
      <c r="G69" s="32">
        <v>0</v>
      </c>
      <c r="H69" s="32">
        <v>1222000000</v>
      </c>
      <c r="I69" s="32">
        <v>527940001</v>
      </c>
      <c r="J69" s="32">
        <v>51240749</v>
      </c>
      <c r="K69" s="32">
        <v>460572956</v>
      </c>
      <c r="L69" s="32">
        <v>1039753706</v>
      </c>
      <c r="M69" s="32">
        <v>-182246294</v>
      </c>
      <c r="N69" s="57"/>
    </row>
    <row r="70" spans="1:14" s="58" customFormat="1" ht="13.5" customHeight="1" hidden="1">
      <c r="A70" s="54"/>
      <c r="B70" s="55"/>
      <c r="C70" s="55"/>
      <c r="D70" s="55"/>
      <c r="E70" s="79" t="s">
        <v>61</v>
      </c>
      <c r="F70" s="32">
        <v>32000000</v>
      </c>
      <c r="G70" s="32">
        <v>0</v>
      </c>
      <c r="H70" s="32">
        <v>32000000</v>
      </c>
      <c r="I70" s="32">
        <v>21621270</v>
      </c>
      <c r="J70" s="32">
        <v>1185000</v>
      </c>
      <c r="K70" s="32">
        <v>8860000</v>
      </c>
      <c r="L70" s="32">
        <v>31666270</v>
      </c>
      <c r="M70" s="32">
        <v>-333730</v>
      </c>
      <c r="N70" s="57"/>
    </row>
    <row r="71" spans="1:14" s="63" customFormat="1" ht="13.5" customHeight="1" hidden="1">
      <c r="A71" s="60"/>
      <c r="B71" s="61"/>
      <c r="C71" s="61"/>
      <c r="D71" s="61"/>
      <c r="E71" s="81" t="s">
        <v>62</v>
      </c>
      <c r="F71" s="31">
        <v>32000000</v>
      </c>
      <c r="G71" s="31"/>
      <c r="H71" s="31">
        <v>32000000</v>
      </c>
      <c r="I71" s="31">
        <v>21621270</v>
      </c>
      <c r="J71" s="31">
        <v>1185000</v>
      </c>
      <c r="K71" s="31">
        <v>8860000</v>
      </c>
      <c r="L71" s="31">
        <v>31666270</v>
      </c>
      <c r="M71" s="31">
        <v>-333730</v>
      </c>
      <c r="N71" s="62"/>
    </row>
    <row r="72" spans="1:14" s="63" customFormat="1" ht="13.5" customHeight="1" hidden="1">
      <c r="A72" s="60"/>
      <c r="B72" s="61"/>
      <c r="C72" s="61"/>
      <c r="D72" s="61"/>
      <c r="E72" s="81" t="s">
        <v>63</v>
      </c>
      <c r="F72" s="31"/>
      <c r="G72" s="31"/>
      <c r="H72" s="31">
        <v>0</v>
      </c>
      <c r="I72" s="31"/>
      <c r="J72" s="31"/>
      <c r="K72" s="31"/>
      <c r="L72" s="31">
        <v>0</v>
      </c>
      <c r="M72" s="31">
        <v>0</v>
      </c>
      <c r="N72" s="62"/>
    </row>
    <row r="73" spans="1:14" s="58" customFormat="1" ht="13.5" customHeight="1" hidden="1">
      <c r="A73" s="54"/>
      <c r="B73" s="55"/>
      <c r="C73" s="55"/>
      <c r="D73" s="55"/>
      <c r="E73" s="79" t="s">
        <v>64</v>
      </c>
      <c r="F73" s="32">
        <v>1190000000</v>
      </c>
      <c r="G73" s="32">
        <v>0</v>
      </c>
      <c r="H73" s="32">
        <v>1190000000</v>
      </c>
      <c r="I73" s="32">
        <v>506318731</v>
      </c>
      <c r="J73" s="32">
        <v>50055749</v>
      </c>
      <c r="K73" s="32">
        <v>451712956</v>
      </c>
      <c r="L73" s="32">
        <v>1008087436</v>
      </c>
      <c r="M73" s="32">
        <v>-181912564</v>
      </c>
      <c r="N73" s="57"/>
    </row>
    <row r="74" spans="1:14" s="63" customFormat="1" ht="13.5" customHeight="1" hidden="1">
      <c r="A74" s="60"/>
      <c r="B74" s="61"/>
      <c r="C74" s="61"/>
      <c r="D74" s="61"/>
      <c r="E74" s="81" t="s">
        <v>62</v>
      </c>
      <c r="F74" s="31">
        <v>0</v>
      </c>
      <c r="G74" s="31">
        <v>611800000</v>
      </c>
      <c r="H74" s="31">
        <v>611800000</v>
      </c>
      <c r="I74" s="31">
        <v>264006907</v>
      </c>
      <c r="J74" s="31">
        <v>0</v>
      </c>
      <c r="K74" s="31">
        <v>346828170</v>
      </c>
      <c r="L74" s="31">
        <v>610835077</v>
      </c>
      <c r="M74" s="31">
        <v>-964923</v>
      </c>
      <c r="N74" s="62"/>
    </row>
    <row r="75" spans="1:14" s="63" customFormat="1" ht="13.5" customHeight="1" hidden="1">
      <c r="A75" s="60"/>
      <c r="B75" s="61"/>
      <c r="C75" s="61"/>
      <c r="D75" s="61"/>
      <c r="E75" s="81" t="s">
        <v>65</v>
      </c>
      <c r="F75" s="31">
        <v>845000000</v>
      </c>
      <c r="G75" s="31">
        <v>-595000000</v>
      </c>
      <c r="H75" s="31">
        <v>250000000</v>
      </c>
      <c r="I75" s="31">
        <v>165511377</v>
      </c>
      <c r="J75" s="31">
        <v>14438967</v>
      </c>
      <c r="K75" s="31">
        <v>67573925</v>
      </c>
      <c r="L75" s="31">
        <v>247524269</v>
      </c>
      <c r="M75" s="31">
        <v>-2475731</v>
      </c>
      <c r="N75" s="62"/>
    </row>
    <row r="76" spans="1:14" s="63" customFormat="1" ht="13.5" customHeight="1" hidden="1">
      <c r="A76" s="60"/>
      <c r="B76" s="61"/>
      <c r="C76" s="61"/>
      <c r="D76" s="61"/>
      <c r="E76" s="81" t="s">
        <v>63</v>
      </c>
      <c r="F76" s="31">
        <v>345000000</v>
      </c>
      <c r="G76" s="31">
        <v>-16800000</v>
      </c>
      <c r="H76" s="31">
        <v>328200000</v>
      </c>
      <c r="I76" s="31">
        <v>76800447</v>
      </c>
      <c r="J76" s="31">
        <v>35616782</v>
      </c>
      <c r="K76" s="31">
        <v>37310861</v>
      </c>
      <c r="L76" s="31">
        <v>149728090</v>
      </c>
      <c r="M76" s="31">
        <v>-178471910</v>
      </c>
      <c r="N76" s="62"/>
    </row>
    <row r="77" spans="1:14" s="75" customFormat="1" ht="26.25" customHeight="1">
      <c r="A77" s="71" t="s">
        <v>17</v>
      </c>
      <c r="B77" s="72" t="s">
        <v>44</v>
      </c>
      <c r="C77" s="72" t="s">
        <v>17</v>
      </c>
      <c r="D77" s="72" t="s">
        <v>17</v>
      </c>
      <c r="E77" s="78" t="s">
        <v>45</v>
      </c>
      <c r="F77" s="30">
        <v>180000000</v>
      </c>
      <c r="G77" s="30">
        <v>0</v>
      </c>
      <c r="H77" s="30">
        <v>180000000</v>
      </c>
      <c r="I77" s="30">
        <v>122249676</v>
      </c>
      <c r="J77" s="30">
        <v>0</v>
      </c>
      <c r="K77" s="30">
        <v>6537240</v>
      </c>
      <c r="L77" s="30">
        <v>128786916</v>
      </c>
      <c r="M77" s="30">
        <v>-51213084</v>
      </c>
      <c r="N77" s="74"/>
    </row>
    <row r="78" spans="1:14" s="75" customFormat="1" ht="26.25" customHeight="1">
      <c r="A78" s="71" t="s">
        <v>17</v>
      </c>
      <c r="B78" s="72" t="s">
        <v>17</v>
      </c>
      <c r="C78" s="72" t="s">
        <v>18</v>
      </c>
      <c r="D78" s="72" t="s">
        <v>17</v>
      </c>
      <c r="E78" s="78" t="s">
        <v>46</v>
      </c>
      <c r="F78" s="30">
        <v>180000000</v>
      </c>
      <c r="G78" s="30">
        <v>0</v>
      </c>
      <c r="H78" s="30">
        <v>180000000</v>
      </c>
      <c r="I78" s="30">
        <v>122249676</v>
      </c>
      <c r="J78" s="30">
        <v>0</v>
      </c>
      <c r="K78" s="30">
        <v>6537240</v>
      </c>
      <c r="L78" s="30">
        <v>128786916</v>
      </c>
      <c r="M78" s="30">
        <v>-51213084</v>
      </c>
      <c r="N78" s="74"/>
    </row>
    <row r="79" spans="1:14" s="58" customFormat="1" ht="13.5" customHeight="1" hidden="1">
      <c r="A79" s="54"/>
      <c r="B79" s="55"/>
      <c r="C79" s="55"/>
      <c r="D79" s="55"/>
      <c r="E79" s="79" t="s">
        <v>73</v>
      </c>
      <c r="F79" s="32">
        <v>180000000</v>
      </c>
      <c r="G79" s="32">
        <v>0</v>
      </c>
      <c r="H79" s="32">
        <v>180000000</v>
      </c>
      <c r="I79" s="32">
        <v>122249676</v>
      </c>
      <c r="J79" s="32">
        <v>0</v>
      </c>
      <c r="K79" s="32">
        <v>6537240</v>
      </c>
      <c r="L79" s="32">
        <v>128786916</v>
      </c>
      <c r="M79" s="32">
        <v>-51213084</v>
      </c>
      <c r="N79" s="57"/>
    </row>
    <row r="80" spans="1:14" s="58" customFormat="1" ht="13.5" customHeight="1" hidden="1">
      <c r="A80" s="54"/>
      <c r="B80" s="55"/>
      <c r="C80" s="55"/>
      <c r="D80" s="55"/>
      <c r="E80" s="79" t="s">
        <v>74</v>
      </c>
      <c r="F80" s="32">
        <v>58000000</v>
      </c>
      <c r="G80" s="32">
        <v>-2636000</v>
      </c>
      <c r="H80" s="32">
        <v>55364000</v>
      </c>
      <c r="I80" s="32">
        <v>15712183</v>
      </c>
      <c r="J80" s="32">
        <v>0</v>
      </c>
      <c r="K80" s="32">
        <v>0</v>
      </c>
      <c r="L80" s="32">
        <v>15712183</v>
      </c>
      <c r="M80" s="32">
        <v>-39651817</v>
      </c>
      <c r="N80" s="57"/>
    </row>
    <row r="81" spans="1:14" s="63" customFormat="1" ht="13.5" customHeight="1" hidden="1">
      <c r="A81" s="60"/>
      <c r="B81" s="61"/>
      <c r="C81" s="61"/>
      <c r="D81" s="61"/>
      <c r="E81" s="81" t="s">
        <v>62</v>
      </c>
      <c r="F81" s="31">
        <v>10000000</v>
      </c>
      <c r="G81" s="31">
        <v>4350000</v>
      </c>
      <c r="H81" s="31">
        <v>14350000</v>
      </c>
      <c r="I81" s="31">
        <v>14334975</v>
      </c>
      <c r="J81" s="31">
        <v>0</v>
      </c>
      <c r="K81" s="31">
        <v>0</v>
      </c>
      <c r="L81" s="31">
        <v>14334975</v>
      </c>
      <c r="M81" s="31">
        <v>-15025</v>
      </c>
      <c r="N81" s="62"/>
    </row>
    <row r="82" spans="1:14" s="63" customFormat="1" ht="13.5" customHeight="1" hidden="1">
      <c r="A82" s="60"/>
      <c r="B82" s="61"/>
      <c r="C82" s="61"/>
      <c r="D82" s="61"/>
      <c r="E82" s="81" t="s">
        <v>63</v>
      </c>
      <c r="F82" s="31">
        <v>48000000</v>
      </c>
      <c r="G82" s="31">
        <v>-6986000</v>
      </c>
      <c r="H82" s="31">
        <v>41014000</v>
      </c>
      <c r="I82" s="31">
        <v>1377208</v>
      </c>
      <c r="J82" s="31">
        <v>0</v>
      </c>
      <c r="K82" s="31">
        <v>0</v>
      </c>
      <c r="L82" s="31">
        <v>1377208</v>
      </c>
      <c r="M82" s="31">
        <v>-39636792</v>
      </c>
      <c r="N82" s="62"/>
    </row>
    <row r="83" spans="1:14" s="58" customFormat="1" ht="13.5" customHeight="1" hidden="1">
      <c r="A83" s="54"/>
      <c r="B83" s="55"/>
      <c r="C83" s="55"/>
      <c r="D83" s="55"/>
      <c r="E83" s="79" t="s">
        <v>64</v>
      </c>
      <c r="F83" s="32">
        <v>122000000</v>
      </c>
      <c r="G83" s="32">
        <v>2636000</v>
      </c>
      <c r="H83" s="32">
        <v>124636000</v>
      </c>
      <c r="I83" s="32">
        <v>106537493</v>
      </c>
      <c r="J83" s="32">
        <v>0</v>
      </c>
      <c r="K83" s="32">
        <v>6537240</v>
      </c>
      <c r="L83" s="32">
        <v>113074733</v>
      </c>
      <c r="M83" s="32">
        <v>-11561267</v>
      </c>
      <c r="N83" s="57"/>
    </row>
    <row r="84" spans="1:14" s="63" customFormat="1" ht="13.5" customHeight="1" hidden="1">
      <c r="A84" s="60"/>
      <c r="B84" s="61"/>
      <c r="C84" s="61"/>
      <c r="D84" s="61"/>
      <c r="E84" s="81" t="s">
        <v>62</v>
      </c>
      <c r="F84" s="31"/>
      <c r="G84" s="31"/>
      <c r="H84" s="31">
        <v>0</v>
      </c>
      <c r="I84" s="31"/>
      <c r="J84" s="31"/>
      <c r="K84" s="31"/>
      <c r="L84" s="31">
        <v>0</v>
      </c>
      <c r="M84" s="31">
        <v>0</v>
      </c>
      <c r="N84" s="62"/>
    </row>
    <row r="85" spans="1:14" s="63" customFormat="1" ht="13.5" customHeight="1" hidden="1">
      <c r="A85" s="60"/>
      <c r="B85" s="61"/>
      <c r="C85" s="61"/>
      <c r="D85" s="61"/>
      <c r="E85" s="81" t="s">
        <v>65</v>
      </c>
      <c r="F85" s="31">
        <v>2000000</v>
      </c>
      <c r="G85" s="31">
        <v>2636000</v>
      </c>
      <c r="H85" s="31">
        <v>4636000</v>
      </c>
      <c r="I85" s="31">
        <v>4635503</v>
      </c>
      <c r="J85" s="31">
        <v>0</v>
      </c>
      <c r="K85" s="31">
        <v>0</v>
      </c>
      <c r="L85" s="31">
        <v>4635503</v>
      </c>
      <c r="M85" s="31">
        <v>-497</v>
      </c>
      <c r="N85" s="62"/>
    </row>
    <row r="86" spans="1:14" s="63" customFormat="1" ht="13.5" customHeight="1" hidden="1">
      <c r="A86" s="60"/>
      <c r="B86" s="61"/>
      <c r="C86" s="61"/>
      <c r="D86" s="61"/>
      <c r="E86" s="81" t="s">
        <v>63</v>
      </c>
      <c r="F86" s="31">
        <v>120000000</v>
      </c>
      <c r="G86" s="31"/>
      <c r="H86" s="31">
        <v>120000000</v>
      </c>
      <c r="I86" s="31">
        <v>101901990</v>
      </c>
      <c r="J86" s="31">
        <v>0</v>
      </c>
      <c r="K86" s="31">
        <v>6537240</v>
      </c>
      <c r="L86" s="31">
        <v>108439230</v>
      </c>
      <c r="M86" s="31">
        <v>-11560770</v>
      </c>
      <c r="N86" s="62"/>
    </row>
    <row r="87" spans="1:14" s="75" customFormat="1" ht="26.25" customHeight="1">
      <c r="A87" s="71" t="s">
        <v>17</v>
      </c>
      <c r="B87" s="72" t="s">
        <v>17</v>
      </c>
      <c r="C87" s="72" t="s">
        <v>17</v>
      </c>
      <c r="D87" s="72" t="s">
        <v>17</v>
      </c>
      <c r="E87" s="78" t="s">
        <v>76</v>
      </c>
      <c r="F87" s="30">
        <v>3385000000</v>
      </c>
      <c r="G87" s="30">
        <v>0</v>
      </c>
      <c r="H87" s="30">
        <v>3385000000</v>
      </c>
      <c r="I87" s="30">
        <v>2468803618</v>
      </c>
      <c r="J87" s="30">
        <v>342936267</v>
      </c>
      <c r="K87" s="30">
        <v>342795116</v>
      </c>
      <c r="L87" s="30">
        <v>3154535001</v>
      </c>
      <c r="M87" s="30">
        <v>-230464999</v>
      </c>
      <c r="N87" s="74"/>
    </row>
    <row r="88" spans="1:14" s="75" customFormat="1" ht="26.25" customHeight="1">
      <c r="A88" s="71" t="s">
        <v>20</v>
      </c>
      <c r="B88" s="72" t="s">
        <v>17</v>
      </c>
      <c r="C88" s="72" t="s">
        <v>17</v>
      </c>
      <c r="D88" s="72" t="s">
        <v>17</v>
      </c>
      <c r="E88" s="78" t="s">
        <v>47</v>
      </c>
      <c r="F88" s="30">
        <v>3385000000</v>
      </c>
      <c r="G88" s="30">
        <v>0</v>
      </c>
      <c r="H88" s="30">
        <v>3385000000</v>
      </c>
      <c r="I88" s="30">
        <v>2468803618</v>
      </c>
      <c r="J88" s="30">
        <v>342936267</v>
      </c>
      <c r="K88" s="30">
        <v>342795116</v>
      </c>
      <c r="L88" s="30">
        <v>3154535001</v>
      </c>
      <c r="M88" s="30">
        <v>-230464999</v>
      </c>
      <c r="N88" s="74"/>
    </row>
    <row r="89" spans="1:14" s="75" customFormat="1" ht="26.25" customHeight="1">
      <c r="A89" s="71" t="s">
        <v>17</v>
      </c>
      <c r="B89" s="72" t="s">
        <v>18</v>
      </c>
      <c r="C89" s="72" t="s">
        <v>17</v>
      </c>
      <c r="D89" s="72" t="s">
        <v>17</v>
      </c>
      <c r="E89" s="78" t="s">
        <v>48</v>
      </c>
      <c r="F89" s="30">
        <v>3385000000</v>
      </c>
      <c r="G89" s="30">
        <v>0</v>
      </c>
      <c r="H89" s="30">
        <v>3385000000</v>
      </c>
      <c r="I89" s="30">
        <v>2468803618</v>
      </c>
      <c r="J89" s="30">
        <v>342936267</v>
      </c>
      <c r="K89" s="30">
        <v>342795116</v>
      </c>
      <c r="L89" s="30">
        <v>3154535001</v>
      </c>
      <c r="M89" s="30">
        <v>-230464999</v>
      </c>
      <c r="N89" s="74"/>
    </row>
    <row r="90" spans="1:14" s="75" customFormat="1" ht="26.25" customHeight="1">
      <c r="A90" s="71" t="s">
        <v>17</v>
      </c>
      <c r="B90" s="72" t="s">
        <v>17</v>
      </c>
      <c r="C90" s="72" t="s">
        <v>18</v>
      </c>
      <c r="D90" s="72" t="s">
        <v>17</v>
      </c>
      <c r="E90" s="78" t="s">
        <v>49</v>
      </c>
      <c r="F90" s="30">
        <v>3385000000</v>
      </c>
      <c r="G90" s="30">
        <v>0</v>
      </c>
      <c r="H90" s="30">
        <v>3385000000</v>
      </c>
      <c r="I90" s="30">
        <v>2468803618</v>
      </c>
      <c r="J90" s="30">
        <v>342936267</v>
      </c>
      <c r="K90" s="30">
        <v>342795116</v>
      </c>
      <c r="L90" s="30">
        <v>3154535001</v>
      </c>
      <c r="M90" s="30">
        <v>-230464999</v>
      </c>
      <c r="N90" s="74"/>
    </row>
    <row r="91" spans="1:15" s="58" customFormat="1" ht="13.5" customHeight="1" hidden="1">
      <c r="A91" s="54"/>
      <c r="B91" s="55"/>
      <c r="C91" s="55"/>
      <c r="D91" s="55"/>
      <c r="E91" s="56" t="s">
        <v>60</v>
      </c>
      <c r="F91" s="32">
        <v>3385000000</v>
      </c>
      <c r="G91" s="32">
        <v>0</v>
      </c>
      <c r="H91" s="32">
        <v>3385000000</v>
      </c>
      <c r="I91" s="32">
        <v>2468803618</v>
      </c>
      <c r="J91" s="32">
        <v>342936267</v>
      </c>
      <c r="K91" s="32">
        <v>342795116</v>
      </c>
      <c r="L91" s="32">
        <v>3154535001</v>
      </c>
      <c r="M91" s="32">
        <v>-230464999</v>
      </c>
      <c r="N91" s="57"/>
      <c r="O91" s="58" t="s">
        <v>77</v>
      </c>
    </row>
    <row r="92" spans="1:14" s="58" customFormat="1" ht="13.5" customHeight="1" hidden="1">
      <c r="A92" s="54"/>
      <c r="B92" s="55"/>
      <c r="C92" s="55"/>
      <c r="D92" s="55"/>
      <c r="E92" s="56" t="s">
        <v>61</v>
      </c>
      <c r="F92" s="32">
        <v>456000000</v>
      </c>
      <c r="G92" s="32">
        <v>-214530688</v>
      </c>
      <c r="H92" s="32">
        <v>241469312</v>
      </c>
      <c r="I92" s="32">
        <v>215675634</v>
      </c>
      <c r="J92" s="32">
        <v>18926609</v>
      </c>
      <c r="K92" s="32">
        <v>2065370</v>
      </c>
      <c r="L92" s="32">
        <v>236667613</v>
      </c>
      <c r="M92" s="32">
        <v>-4801699</v>
      </c>
      <c r="N92" s="57"/>
    </row>
    <row r="93" spans="1:14" s="63" customFormat="1" ht="13.5" customHeight="1" hidden="1">
      <c r="A93" s="60"/>
      <c r="B93" s="61"/>
      <c r="C93" s="61"/>
      <c r="D93" s="61"/>
      <c r="E93" s="64" t="s">
        <v>62</v>
      </c>
      <c r="F93" s="31">
        <v>456000000</v>
      </c>
      <c r="G93" s="31">
        <v>-214530688</v>
      </c>
      <c r="H93" s="31">
        <v>241469312</v>
      </c>
      <c r="I93" s="31">
        <v>215675634</v>
      </c>
      <c r="J93" s="31">
        <v>18926609</v>
      </c>
      <c r="K93" s="31">
        <v>2065370</v>
      </c>
      <c r="L93" s="31">
        <v>236667613</v>
      </c>
      <c r="M93" s="31">
        <v>-4801699</v>
      </c>
      <c r="N93" s="62"/>
    </row>
    <row r="94" spans="1:14" s="63" customFormat="1" ht="13.5" customHeight="1" hidden="1">
      <c r="A94" s="60"/>
      <c r="B94" s="61"/>
      <c r="C94" s="61"/>
      <c r="D94" s="61"/>
      <c r="E94" s="64" t="s">
        <v>63</v>
      </c>
      <c r="F94" s="31"/>
      <c r="G94" s="31"/>
      <c r="H94" s="31">
        <v>0</v>
      </c>
      <c r="I94" s="31"/>
      <c r="J94" s="31"/>
      <c r="K94" s="31"/>
      <c r="L94" s="31">
        <v>0</v>
      </c>
      <c r="M94" s="31">
        <v>0</v>
      </c>
      <c r="N94" s="62"/>
    </row>
    <row r="95" spans="1:14" s="58" customFormat="1" ht="13.5" customHeight="1" hidden="1">
      <c r="A95" s="54"/>
      <c r="B95" s="55"/>
      <c r="C95" s="55"/>
      <c r="D95" s="55"/>
      <c r="E95" s="56" t="s">
        <v>64</v>
      </c>
      <c r="F95" s="32">
        <v>2929000000</v>
      </c>
      <c r="G95" s="32">
        <v>214530688</v>
      </c>
      <c r="H95" s="32">
        <v>3143530688</v>
      </c>
      <c r="I95" s="32">
        <v>2253127984</v>
      </c>
      <c r="J95" s="32">
        <v>324009658</v>
      </c>
      <c r="K95" s="32">
        <v>340729746</v>
      </c>
      <c r="L95" s="32">
        <v>2917867388</v>
      </c>
      <c r="M95" s="32">
        <v>-225663300</v>
      </c>
      <c r="N95" s="57"/>
    </row>
    <row r="96" spans="1:14" s="63" customFormat="1" ht="13.5" customHeight="1" hidden="1">
      <c r="A96" s="60"/>
      <c r="B96" s="61"/>
      <c r="C96" s="61"/>
      <c r="D96" s="61"/>
      <c r="E96" s="64" t="s">
        <v>62</v>
      </c>
      <c r="F96" s="31">
        <v>0</v>
      </c>
      <c r="G96" s="31">
        <v>4600000</v>
      </c>
      <c r="H96" s="31">
        <v>4600000</v>
      </c>
      <c r="I96" s="31">
        <v>4532093</v>
      </c>
      <c r="J96" s="31">
        <v>0</v>
      </c>
      <c r="K96" s="31">
        <v>0</v>
      </c>
      <c r="L96" s="31">
        <v>4532093</v>
      </c>
      <c r="M96" s="31">
        <v>-67907</v>
      </c>
      <c r="N96" s="62"/>
    </row>
    <row r="97" spans="1:14" s="63" customFormat="1" ht="13.5" customHeight="1" hidden="1">
      <c r="A97" s="60"/>
      <c r="B97" s="61"/>
      <c r="C97" s="61"/>
      <c r="D97" s="61"/>
      <c r="E97" s="64" t="s">
        <v>65</v>
      </c>
      <c r="F97" s="31">
        <v>1474000000</v>
      </c>
      <c r="G97" s="31">
        <v>-1047500707</v>
      </c>
      <c r="H97" s="31">
        <v>426499293</v>
      </c>
      <c r="I97" s="31">
        <v>397031003</v>
      </c>
      <c r="J97" s="31">
        <v>11074453</v>
      </c>
      <c r="K97" s="31">
        <v>867497</v>
      </c>
      <c r="L97" s="31">
        <v>408972953</v>
      </c>
      <c r="M97" s="31">
        <v>-17526340</v>
      </c>
      <c r="N97" s="62"/>
    </row>
    <row r="98" spans="1:14" s="63" customFormat="1" ht="13.5" customHeight="1" hidden="1">
      <c r="A98" s="60"/>
      <c r="B98" s="61"/>
      <c r="C98" s="61"/>
      <c r="D98" s="61"/>
      <c r="E98" s="64" t="s">
        <v>63</v>
      </c>
      <c r="F98" s="31">
        <v>1455000000</v>
      </c>
      <c r="G98" s="31">
        <v>1257431395</v>
      </c>
      <c r="H98" s="31">
        <v>2712431395</v>
      </c>
      <c r="I98" s="31">
        <v>1851564888</v>
      </c>
      <c r="J98" s="31">
        <v>312935205</v>
      </c>
      <c r="K98" s="31">
        <v>339862249</v>
      </c>
      <c r="L98" s="31">
        <v>2504362342</v>
      </c>
      <c r="M98" s="31">
        <v>-208069053</v>
      </c>
      <c r="N98" s="62"/>
    </row>
    <row r="102" spans="1:14" ht="26.25" customHeight="1">
      <c r="A102" s="65"/>
      <c r="B102" s="66"/>
      <c r="C102" s="66"/>
      <c r="D102" s="66"/>
      <c r="E102" s="67"/>
      <c r="F102" s="68"/>
      <c r="G102" s="68"/>
      <c r="H102" s="68"/>
      <c r="I102" s="68"/>
      <c r="J102" s="68"/>
      <c r="K102" s="68"/>
      <c r="L102" s="68"/>
      <c r="M102" s="68"/>
      <c r="N102" s="69"/>
    </row>
  </sheetData>
  <sheetProtection/>
  <mergeCells count="23">
    <mergeCell ref="L6:L7"/>
    <mergeCell ref="F6:F7"/>
    <mergeCell ref="G6:G7"/>
    <mergeCell ref="H6:H7"/>
    <mergeCell ref="I6:I7"/>
    <mergeCell ref="J6:J7"/>
    <mergeCell ref="K6:K7"/>
    <mergeCell ref="A5:E5"/>
    <mergeCell ref="F5:H5"/>
    <mergeCell ref="I5:L5"/>
    <mergeCell ref="M5:M7"/>
    <mergeCell ref="N5:N7"/>
    <mergeCell ref="A6:A7"/>
    <mergeCell ref="B6:B7"/>
    <mergeCell ref="C6:C7"/>
    <mergeCell ref="D6:D7"/>
    <mergeCell ref="E6:E7"/>
    <mergeCell ref="G1:H1"/>
    <mergeCell ref="I1:K1"/>
    <mergeCell ref="E2:H2"/>
    <mergeCell ref="I2:L2"/>
    <mergeCell ref="A4:D4"/>
    <mergeCell ref="M4:N4"/>
  </mergeCells>
  <printOptions horizontalCentered="1"/>
  <pageMargins left="0.7480314960629921" right="0.7480314960629921" top="0.7480314960629921" bottom="0.7480314960629921" header="0.31496062992125984" footer="0.5118110236220472"/>
  <pageSetup firstPageNumber="30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5">
      <selection activeCell="F61" sqref="F61"/>
    </sheetView>
  </sheetViews>
  <sheetFormatPr defaultColWidth="9.00390625" defaultRowHeight="26.25" customHeight="1"/>
  <cols>
    <col min="1" max="1" width="2.875" style="49" customWidth="1"/>
    <col min="2" max="4" width="2.875" style="50" customWidth="1"/>
    <col min="5" max="5" width="23.375" style="51" customWidth="1"/>
    <col min="6" max="8" width="17.125" style="70" customWidth="1"/>
    <col min="9" max="13" width="15.75390625" style="70" customWidth="1"/>
    <col min="14" max="14" width="7.375" style="52" customWidth="1"/>
    <col min="15" max="16384" width="9.00390625" style="53" customWidth="1"/>
  </cols>
  <sheetData>
    <row r="1" spans="1:14" s="37" customFormat="1" ht="22.5" customHeight="1">
      <c r="A1" s="33"/>
      <c r="B1" s="33"/>
      <c r="C1" s="33"/>
      <c r="D1" s="33"/>
      <c r="E1" s="34"/>
      <c r="F1" s="35"/>
      <c r="G1" s="99" t="s">
        <v>50</v>
      </c>
      <c r="H1" s="99"/>
      <c r="I1" s="100" t="s">
        <v>51</v>
      </c>
      <c r="J1" s="100"/>
      <c r="K1" s="100"/>
      <c r="L1" s="35"/>
      <c r="M1" s="35"/>
      <c r="N1" s="36"/>
    </row>
    <row r="2" spans="1:14" s="41" customFormat="1" ht="22.5" customHeight="1">
      <c r="A2" s="38"/>
      <c r="B2" s="38"/>
      <c r="C2" s="38"/>
      <c r="D2" s="38"/>
      <c r="E2" s="88" t="s">
        <v>54</v>
      </c>
      <c r="F2" s="89"/>
      <c r="G2" s="89"/>
      <c r="H2" s="89"/>
      <c r="I2" s="90" t="s">
        <v>55</v>
      </c>
      <c r="J2" s="89"/>
      <c r="K2" s="89"/>
      <c r="L2" s="89"/>
      <c r="M2" s="39"/>
      <c r="N2" s="40"/>
    </row>
    <row r="3" spans="1:14" s="41" customFormat="1" ht="22.5" customHeight="1">
      <c r="A3" s="38"/>
      <c r="B3" s="38"/>
      <c r="C3" s="38"/>
      <c r="D3" s="38"/>
      <c r="E3" s="42"/>
      <c r="F3" s="39"/>
      <c r="G3" s="39"/>
      <c r="H3" s="39" t="s">
        <v>24</v>
      </c>
      <c r="I3" s="43" t="s">
        <v>25</v>
      </c>
      <c r="J3" s="43"/>
      <c r="K3" s="43"/>
      <c r="L3" s="39"/>
      <c r="M3" s="39"/>
      <c r="N3" s="40"/>
    </row>
    <row r="4" spans="1:14" s="47" customFormat="1" ht="22.5" customHeight="1">
      <c r="A4" s="101" t="s">
        <v>2</v>
      </c>
      <c r="B4" s="101"/>
      <c r="C4" s="101"/>
      <c r="D4" s="101"/>
      <c r="E4" s="44"/>
      <c r="F4" s="45"/>
      <c r="G4" s="45"/>
      <c r="H4" s="28" t="s">
        <v>56</v>
      </c>
      <c r="I4" s="29" t="s">
        <v>57</v>
      </c>
      <c r="J4" s="46"/>
      <c r="K4" s="46"/>
      <c r="L4" s="45"/>
      <c r="M4" s="102" t="s">
        <v>3</v>
      </c>
      <c r="N4" s="103"/>
    </row>
    <row r="5" spans="1:14" s="48" customFormat="1" ht="26.25" customHeight="1">
      <c r="A5" s="104" t="s">
        <v>4</v>
      </c>
      <c r="B5" s="104"/>
      <c r="C5" s="104"/>
      <c r="D5" s="104"/>
      <c r="E5" s="105"/>
      <c r="F5" s="106" t="s">
        <v>5</v>
      </c>
      <c r="G5" s="106"/>
      <c r="H5" s="106"/>
      <c r="I5" s="106" t="s">
        <v>6</v>
      </c>
      <c r="J5" s="106"/>
      <c r="K5" s="106"/>
      <c r="L5" s="106"/>
      <c r="M5" s="115" t="s">
        <v>7</v>
      </c>
      <c r="N5" s="118" t="s">
        <v>8</v>
      </c>
    </row>
    <row r="6" spans="1:14" s="48" customFormat="1" ht="12.75" customHeight="1">
      <c r="A6" s="105" t="s">
        <v>9</v>
      </c>
      <c r="B6" s="113" t="s">
        <v>26</v>
      </c>
      <c r="C6" s="113" t="s">
        <v>27</v>
      </c>
      <c r="D6" s="113" t="s">
        <v>28</v>
      </c>
      <c r="E6" s="121" t="s">
        <v>10</v>
      </c>
      <c r="F6" s="106" t="s">
        <v>11</v>
      </c>
      <c r="G6" s="106" t="s">
        <v>12</v>
      </c>
      <c r="H6" s="106" t="s">
        <v>13</v>
      </c>
      <c r="I6" s="106" t="s">
        <v>14</v>
      </c>
      <c r="J6" s="123" t="s">
        <v>15</v>
      </c>
      <c r="K6" s="123" t="s">
        <v>16</v>
      </c>
      <c r="L6" s="106" t="s">
        <v>13</v>
      </c>
      <c r="M6" s="116"/>
      <c r="N6" s="119"/>
    </row>
    <row r="7" spans="1:14" s="48" customFormat="1" ht="12.75" customHeight="1">
      <c r="A7" s="105"/>
      <c r="B7" s="113"/>
      <c r="C7" s="113"/>
      <c r="D7" s="113"/>
      <c r="E7" s="122"/>
      <c r="F7" s="106"/>
      <c r="G7" s="106"/>
      <c r="H7" s="106"/>
      <c r="I7" s="106"/>
      <c r="J7" s="124"/>
      <c r="K7" s="125"/>
      <c r="L7" s="106"/>
      <c r="M7" s="117"/>
      <c r="N7" s="120"/>
    </row>
    <row r="8" spans="1:14" ht="26.25" customHeight="1">
      <c r="A8" s="49" t="s">
        <v>17</v>
      </c>
      <c r="B8" s="50" t="s">
        <v>17</v>
      </c>
      <c r="C8" s="50" t="s">
        <v>17</v>
      </c>
      <c r="D8" s="50" t="s">
        <v>17</v>
      </c>
      <c r="E8" s="51" t="s">
        <v>29</v>
      </c>
      <c r="F8" s="30">
        <f>F17+F87</f>
        <v>29822800000</v>
      </c>
      <c r="G8" s="30">
        <f>G17+G87</f>
        <v>0</v>
      </c>
      <c r="H8" s="30">
        <f>F8+G8</f>
        <v>29822800000</v>
      </c>
      <c r="I8" s="30">
        <f>I17+I87</f>
        <v>20171861005</v>
      </c>
      <c r="J8" s="30">
        <f>J17+J87</f>
        <v>6194994100</v>
      </c>
      <c r="K8" s="30">
        <f>K17+K87</f>
        <v>2337890655</v>
      </c>
      <c r="L8" s="30">
        <f aca="true" t="shared" si="0" ref="L8:L98">I8+J8+K8</f>
        <v>28704745760</v>
      </c>
      <c r="M8" s="30">
        <f aca="true" t="shared" si="1" ref="M8:M90">L8-H8</f>
        <v>-1118054240</v>
      </c>
      <c r="N8" s="52" t="s">
        <v>17</v>
      </c>
    </row>
    <row r="9" spans="1:14" s="58" customFormat="1" ht="13.5" customHeight="1">
      <c r="A9" s="54"/>
      <c r="B9" s="55"/>
      <c r="C9" s="55"/>
      <c r="D9" s="55"/>
      <c r="E9" s="56" t="s">
        <v>60</v>
      </c>
      <c r="F9" s="32">
        <f>F10+F13</f>
        <v>29822800000</v>
      </c>
      <c r="G9" s="32">
        <f>G10+G13</f>
        <v>0</v>
      </c>
      <c r="H9" s="32">
        <f>F9+G9</f>
        <v>29822800000</v>
      </c>
      <c r="I9" s="32">
        <f>I10+I13</f>
        <v>20171861005</v>
      </c>
      <c r="J9" s="32">
        <f>J10+J13</f>
        <v>6194994100</v>
      </c>
      <c r="K9" s="32">
        <f>K10+K13</f>
        <v>2337890655</v>
      </c>
      <c r="L9" s="32">
        <f t="shared" si="0"/>
        <v>28704745760</v>
      </c>
      <c r="M9" s="32">
        <f t="shared" si="1"/>
        <v>-1118054240</v>
      </c>
      <c r="N9" s="57"/>
    </row>
    <row r="10" spans="1:14" s="58" customFormat="1" ht="13.5" customHeight="1">
      <c r="A10" s="54"/>
      <c r="B10" s="55"/>
      <c r="C10" s="55"/>
      <c r="D10" s="55"/>
      <c r="E10" s="56" t="s">
        <v>61</v>
      </c>
      <c r="F10" s="32">
        <f aca="true" t="shared" si="2" ref="F10:K10">SUM(F11:F12)</f>
        <v>834300000</v>
      </c>
      <c r="G10" s="32">
        <f t="shared" si="2"/>
        <v>-219686688</v>
      </c>
      <c r="H10" s="32">
        <f t="shared" si="2"/>
        <v>614613312</v>
      </c>
      <c r="I10" s="32">
        <f t="shared" si="2"/>
        <v>489321625</v>
      </c>
      <c r="J10" s="32">
        <f t="shared" si="2"/>
        <v>32756398</v>
      </c>
      <c r="K10" s="32">
        <f t="shared" si="2"/>
        <v>18727870</v>
      </c>
      <c r="L10" s="32">
        <f t="shared" si="0"/>
        <v>540805893</v>
      </c>
      <c r="M10" s="32">
        <f t="shared" si="1"/>
        <v>-73807419</v>
      </c>
      <c r="N10" s="57"/>
    </row>
    <row r="11" spans="1:14" s="58" customFormat="1" ht="13.5" customHeight="1">
      <c r="A11" s="54"/>
      <c r="B11" s="55"/>
      <c r="C11" s="55"/>
      <c r="D11" s="55"/>
      <c r="E11" s="59" t="s">
        <v>62</v>
      </c>
      <c r="F11" s="32">
        <f>F21+F93</f>
        <v>747800000</v>
      </c>
      <c r="G11" s="32">
        <f>G21+G93</f>
        <v>-212700688</v>
      </c>
      <c r="H11" s="32">
        <f aca="true" t="shared" si="3" ref="H11:H16">F11+G11</f>
        <v>535099312</v>
      </c>
      <c r="I11" s="32">
        <f aca="true" t="shared" si="4" ref="I11:K12">I21+I93</f>
        <v>456252606</v>
      </c>
      <c r="J11" s="32">
        <f t="shared" si="4"/>
        <v>29255788</v>
      </c>
      <c r="K11" s="32">
        <f t="shared" si="4"/>
        <v>18727870</v>
      </c>
      <c r="L11" s="32">
        <f t="shared" si="0"/>
        <v>504236264</v>
      </c>
      <c r="M11" s="32">
        <f t="shared" si="1"/>
        <v>-30863048</v>
      </c>
      <c r="N11" s="57"/>
    </row>
    <row r="12" spans="1:14" s="58" customFormat="1" ht="13.5" customHeight="1">
      <c r="A12" s="54"/>
      <c r="B12" s="55"/>
      <c r="C12" s="55"/>
      <c r="D12" s="55"/>
      <c r="E12" s="59" t="s">
        <v>63</v>
      </c>
      <c r="F12" s="32">
        <f>F22+F94</f>
        <v>86500000</v>
      </c>
      <c r="G12" s="32">
        <f>G22+G94</f>
        <v>-6986000</v>
      </c>
      <c r="H12" s="32">
        <f t="shared" si="3"/>
        <v>79514000</v>
      </c>
      <c r="I12" s="32">
        <f t="shared" si="4"/>
        <v>33069019</v>
      </c>
      <c r="J12" s="32">
        <f t="shared" si="4"/>
        <v>3500610</v>
      </c>
      <c r="K12" s="32">
        <f t="shared" si="4"/>
        <v>0</v>
      </c>
      <c r="L12" s="32">
        <f t="shared" si="0"/>
        <v>36569629</v>
      </c>
      <c r="M12" s="32">
        <f t="shared" si="1"/>
        <v>-42944371</v>
      </c>
      <c r="N12" s="57"/>
    </row>
    <row r="13" spans="1:14" s="58" customFormat="1" ht="13.5" customHeight="1">
      <c r="A13" s="54"/>
      <c r="B13" s="55"/>
      <c r="C13" s="55"/>
      <c r="D13" s="55"/>
      <c r="E13" s="56" t="s">
        <v>64</v>
      </c>
      <c r="F13" s="32">
        <f>SUM(F14:F16)</f>
        <v>28988500000</v>
      </c>
      <c r="G13" s="32">
        <f>SUM(G14:G16)</f>
        <v>219686688</v>
      </c>
      <c r="H13" s="32">
        <f t="shared" si="3"/>
        <v>29208186688</v>
      </c>
      <c r="I13" s="32">
        <f>SUM(I14:I16)</f>
        <v>19682539380</v>
      </c>
      <c r="J13" s="32">
        <f>SUM(J14:J16)</f>
        <v>6162237702</v>
      </c>
      <c r="K13" s="32">
        <f>SUM(K14:K16)</f>
        <v>2319162785</v>
      </c>
      <c r="L13" s="32">
        <f t="shared" si="0"/>
        <v>28163939867</v>
      </c>
      <c r="M13" s="32">
        <f t="shared" si="1"/>
        <v>-1044246821</v>
      </c>
      <c r="N13" s="57"/>
    </row>
    <row r="14" spans="1:14" s="58" customFormat="1" ht="13.5" customHeight="1">
      <c r="A14" s="54"/>
      <c r="B14" s="55"/>
      <c r="C14" s="55"/>
      <c r="D14" s="55"/>
      <c r="E14" s="59" t="s">
        <v>62</v>
      </c>
      <c r="F14" s="32">
        <f aca="true" t="shared" si="5" ref="F14:G16">F24+F96</f>
        <v>0</v>
      </c>
      <c r="G14" s="32">
        <f t="shared" si="5"/>
        <v>616400000</v>
      </c>
      <c r="H14" s="32">
        <f t="shared" si="3"/>
        <v>616400000</v>
      </c>
      <c r="I14" s="32">
        <f aca="true" t="shared" si="6" ref="I14:K16">I24+I96</f>
        <v>268539000</v>
      </c>
      <c r="J14" s="32">
        <f t="shared" si="6"/>
        <v>0</v>
      </c>
      <c r="K14" s="32">
        <f t="shared" si="6"/>
        <v>346828170</v>
      </c>
      <c r="L14" s="32">
        <f t="shared" si="0"/>
        <v>615367170</v>
      </c>
      <c r="M14" s="32">
        <f t="shared" si="1"/>
        <v>-1032830</v>
      </c>
      <c r="N14" s="57"/>
    </row>
    <row r="15" spans="1:14" s="58" customFormat="1" ht="13.5" customHeight="1">
      <c r="A15" s="54"/>
      <c r="B15" s="55"/>
      <c r="C15" s="55"/>
      <c r="D15" s="55"/>
      <c r="E15" s="59" t="s">
        <v>65</v>
      </c>
      <c r="F15" s="32">
        <f t="shared" si="5"/>
        <v>19103500000</v>
      </c>
      <c r="G15" s="32">
        <f t="shared" si="5"/>
        <v>-4156175707</v>
      </c>
      <c r="H15" s="32">
        <f t="shared" si="3"/>
        <v>14947324293</v>
      </c>
      <c r="I15" s="32">
        <f t="shared" si="6"/>
        <v>10757973872</v>
      </c>
      <c r="J15" s="32">
        <f t="shared" si="6"/>
        <v>3084164676</v>
      </c>
      <c r="K15" s="32">
        <f t="shared" si="6"/>
        <v>857041468</v>
      </c>
      <c r="L15" s="32">
        <f t="shared" si="0"/>
        <v>14699180016</v>
      </c>
      <c r="M15" s="32">
        <f t="shared" si="1"/>
        <v>-248144277</v>
      </c>
      <c r="N15" s="57"/>
    </row>
    <row r="16" spans="1:14" s="58" customFormat="1" ht="13.5" customHeight="1">
      <c r="A16" s="54"/>
      <c r="B16" s="55"/>
      <c r="C16" s="55"/>
      <c r="D16" s="55"/>
      <c r="E16" s="59" t="s">
        <v>63</v>
      </c>
      <c r="F16" s="32">
        <f t="shared" si="5"/>
        <v>9885000000</v>
      </c>
      <c r="G16" s="32">
        <f t="shared" si="5"/>
        <v>3759462395</v>
      </c>
      <c r="H16" s="32">
        <f t="shared" si="3"/>
        <v>13644462395</v>
      </c>
      <c r="I16" s="32">
        <f t="shared" si="6"/>
        <v>8656026508</v>
      </c>
      <c r="J16" s="32">
        <f t="shared" si="6"/>
        <v>3078073026</v>
      </c>
      <c r="K16" s="32">
        <f t="shared" si="6"/>
        <v>1115293147</v>
      </c>
      <c r="L16" s="32">
        <f t="shared" si="0"/>
        <v>12849392681</v>
      </c>
      <c r="M16" s="32">
        <f t="shared" si="1"/>
        <v>-795069714</v>
      </c>
      <c r="N16" s="57"/>
    </row>
    <row r="17" spans="1:14" s="75" customFormat="1" ht="26.25" customHeight="1">
      <c r="A17" s="71" t="s">
        <v>17</v>
      </c>
      <c r="B17" s="72" t="s">
        <v>17</v>
      </c>
      <c r="C17" s="72" t="s">
        <v>17</v>
      </c>
      <c r="D17" s="72" t="s">
        <v>17</v>
      </c>
      <c r="E17" s="73" t="s">
        <v>75</v>
      </c>
      <c r="F17" s="30">
        <f>F18</f>
        <v>26437800000</v>
      </c>
      <c r="G17" s="30">
        <f>G18</f>
        <v>0</v>
      </c>
      <c r="H17" s="30">
        <f>F17+G17</f>
        <v>26437800000</v>
      </c>
      <c r="I17" s="30">
        <f>I18</f>
        <v>17703057387</v>
      </c>
      <c r="J17" s="30">
        <f>J18</f>
        <v>5852057833</v>
      </c>
      <c r="K17" s="30">
        <f>K18</f>
        <v>1995095539</v>
      </c>
      <c r="L17" s="30">
        <f t="shared" si="0"/>
        <v>25550210759</v>
      </c>
      <c r="M17" s="30">
        <f t="shared" si="1"/>
        <v>-887589241</v>
      </c>
      <c r="N17" s="74" t="s">
        <v>17</v>
      </c>
    </row>
    <row r="18" spans="1:14" s="75" customFormat="1" ht="26.25" customHeight="1">
      <c r="A18" s="71" t="s">
        <v>18</v>
      </c>
      <c r="B18" s="72" t="s">
        <v>17</v>
      </c>
      <c r="C18" s="72" t="s">
        <v>17</v>
      </c>
      <c r="D18" s="72" t="s">
        <v>17</v>
      </c>
      <c r="E18" s="73" t="s">
        <v>30</v>
      </c>
      <c r="F18" s="30">
        <f>F27+F37+F47+F57+F67+F77</f>
        <v>26437800000</v>
      </c>
      <c r="G18" s="30">
        <f>G27+G37+G47+G57+G67+G77</f>
        <v>0</v>
      </c>
      <c r="H18" s="30">
        <f>F18+G18</f>
        <v>26437800000</v>
      </c>
      <c r="I18" s="30">
        <f>I27+I37+I47+I57+I67+I77</f>
        <v>17703057387</v>
      </c>
      <c r="J18" s="30">
        <f>J27+J37+J47+J57+J67+J77</f>
        <v>5852057833</v>
      </c>
      <c r="K18" s="30">
        <f>K27+K37+K47+K57+K67+K77</f>
        <v>1995095539</v>
      </c>
      <c r="L18" s="30">
        <f t="shared" si="0"/>
        <v>25550210759</v>
      </c>
      <c r="M18" s="30">
        <f t="shared" si="1"/>
        <v>-887589241</v>
      </c>
      <c r="N18" s="74" t="s">
        <v>17</v>
      </c>
    </row>
    <row r="19" spans="1:14" s="58" customFormat="1" ht="13.5" customHeight="1">
      <c r="A19" s="54"/>
      <c r="B19" s="55"/>
      <c r="C19" s="55"/>
      <c r="D19" s="55"/>
      <c r="E19" s="56" t="s">
        <v>60</v>
      </c>
      <c r="F19" s="32">
        <f>F20+F23</f>
        <v>26437800000</v>
      </c>
      <c r="G19" s="32">
        <f>G20+G23</f>
        <v>0</v>
      </c>
      <c r="H19" s="32">
        <f>F19+G19</f>
        <v>26437800000</v>
      </c>
      <c r="I19" s="32">
        <f>I20+I23</f>
        <v>17703057387</v>
      </c>
      <c r="J19" s="32">
        <f>J20+J23</f>
        <v>5852057833</v>
      </c>
      <c r="K19" s="32">
        <f>K20+K23</f>
        <v>1995095539</v>
      </c>
      <c r="L19" s="32">
        <f t="shared" si="0"/>
        <v>25550210759</v>
      </c>
      <c r="M19" s="32">
        <f t="shared" si="1"/>
        <v>-887589241</v>
      </c>
      <c r="N19" s="57"/>
    </row>
    <row r="20" spans="1:14" s="58" customFormat="1" ht="13.5" customHeight="1">
      <c r="A20" s="54"/>
      <c r="B20" s="55"/>
      <c r="C20" s="55"/>
      <c r="D20" s="55"/>
      <c r="E20" s="56" t="s">
        <v>61</v>
      </c>
      <c r="F20" s="32">
        <f aca="true" t="shared" si="7" ref="F20:K20">SUM(F21:F22)</f>
        <v>378300000</v>
      </c>
      <c r="G20" s="32">
        <f t="shared" si="7"/>
        <v>-5156000</v>
      </c>
      <c r="H20" s="32">
        <f t="shared" si="7"/>
        <v>373144000</v>
      </c>
      <c r="I20" s="32">
        <f t="shared" si="7"/>
        <v>273645991</v>
      </c>
      <c r="J20" s="32">
        <f t="shared" si="7"/>
        <v>13829789</v>
      </c>
      <c r="K20" s="32">
        <f t="shared" si="7"/>
        <v>16662500</v>
      </c>
      <c r="L20" s="32">
        <f t="shared" si="0"/>
        <v>304138280</v>
      </c>
      <c r="M20" s="32">
        <f t="shared" si="1"/>
        <v>-69005720</v>
      </c>
      <c r="N20" s="57"/>
    </row>
    <row r="21" spans="1:14" s="58" customFormat="1" ht="13.5" customHeight="1">
      <c r="A21" s="54"/>
      <c r="B21" s="55"/>
      <c r="C21" s="55"/>
      <c r="D21" s="55"/>
      <c r="E21" s="59" t="s">
        <v>62</v>
      </c>
      <c r="F21" s="32">
        <f>F31+F41+F51+F61+F71+F81</f>
        <v>291800000</v>
      </c>
      <c r="G21" s="32">
        <f>G31+G41+G51+G61+G71+G81</f>
        <v>1830000</v>
      </c>
      <c r="H21" s="32">
        <f aca="true" t="shared" si="8" ref="H21:H26">F21+G21</f>
        <v>293630000</v>
      </c>
      <c r="I21" s="32">
        <f aca="true" t="shared" si="9" ref="I21:K22">I31+I41+I51+I61+I71+I81</f>
        <v>240576972</v>
      </c>
      <c r="J21" s="32">
        <f t="shared" si="9"/>
        <v>10329179</v>
      </c>
      <c r="K21" s="32">
        <f t="shared" si="9"/>
        <v>16662500</v>
      </c>
      <c r="L21" s="32">
        <f t="shared" si="0"/>
        <v>267568651</v>
      </c>
      <c r="M21" s="32">
        <f t="shared" si="1"/>
        <v>-26061349</v>
      </c>
      <c r="N21" s="57"/>
    </row>
    <row r="22" spans="1:14" s="58" customFormat="1" ht="13.5" customHeight="1">
      <c r="A22" s="54"/>
      <c r="B22" s="55"/>
      <c r="C22" s="55"/>
      <c r="D22" s="55"/>
      <c r="E22" s="59" t="s">
        <v>63</v>
      </c>
      <c r="F22" s="32">
        <f>F32+F42+F52+F62+F72+F82</f>
        <v>86500000</v>
      </c>
      <c r="G22" s="32">
        <f>G32+G42+G52+G62+G72+G82</f>
        <v>-6986000</v>
      </c>
      <c r="H22" s="32">
        <f t="shared" si="8"/>
        <v>79514000</v>
      </c>
      <c r="I22" s="32">
        <f t="shared" si="9"/>
        <v>33069019</v>
      </c>
      <c r="J22" s="32">
        <f t="shared" si="9"/>
        <v>3500610</v>
      </c>
      <c r="K22" s="32">
        <f t="shared" si="9"/>
        <v>0</v>
      </c>
      <c r="L22" s="32">
        <f t="shared" si="0"/>
        <v>36569629</v>
      </c>
      <c r="M22" s="32">
        <f t="shared" si="1"/>
        <v>-42944371</v>
      </c>
      <c r="N22" s="57"/>
    </row>
    <row r="23" spans="1:14" s="58" customFormat="1" ht="13.5" customHeight="1">
      <c r="A23" s="54"/>
      <c r="B23" s="55"/>
      <c r="C23" s="55"/>
      <c r="D23" s="55"/>
      <c r="E23" s="56" t="s">
        <v>64</v>
      </c>
      <c r="F23" s="32">
        <f>SUM(F24:F26)</f>
        <v>26059500000</v>
      </c>
      <c r="G23" s="32">
        <f>SUM(G24:G26)</f>
        <v>5156000</v>
      </c>
      <c r="H23" s="32">
        <f t="shared" si="8"/>
        <v>26064656000</v>
      </c>
      <c r="I23" s="32">
        <f>SUM(I24:I26)</f>
        <v>17429411396</v>
      </c>
      <c r="J23" s="32">
        <f>SUM(J24:J26)</f>
        <v>5838228044</v>
      </c>
      <c r="K23" s="32">
        <f>SUM(K24:K26)</f>
        <v>1978433039</v>
      </c>
      <c r="L23" s="32">
        <f t="shared" si="0"/>
        <v>25246072479</v>
      </c>
      <c r="M23" s="32">
        <f t="shared" si="1"/>
        <v>-818583521</v>
      </c>
      <c r="N23" s="57"/>
    </row>
    <row r="24" spans="1:14" s="58" customFormat="1" ht="13.5" customHeight="1">
      <c r="A24" s="54"/>
      <c r="B24" s="55"/>
      <c r="C24" s="55"/>
      <c r="D24" s="55"/>
      <c r="E24" s="59" t="s">
        <v>62</v>
      </c>
      <c r="F24" s="32">
        <f aca="true" t="shared" si="10" ref="F24:G26">F34+F44+F54+F64+F74+F84</f>
        <v>0</v>
      </c>
      <c r="G24" s="32">
        <f t="shared" si="10"/>
        <v>611800000</v>
      </c>
      <c r="H24" s="32">
        <f t="shared" si="8"/>
        <v>611800000</v>
      </c>
      <c r="I24" s="32">
        <f aca="true" t="shared" si="11" ref="I24:K26">I34+I44+I54+I64+I74+I84</f>
        <v>264006907</v>
      </c>
      <c r="J24" s="32">
        <f t="shared" si="11"/>
        <v>0</v>
      </c>
      <c r="K24" s="32">
        <f t="shared" si="11"/>
        <v>346828170</v>
      </c>
      <c r="L24" s="32">
        <f t="shared" si="0"/>
        <v>610835077</v>
      </c>
      <c r="M24" s="32">
        <f t="shared" si="1"/>
        <v>-964923</v>
      </c>
      <c r="N24" s="57"/>
    </row>
    <row r="25" spans="1:14" s="58" customFormat="1" ht="13.5" customHeight="1">
      <c r="A25" s="54"/>
      <c r="B25" s="55"/>
      <c r="C25" s="55"/>
      <c r="D25" s="55"/>
      <c r="E25" s="59" t="s">
        <v>65</v>
      </c>
      <c r="F25" s="32">
        <f t="shared" si="10"/>
        <v>17629500000</v>
      </c>
      <c r="G25" s="32">
        <f t="shared" si="10"/>
        <v>-3108675000</v>
      </c>
      <c r="H25" s="32">
        <f t="shared" si="8"/>
        <v>14520825000</v>
      </c>
      <c r="I25" s="32">
        <f t="shared" si="11"/>
        <v>10360942869</v>
      </c>
      <c r="J25" s="32">
        <f t="shared" si="11"/>
        <v>3073090223</v>
      </c>
      <c r="K25" s="32">
        <f t="shared" si="11"/>
        <v>856173971</v>
      </c>
      <c r="L25" s="32">
        <f t="shared" si="0"/>
        <v>14290207063</v>
      </c>
      <c r="M25" s="32">
        <f t="shared" si="1"/>
        <v>-230617937</v>
      </c>
      <c r="N25" s="57"/>
    </row>
    <row r="26" spans="1:14" s="58" customFormat="1" ht="13.5" customHeight="1">
      <c r="A26" s="54"/>
      <c r="B26" s="55"/>
      <c r="C26" s="55"/>
      <c r="D26" s="55"/>
      <c r="E26" s="59" t="s">
        <v>63</v>
      </c>
      <c r="F26" s="32">
        <f t="shared" si="10"/>
        <v>8430000000</v>
      </c>
      <c r="G26" s="32">
        <f t="shared" si="10"/>
        <v>2502031000</v>
      </c>
      <c r="H26" s="32">
        <f t="shared" si="8"/>
        <v>10932031000</v>
      </c>
      <c r="I26" s="32">
        <f t="shared" si="11"/>
        <v>6804461620</v>
      </c>
      <c r="J26" s="32">
        <f t="shared" si="11"/>
        <v>2765137821</v>
      </c>
      <c r="K26" s="32">
        <f t="shared" si="11"/>
        <v>775430898</v>
      </c>
      <c r="L26" s="32">
        <f t="shared" si="0"/>
        <v>10345030339</v>
      </c>
      <c r="M26" s="32">
        <f t="shared" si="1"/>
        <v>-587000661</v>
      </c>
      <c r="N26" s="57"/>
    </row>
    <row r="27" spans="1:14" s="75" customFormat="1" ht="26.25" customHeight="1">
      <c r="A27" s="71" t="s">
        <v>17</v>
      </c>
      <c r="B27" s="72" t="s">
        <v>18</v>
      </c>
      <c r="C27" s="72" t="s">
        <v>17</v>
      </c>
      <c r="D27" s="72" t="s">
        <v>17</v>
      </c>
      <c r="E27" s="73" t="s">
        <v>31</v>
      </c>
      <c r="F27" s="30">
        <f>F28</f>
        <v>21059800000</v>
      </c>
      <c r="G27" s="30">
        <f>G28</f>
        <v>0</v>
      </c>
      <c r="H27" s="30">
        <f>F27+G27</f>
        <v>21059800000</v>
      </c>
      <c r="I27" s="30">
        <f>I28</f>
        <v>13706684072</v>
      </c>
      <c r="J27" s="30">
        <f>J28</f>
        <v>5659370260</v>
      </c>
      <c r="K27" s="30">
        <f>K28</f>
        <v>1113412121</v>
      </c>
      <c r="L27" s="30">
        <f t="shared" si="0"/>
        <v>20479466453</v>
      </c>
      <c r="M27" s="30">
        <f t="shared" si="1"/>
        <v>-580333547</v>
      </c>
      <c r="N27" s="74"/>
    </row>
    <row r="28" spans="1:14" s="75" customFormat="1" ht="26.25" customHeight="1">
      <c r="A28" s="71" t="s">
        <v>17</v>
      </c>
      <c r="B28" s="72" t="s">
        <v>17</v>
      </c>
      <c r="C28" s="72" t="s">
        <v>18</v>
      </c>
      <c r="D28" s="72" t="s">
        <v>17</v>
      </c>
      <c r="E28" s="73" t="s">
        <v>32</v>
      </c>
      <c r="F28" s="30">
        <v>21059800000</v>
      </c>
      <c r="G28" s="30">
        <v>0</v>
      </c>
      <c r="H28" s="30">
        <f>F28+G28</f>
        <v>21059800000</v>
      </c>
      <c r="I28" s="30">
        <v>13706684072</v>
      </c>
      <c r="J28" s="30">
        <v>5659370260</v>
      </c>
      <c r="K28" s="30">
        <v>1113412121</v>
      </c>
      <c r="L28" s="30">
        <f t="shared" si="0"/>
        <v>20479466453</v>
      </c>
      <c r="M28" s="30">
        <f t="shared" si="1"/>
        <v>-580333547</v>
      </c>
      <c r="N28" s="74"/>
    </row>
    <row r="29" spans="1:14" s="58" customFormat="1" ht="13.5" customHeight="1">
      <c r="A29" s="54"/>
      <c r="B29" s="55"/>
      <c r="C29" s="55"/>
      <c r="D29" s="55"/>
      <c r="E29" s="56" t="s">
        <v>60</v>
      </c>
      <c r="F29" s="32">
        <f>F30+F33</f>
        <v>21059800000</v>
      </c>
      <c r="G29" s="32">
        <f>G30+G33</f>
        <v>0</v>
      </c>
      <c r="H29" s="32">
        <f>F29+G29</f>
        <v>21059800000</v>
      </c>
      <c r="I29" s="32">
        <f>I30+I33</f>
        <v>13706684072</v>
      </c>
      <c r="J29" s="32">
        <f>J30+J33</f>
        <v>5659370260</v>
      </c>
      <c r="K29" s="32">
        <f>K30+K33</f>
        <v>1113412121</v>
      </c>
      <c r="L29" s="32">
        <f t="shared" si="0"/>
        <v>20479466453</v>
      </c>
      <c r="M29" s="32">
        <f t="shared" si="1"/>
        <v>-580333547</v>
      </c>
      <c r="N29" s="57"/>
    </row>
    <row r="30" spans="1:14" s="58" customFormat="1" ht="13.5" customHeight="1">
      <c r="A30" s="54"/>
      <c r="B30" s="55"/>
      <c r="C30" s="55"/>
      <c r="D30" s="55"/>
      <c r="E30" s="56" t="s">
        <v>61</v>
      </c>
      <c r="F30" s="32">
        <f aca="true" t="shared" si="12" ref="F30:K30">SUM(F31:F32)</f>
        <v>161300000</v>
      </c>
      <c r="G30" s="32">
        <f t="shared" si="12"/>
        <v>0</v>
      </c>
      <c r="H30" s="32">
        <f t="shared" si="12"/>
        <v>161300000</v>
      </c>
      <c r="I30" s="32">
        <f t="shared" si="12"/>
        <v>129093539</v>
      </c>
      <c r="J30" s="32">
        <f t="shared" si="12"/>
        <v>12060789</v>
      </c>
      <c r="K30" s="32">
        <f t="shared" si="12"/>
        <v>5749000</v>
      </c>
      <c r="L30" s="32">
        <f t="shared" si="0"/>
        <v>146903328</v>
      </c>
      <c r="M30" s="32">
        <f t="shared" si="1"/>
        <v>-14396672</v>
      </c>
      <c r="N30" s="57"/>
    </row>
    <row r="31" spans="1:14" s="63" customFormat="1" ht="13.5" customHeight="1">
      <c r="A31" s="60"/>
      <c r="B31" s="61"/>
      <c r="C31" s="61"/>
      <c r="D31" s="61"/>
      <c r="E31" s="64" t="s">
        <v>62</v>
      </c>
      <c r="F31" s="31">
        <v>122800000</v>
      </c>
      <c r="G31" s="31"/>
      <c r="H31" s="31">
        <f aca="true" t="shared" si="13" ref="H31:H39">F31+G31</f>
        <v>122800000</v>
      </c>
      <c r="I31" s="31">
        <v>97401728</v>
      </c>
      <c r="J31" s="31">
        <v>8560179</v>
      </c>
      <c r="K31" s="31">
        <v>5749000</v>
      </c>
      <c r="L31" s="31">
        <f t="shared" si="0"/>
        <v>111710907</v>
      </c>
      <c r="M31" s="31">
        <f t="shared" si="1"/>
        <v>-11089093</v>
      </c>
      <c r="N31" s="62"/>
    </row>
    <row r="32" spans="1:14" s="63" customFormat="1" ht="13.5" customHeight="1">
      <c r="A32" s="60"/>
      <c r="B32" s="61"/>
      <c r="C32" s="61"/>
      <c r="D32" s="61"/>
      <c r="E32" s="64" t="s">
        <v>63</v>
      </c>
      <c r="F32" s="31">
        <v>38500000</v>
      </c>
      <c r="G32" s="31"/>
      <c r="H32" s="31">
        <f t="shared" si="13"/>
        <v>38500000</v>
      </c>
      <c r="I32" s="31">
        <v>31691811</v>
      </c>
      <c r="J32" s="31">
        <v>3500610</v>
      </c>
      <c r="K32" s="31">
        <v>0</v>
      </c>
      <c r="L32" s="31">
        <f t="shared" si="0"/>
        <v>35192421</v>
      </c>
      <c r="M32" s="31">
        <f t="shared" si="1"/>
        <v>-3307579</v>
      </c>
      <c r="N32" s="62"/>
    </row>
    <row r="33" spans="1:14" s="58" customFormat="1" ht="13.5" customHeight="1">
      <c r="A33" s="54"/>
      <c r="B33" s="55"/>
      <c r="C33" s="55"/>
      <c r="D33" s="55"/>
      <c r="E33" s="56" t="s">
        <v>64</v>
      </c>
      <c r="F33" s="32">
        <f>SUM(F34:F36)</f>
        <v>20898500000</v>
      </c>
      <c r="G33" s="32">
        <f>SUM(G34:G36)</f>
        <v>0</v>
      </c>
      <c r="H33" s="32">
        <f t="shared" si="13"/>
        <v>20898500000</v>
      </c>
      <c r="I33" s="32">
        <f>SUM(I34:I36)</f>
        <v>13577590533</v>
      </c>
      <c r="J33" s="32">
        <f>SUM(J34:J36)</f>
        <v>5647309471</v>
      </c>
      <c r="K33" s="32">
        <f>SUM(K34:K36)</f>
        <v>1107663121</v>
      </c>
      <c r="L33" s="32">
        <f t="shared" si="0"/>
        <v>20332563125</v>
      </c>
      <c r="M33" s="32">
        <f t="shared" si="1"/>
        <v>-565936875</v>
      </c>
      <c r="N33" s="57"/>
    </row>
    <row r="34" spans="1:14" s="63" customFormat="1" ht="13.5" customHeight="1">
      <c r="A34" s="60"/>
      <c r="B34" s="61"/>
      <c r="C34" s="61"/>
      <c r="D34" s="61"/>
      <c r="E34" s="64" t="s">
        <v>62</v>
      </c>
      <c r="F34" s="31">
        <v>0</v>
      </c>
      <c r="G34" s="31"/>
      <c r="H34" s="31">
        <f t="shared" si="13"/>
        <v>0</v>
      </c>
      <c r="I34" s="31"/>
      <c r="J34" s="31"/>
      <c r="K34" s="31"/>
      <c r="L34" s="31">
        <f t="shared" si="0"/>
        <v>0</v>
      </c>
      <c r="M34" s="31">
        <f t="shared" si="1"/>
        <v>0</v>
      </c>
      <c r="N34" s="62"/>
    </row>
    <row r="35" spans="1:14" s="63" customFormat="1" ht="13.5" customHeight="1">
      <c r="A35" s="60"/>
      <c r="B35" s="61"/>
      <c r="C35" s="61"/>
      <c r="D35" s="61"/>
      <c r="E35" s="64" t="s">
        <v>65</v>
      </c>
      <c r="F35" s="31">
        <v>13391500000</v>
      </c>
      <c r="G35" s="31">
        <v>-2518831000</v>
      </c>
      <c r="H35" s="31">
        <f t="shared" si="13"/>
        <v>10872669000</v>
      </c>
      <c r="I35" s="31">
        <v>7248426130</v>
      </c>
      <c r="J35" s="31">
        <v>2949922205</v>
      </c>
      <c r="K35" s="31">
        <v>469158627</v>
      </c>
      <c r="L35" s="31">
        <f t="shared" si="0"/>
        <v>10667506962</v>
      </c>
      <c r="M35" s="31">
        <f t="shared" si="1"/>
        <v>-205162038</v>
      </c>
      <c r="N35" s="62"/>
    </row>
    <row r="36" spans="1:14" s="63" customFormat="1" ht="13.5" customHeight="1">
      <c r="A36" s="60"/>
      <c r="B36" s="61"/>
      <c r="C36" s="61"/>
      <c r="D36" s="61"/>
      <c r="E36" s="64" t="s">
        <v>63</v>
      </c>
      <c r="F36" s="31">
        <v>7507000000</v>
      </c>
      <c r="G36" s="31">
        <v>2518831000</v>
      </c>
      <c r="H36" s="31">
        <f t="shared" si="13"/>
        <v>10025831000</v>
      </c>
      <c r="I36" s="31">
        <v>6329164403</v>
      </c>
      <c r="J36" s="31">
        <v>2697387266</v>
      </c>
      <c r="K36" s="31">
        <v>638504494</v>
      </c>
      <c r="L36" s="31">
        <f t="shared" si="0"/>
        <v>9665056163</v>
      </c>
      <c r="M36" s="31">
        <f t="shared" si="1"/>
        <v>-360774837</v>
      </c>
      <c r="N36" s="62"/>
    </row>
    <row r="37" spans="1:14" s="75" customFormat="1" ht="26.25" customHeight="1">
      <c r="A37" s="71" t="s">
        <v>17</v>
      </c>
      <c r="B37" s="72" t="s">
        <v>20</v>
      </c>
      <c r="C37" s="72" t="s">
        <v>17</v>
      </c>
      <c r="D37" s="72" t="s">
        <v>17</v>
      </c>
      <c r="E37" s="73" t="s">
        <v>33</v>
      </c>
      <c r="F37" s="30">
        <f>F38</f>
        <v>476000000</v>
      </c>
      <c r="G37" s="30">
        <f>G38</f>
        <v>0</v>
      </c>
      <c r="H37" s="30">
        <f t="shared" si="13"/>
        <v>476000000</v>
      </c>
      <c r="I37" s="30">
        <f>I38</f>
        <v>311219997</v>
      </c>
      <c r="J37" s="30">
        <f>J38</f>
        <v>32133773</v>
      </c>
      <c r="K37" s="30">
        <f>K38</f>
        <v>93078303</v>
      </c>
      <c r="L37" s="30">
        <f t="shared" si="0"/>
        <v>436432073</v>
      </c>
      <c r="M37" s="30">
        <f t="shared" si="1"/>
        <v>-39567927</v>
      </c>
      <c r="N37" s="74"/>
    </row>
    <row r="38" spans="1:14" s="75" customFormat="1" ht="26.25" customHeight="1">
      <c r="A38" s="71" t="s">
        <v>17</v>
      </c>
      <c r="B38" s="72" t="s">
        <v>17</v>
      </c>
      <c r="C38" s="72" t="s">
        <v>18</v>
      </c>
      <c r="D38" s="72" t="s">
        <v>17</v>
      </c>
      <c r="E38" s="73" t="s">
        <v>34</v>
      </c>
      <c r="F38" s="30">
        <v>476000000</v>
      </c>
      <c r="G38" s="30">
        <v>0</v>
      </c>
      <c r="H38" s="30">
        <f t="shared" si="13"/>
        <v>476000000</v>
      </c>
      <c r="I38" s="30">
        <v>311219997</v>
      </c>
      <c r="J38" s="30">
        <v>32133773</v>
      </c>
      <c r="K38" s="30">
        <v>93078303</v>
      </c>
      <c r="L38" s="30">
        <f t="shared" si="0"/>
        <v>436432073</v>
      </c>
      <c r="M38" s="30">
        <f t="shared" si="1"/>
        <v>-39567927</v>
      </c>
      <c r="N38" s="74"/>
    </row>
    <row r="39" spans="1:14" s="58" customFormat="1" ht="13.5" customHeight="1">
      <c r="A39" s="54"/>
      <c r="B39" s="55"/>
      <c r="C39" s="55"/>
      <c r="D39" s="55"/>
      <c r="E39" s="56" t="s">
        <v>60</v>
      </c>
      <c r="F39" s="32">
        <f>F40+F43</f>
        <v>476000000</v>
      </c>
      <c r="G39" s="32">
        <f>G40+G43</f>
        <v>0</v>
      </c>
      <c r="H39" s="32">
        <f t="shared" si="13"/>
        <v>476000000</v>
      </c>
      <c r="I39" s="32">
        <f>I40+I43</f>
        <v>311219997</v>
      </c>
      <c r="J39" s="32">
        <f>J40+J43</f>
        <v>32133773</v>
      </c>
      <c r="K39" s="32">
        <f>K40+K43</f>
        <v>93078303</v>
      </c>
      <c r="L39" s="32">
        <f t="shared" si="0"/>
        <v>436432073</v>
      </c>
      <c r="M39" s="32">
        <f t="shared" si="1"/>
        <v>-39567927</v>
      </c>
      <c r="N39" s="57"/>
    </row>
    <row r="40" spans="1:14" s="58" customFormat="1" ht="13.5" customHeight="1">
      <c r="A40" s="54"/>
      <c r="B40" s="55"/>
      <c r="C40" s="55"/>
      <c r="D40" s="55"/>
      <c r="E40" s="56" t="s">
        <v>61</v>
      </c>
      <c r="F40" s="32">
        <f aca="true" t="shared" si="14" ref="F40:K40">SUM(F41:F42)</f>
        <v>18000000</v>
      </c>
      <c r="G40" s="32">
        <f t="shared" si="14"/>
        <v>0</v>
      </c>
      <c r="H40" s="32">
        <f t="shared" si="14"/>
        <v>18000000</v>
      </c>
      <c r="I40" s="32">
        <f t="shared" si="14"/>
        <v>14625217</v>
      </c>
      <c r="J40" s="32">
        <f t="shared" si="14"/>
        <v>0</v>
      </c>
      <c r="K40" s="32">
        <f t="shared" si="14"/>
        <v>0</v>
      </c>
      <c r="L40" s="32">
        <f t="shared" si="0"/>
        <v>14625217</v>
      </c>
      <c r="M40" s="32">
        <f t="shared" si="1"/>
        <v>-3374783</v>
      </c>
      <c r="N40" s="57"/>
    </row>
    <row r="41" spans="1:14" s="58" customFormat="1" ht="13.5" customHeight="1">
      <c r="A41" s="54"/>
      <c r="B41" s="55"/>
      <c r="C41" s="55"/>
      <c r="D41" s="55"/>
      <c r="E41" s="59" t="s">
        <v>62</v>
      </c>
      <c r="F41" s="32">
        <v>18000000</v>
      </c>
      <c r="G41" s="32">
        <v>0</v>
      </c>
      <c r="H41" s="32">
        <f aca="true" t="shared" si="15" ref="H41:H46">F41+G41</f>
        <v>18000000</v>
      </c>
      <c r="I41" s="32">
        <v>14625217</v>
      </c>
      <c r="J41" s="32">
        <v>0</v>
      </c>
      <c r="K41" s="32">
        <v>0</v>
      </c>
      <c r="L41" s="32">
        <f t="shared" si="0"/>
        <v>14625217</v>
      </c>
      <c r="M41" s="32">
        <f t="shared" si="1"/>
        <v>-3374783</v>
      </c>
      <c r="N41" s="57"/>
    </row>
    <row r="42" spans="1:14" s="58" customFormat="1" ht="13.5" customHeight="1">
      <c r="A42" s="54"/>
      <c r="B42" s="55"/>
      <c r="C42" s="55"/>
      <c r="D42" s="55"/>
      <c r="E42" s="59" t="s">
        <v>63</v>
      </c>
      <c r="F42" s="32">
        <v>0</v>
      </c>
      <c r="G42" s="32">
        <v>0</v>
      </c>
      <c r="H42" s="32">
        <f t="shared" si="15"/>
        <v>0</v>
      </c>
      <c r="I42" s="32">
        <v>0</v>
      </c>
      <c r="J42" s="32">
        <v>0</v>
      </c>
      <c r="K42" s="32">
        <v>0</v>
      </c>
      <c r="L42" s="32">
        <f t="shared" si="0"/>
        <v>0</v>
      </c>
      <c r="M42" s="32">
        <f t="shared" si="1"/>
        <v>0</v>
      </c>
      <c r="N42" s="57"/>
    </row>
    <row r="43" spans="1:14" s="58" customFormat="1" ht="13.5" customHeight="1">
      <c r="A43" s="54"/>
      <c r="B43" s="55"/>
      <c r="C43" s="55"/>
      <c r="D43" s="55"/>
      <c r="E43" s="56" t="s">
        <v>64</v>
      </c>
      <c r="F43" s="32">
        <f>SUM(F44:F46)</f>
        <v>458000000</v>
      </c>
      <c r="G43" s="32">
        <f>SUM(G44:G46)</f>
        <v>0</v>
      </c>
      <c r="H43" s="32">
        <f t="shared" si="15"/>
        <v>458000000</v>
      </c>
      <c r="I43" s="32">
        <f>SUM(I44:I46)</f>
        <v>296594780</v>
      </c>
      <c r="J43" s="32">
        <f>SUM(J44:J46)</f>
        <v>32133773</v>
      </c>
      <c r="K43" s="32">
        <f>SUM(K44:K46)</f>
        <v>93078303</v>
      </c>
      <c r="L43" s="32">
        <f t="shared" si="0"/>
        <v>421806856</v>
      </c>
      <c r="M43" s="32">
        <f t="shared" si="1"/>
        <v>-36193144</v>
      </c>
      <c r="N43" s="57"/>
    </row>
    <row r="44" spans="1:14" s="58" customFormat="1" ht="13.5" customHeight="1">
      <c r="A44" s="54"/>
      <c r="B44" s="55"/>
      <c r="C44" s="55"/>
      <c r="D44" s="55"/>
      <c r="E44" s="59" t="s">
        <v>62</v>
      </c>
      <c r="F44" s="32">
        <v>0</v>
      </c>
      <c r="G44" s="32">
        <v>0</v>
      </c>
      <c r="H44" s="32">
        <f t="shared" si="15"/>
        <v>0</v>
      </c>
      <c r="I44" s="32">
        <v>0</v>
      </c>
      <c r="J44" s="32">
        <v>0</v>
      </c>
      <c r="K44" s="32">
        <v>0</v>
      </c>
      <c r="L44" s="32">
        <f t="shared" si="0"/>
        <v>0</v>
      </c>
      <c r="M44" s="32">
        <f t="shared" si="1"/>
        <v>0</v>
      </c>
      <c r="N44" s="57"/>
    </row>
    <row r="45" spans="1:14" s="58" customFormat="1" ht="13.5" customHeight="1">
      <c r="A45" s="54"/>
      <c r="B45" s="55"/>
      <c r="C45" s="55"/>
      <c r="D45" s="55"/>
      <c r="E45" s="59" t="s">
        <v>65</v>
      </c>
      <c r="F45" s="32">
        <v>0</v>
      </c>
      <c r="G45" s="32">
        <v>0</v>
      </c>
      <c r="H45" s="32">
        <f t="shared" si="15"/>
        <v>0</v>
      </c>
      <c r="I45" s="32">
        <v>0</v>
      </c>
      <c r="J45" s="32">
        <v>0</v>
      </c>
      <c r="K45" s="32">
        <v>0</v>
      </c>
      <c r="L45" s="32">
        <f t="shared" si="0"/>
        <v>0</v>
      </c>
      <c r="M45" s="32">
        <f t="shared" si="1"/>
        <v>0</v>
      </c>
      <c r="N45" s="57"/>
    </row>
    <row r="46" spans="1:14" s="58" customFormat="1" ht="13.5" customHeight="1">
      <c r="A46" s="54"/>
      <c r="B46" s="55"/>
      <c r="C46" s="55"/>
      <c r="D46" s="55"/>
      <c r="E46" s="59" t="s">
        <v>63</v>
      </c>
      <c r="F46" s="32">
        <v>458000000</v>
      </c>
      <c r="G46" s="32">
        <v>0</v>
      </c>
      <c r="H46" s="32">
        <f t="shared" si="15"/>
        <v>458000000</v>
      </c>
      <c r="I46" s="32">
        <v>296594780</v>
      </c>
      <c r="J46" s="32">
        <v>32133773</v>
      </c>
      <c r="K46" s="32">
        <v>93078303</v>
      </c>
      <c r="L46" s="32">
        <f t="shared" si="0"/>
        <v>421806856</v>
      </c>
      <c r="M46" s="32">
        <f t="shared" si="1"/>
        <v>-36193144</v>
      </c>
      <c r="N46" s="57"/>
    </row>
    <row r="47" spans="1:14" s="75" customFormat="1" ht="26.25" customHeight="1">
      <c r="A47" s="71" t="s">
        <v>17</v>
      </c>
      <c r="B47" s="72" t="s">
        <v>35</v>
      </c>
      <c r="C47" s="72" t="s">
        <v>17</v>
      </c>
      <c r="D47" s="72" t="s">
        <v>17</v>
      </c>
      <c r="E47" s="73" t="s">
        <v>36</v>
      </c>
      <c r="F47" s="30">
        <f>F48</f>
        <v>700000000</v>
      </c>
      <c r="G47" s="30">
        <f>G48</f>
        <v>0</v>
      </c>
      <c r="H47" s="30">
        <f>F47+G47</f>
        <v>700000000</v>
      </c>
      <c r="I47" s="30">
        <f>I48</f>
        <v>623478441</v>
      </c>
      <c r="J47" s="30">
        <f>J48</f>
        <v>18515287</v>
      </c>
      <c r="K47" s="30">
        <f>K48</f>
        <v>56615984</v>
      </c>
      <c r="L47" s="30">
        <f t="shared" si="0"/>
        <v>698609712</v>
      </c>
      <c r="M47" s="30">
        <f t="shared" si="1"/>
        <v>-1390288</v>
      </c>
      <c r="N47" s="74"/>
    </row>
    <row r="48" spans="1:14" s="75" customFormat="1" ht="26.25" customHeight="1">
      <c r="A48" s="71" t="s">
        <v>17</v>
      </c>
      <c r="B48" s="72" t="s">
        <v>17</v>
      </c>
      <c r="C48" s="72" t="s">
        <v>18</v>
      </c>
      <c r="D48" s="72" t="s">
        <v>17</v>
      </c>
      <c r="E48" s="73" t="s">
        <v>37</v>
      </c>
      <c r="F48" s="30">
        <v>700000000</v>
      </c>
      <c r="G48" s="30">
        <v>0</v>
      </c>
      <c r="H48" s="30">
        <f>F48+G48</f>
        <v>700000000</v>
      </c>
      <c r="I48" s="30">
        <v>623478441</v>
      </c>
      <c r="J48" s="30">
        <v>18515287</v>
      </c>
      <c r="K48" s="30">
        <v>56615984</v>
      </c>
      <c r="L48" s="30">
        <f t="shared" si="0"/>
        <v>698609712</v>
      </c>
      <c r="M48" s="30">
        <f t="shared" si="1"/>
        <v>-1390288</v>
      </c>
      <c r="N48" s="74"/>
    </row>
    <row r="49" spans="1:14" s="58" customFormat="1" ht="13.5" customHeight="1">
      <c r="A49" s="54"/>
      <c r="B49" s="55"/>
      <c r="C49" s="55"/>
      <c r="D49" s="55"/>
      <c r="E49" s="56" t="s">
        <v>60</v>
      </c>
      <c r="F49" s="32">
        <f>F50+F53</f>
        <v>700000000</v>
      </c>
      <c r="G49" s="32">
        <f>G50+G53</f>
        <v>0</v>
      </c>
      <c r="H49" s="32">
        <f>F49+G49</f>
        <v>700000000</v>
      </c>
      <c r="I49" s="32">
        <f>I50+I53</f>
        <v>623478441</v>
      </c>
      <c r="J49" s="32">
        <f>J50+J53</f>
        <v>18515287</v>
      </c>
      <c r="K49" s="32">
        <f>K50+K53</f>
        <v>56615984</v>
      </c>
      <c r="L49" s="32">
        <f t="shared" si="0"/>
        <v>698609712</v>
      </c>
      <c r="M49" s="32">
        <f t="shared" si="1"/>
        <v>-1390288</v>
      </c>
      <c r="N49" s="57"/>
    </row>
    <row r="50" spans="1:14" s="58" customFormat="1" ht="13.5" customHeight="1">
      <c r="A50" s="54"/>
      <c r="B50" s="55"/>
      <c r="C50" s="55"/>
      <c r="D50" s="55"/>
      <c r="E50" s="56" t="s">
        <v>61</v>
      </c>
      <c r="F50" s="32">
        <f aca="true" t="shared" si="16" ref="F50:K50">SUM(F51:F52)</f>
        <v>9000000</v>
      </c>
      <c r="G50" s="32">
        <f t="shared" si="16"/>
        <v>-2520000</v>
      </c>
      <c r="H50" s="32">
        <f t="shared" si="16"/>
        <v>6480000</v>
      </c>
      <c r="I50" s="32">
        <f t="shared" si="16"/>
        <v>6477343</v>
      </c>
      <c r="J50" s="32">
        <f t="shared" si="16"/>
        <v>0</v>
      </c>
      <c r="K50" s="32">
        <f t="shared" si="16"/>
        <v>0</v>
      </c>
      <c r="L50" s="32">
        <f t="shared" si="0"/>
        <v>6477343</v>
      </c>
      <c r="M50" s="32">
        <f t="shared" si="1"/>
        <v>-2657</v>
      </c>
      <c r="N50" s="57"/>
    </row>
    <row r="51" spans="1:14" s="63" customFormat="1" ht="13.5" customHeight="1">
      <c r="A51" s="60"/>
      <c r="B51" s="61"/>
      <c r="C51" s="61"/>
      <c r="D51" s="61"/>
      <c r="E51" s="64" t="s">
        <v>62</v>
      </c>
      <c r="F51" s="31">
        <v>9000000</v>
      </c>
      <c r="G51" s="31">
        <v>-2520000</v>
      </c>
      <c r="H51" s="31">
        <f aca="true" t="shared" si="17" ref="H51:H56">F51+G51</f>
        <v>6480000</v>
      </c>
      <c r="I51" s="31">
        <v>6477343</v>
      </c>
      <c r="J51" s="31">
        <v>0</v>
      </c>
      <c r="K51" s="31">
        <v>0</v>
      </c>
      <c r="L51" s="31">
        <f t="shared" si="0"/>
        <v>6477343</v>
      </c>
      <c r="M51" s="31">
        <f t="shared" si="1"/>
        <v>-2657</v>
      </c>
      <c r="N51" s="62"/>
    </row>
    <row r="52" spans="1:14" s="63" customFormat="1" ht="13.5" customHeight="1">
      <c r="A52" s="60"/>
      <c r="B52" s="61"/>
      <c r="C52" s="61"/>
      <c r="D52" s="61"/>
      <c r="E52" s="64" t="s">
        <v>63</v>
      </c>
      <c r="F52" s="31">
        <v>0</v>
      </c>
      <c r="G52" s="31"/>
      <c r="H52" s="31">
        <f t="shared" si="17"/>
        <v>0</v>
      </c>
      <c r="I52" s="31"/>
      <c r="J52" s="31"/>
      <c r="K52" s="31"/>
      <c r="L52" s="31">
        <f t="shared" si="0"/>
        <v>0</v>
      </c>
      <c r="M52" s="31">
        <f t="shared" si="1"/>
        <v>0</v>
      </c>
      <c r="N52" s="62"/>
    </row>
    <row r="53" spans="1:14" s="58" customFormat="1" ht="13.5" customHeight="1">
      <c r="A53" s="54"/>
      <c r="B53" s="55"/>
      <c r="C53" s="55"/>
      <c r="D53" s="55"/>
      <c r="E53" s="56" t="s">
        <v>64</v>
      </c>
      <c r="F53" s="32">
        <f>SUM(F54:F56)</f>
        <v>691000000</v>
      </c>
      <c r="G53" s="32">
        <f>SUM(G54:G56)</f>
        <v>2520000</v>
      </c>
      <c r="H53" s="32">
        <f t="shared" si="17"/>
        <v>693520000</v>
      </c>
      <c r="I53" s="32">
        <f>SUM(I54:I56)</f>
        <v>617001098</v>
      </c>
      <c r="J53" s="32">
        <f>SUM(J54:J56)</f>
        <v>18515287</v>
      </c>
      <c r="K53" s="32">
        <f>SUM(K54:K56)</f>
        <v>56615984</v>
      </c>
      <c r="L53" s="32">
        <f t="shared" si="0"/>
        <v>692132369</v>
      </c>
      <c r="M53" s="32">
        <f t="shared" si="1"/>
        <v>-1387631</v>
      </c>
      <c r="N53" s="57"/>
    </row>
    <row r="54" spans="1:14" s="63" customFormat="1" ht="13.5" customHeight="1">
      <c r="A54" s="60"/>
      <c r="B54" s="61"/>
      <c r="C54" s="61"/>
      <c r="D54" s="61"/>
      <c r="E54" s="64" t="s">
        <v>62</v>
      </c>
      <c r="F54" s="31">
        <v>0</v>
      </c>
      <c r="G54" s="31"/>
      <c r="H54" s="31">
        <f t="shared" si="17"/>
        <v>0</v>
      </c>
      <c r="I54" s="31"/>
      <c r="J54" s="31"/>
      <c r="K54" s="31"/>
      <c r="L54" s="31">
        <f t="shared" si="0"/>
        <v>0</v>
      </c>
      <c r="M54" s="31">
        <f t="shared" si="1"/>
        <v>0</v>
      </c>
      <c r="N54" s="62"/>
    </row>
    <row r="55" spans="1:14" s="63" customFormat="1" ht="13.5" customHeight="1">
      <c r="A55" s="60"/>
      <c r="B55" s="61"/>
      <c r="C55" s="61"/>
      <c r="D55" s="61"/>
      <c r="E55" s="64" t="s">
        <v>65</v>
      </c>
      <c r="F55" s="31">
        <v>691000000</v>
      </c>
      <c r="G55" s="31">
        <v>2520000</v>
      </c>
      <c r="H55" s="31">
        <f t="shared" si="17"/>
        <v>693520000</v>
      </c>
      <c r="I55" s="31">
        <v>617001098</v>
      </c>
      <c r="J55" s="31">
        <v>18515287</v>
      </c>
      <c r="K55" s="31">
        <v>56615984</v>
      </c>
      <c r="L55" s="31">
        <f t="shared" si="0"/>
        <v>692132369</v>
      </c>
      <c r="M55" s="31">
        <f t="shared" si="1"/>
        <v>-1387631</v>
      </c>
      <c r="N55" s="62"/>
    </row>
    <row r="56" spans="1:14" s="63" customFormat="1" ht="13.5" customHeight="1">
      <c r="A56" s="60"/>
      <c r="B56" s="61"/>
      <c r="C56" s="61"/>
      <c r="D56" s="61"/>
      <c r="E56" s="64" t="s">
        <v>63</v>
      </c>
      <c r="F56" s="31"/>
      <c r="G56" s="31"/>
      <c r="H56" s="31">
        <f t="shared" si="17"/>
        <v>0</v>
      </c>
      <c r="I56" s="31"/>
      <c r="J56" s="31"/>
      <c r="K56" s="31"/>
      <c r="L56" s="31">
        <f t="shared" si="0"/>
        <v>0</v>
      </c>
      <c r="M56" s="31">
        <f t="shared" si="1"/>
        <v>0</v>
      </c>
      <c r="N56" s="62"/>
    </row>
    <row r="57" spans="1:14" s="75" customFormat="1" ht="26.25" customHeight="1">
      <c r="A57" s="71" t="s">
        <v>17</v>
      </c>
      <c r="B57" s="72" t="s">
        <v>38</v>
      </c>
      <c r="C57" s="72" t="s">
        <v>17</v>
      </c>
      <c r="D57" s="72" t="s">
        <v>17</v>
      </c>
      <c r="E57" s="73" t="s">
        <v>39</v>
      </c>
      <c r="F57" s="30">
        <f>F58</f>
        <v>2800000000</v>
      </c>
      <c r="G57" s="30">
        <f>G58</f>
        <v>0</v>
      </c>
      <c r="H57" s="30">
        <f>F57+G57</f>
        <v>2800000000</v>
      </c>
      <c r="I57" s="30">
        <f>I58</f>
        <v>2411485200</v>
      </c>
      <c r="J57" s="30">
        <f>J58</f>
        <v>90797764</v>
      </c>
      <c r="K57" s="30">
        <f>K58</f>
        <v>264878935</v>
      </c>
      <c r="L57" s="30">
        <f t="shared" si="0"/>
        <v>2767161899</v>
      </c>
      <c r="M57" s="30">
        <f t="shared" si="1"/>
        <v>-32838101</v>
      </c>
      <c r="N57" s="74"/>
    </row>
    <row r="58" spans="1:14" s="75" customFormat="1" ht="26.25" customHeight="1">
      <c r="A58" s="71" t="s">
        <v>17</v>
      </c>
      <c r="B58" s="72" t="s">
        <v>17</v>
      </c>
      <c r="C58" s="72" t="s">
        <v>18</v>
      </c>
      <c r="D58" s="72" t="s">
        <v>17</v>
      </c>
      <c r="E58" s="73" t="s">
        <v>40</v>
      </c>
      <c r="F58" s="30">
        <v>2800000000</v>
      </c>
      <c r="G58" s="30">
        <v>0</v>
      </c>
      <c r="H58" s="30">
        <f>F58+G58</f>
        <v>2800000000</v>
      </c>
      <c r="I58" s="30">
        <v>2411485200</v>
      </c>
      <c r="J58" s="30">
        <v>90797764</v>
      </c>
      <c r="K58" s="30">
        <v>264878935</v>
      </c>
      <c r="L58" s="30">
        <f t="shared" si="0"/>
        <v>2767161899</v>
      </c>
      <c r="M58" s="30">
        <f t="shared" si="1"/>
        <v>-32838101</v>
      </c>
      <c r="N58" s="74"/>
    </row>
    <row r="59" spans="1:14" s="58" customFormat="1" ht="13.5" customHeight="1">
      <c r="A59" s="54"/>
      <c r="B59" s="55"/>
      <c r="C59" s="55"/>
      <c r="D59" s="55"/>
      <c r="E59" s="56" t="s">
        <v>60</v>
      </c>
      <c r="F59" s="32">
        <f>F60+F63</f>
        <v>2800000000</v>
      </c>
      <c r="G59" s="32">
        <f>G60+G63</f>
        <v>0</v>
      </c>
      <c r="H59" s="32">
        <f>F59+G59</f>
        <v>2800000000</v>
      </c>
      <c r="I59" s="32">
        <f>I60+I63</f>
        <v>2411485200</v>
      </c>
      <c r="J59" s="32">
        <f>J60+J63</f>
        <v>90797764</v>
      </c>
      <c r="K59" s="32">
        <f>K60+K63</f>
        <v>264878935</v>
      </c>
      <c r="L59" s="32">
        <f t="shared" si="0"/>
        <v>2767161899</v>
      </c>
      <c r="M59" s="32">
        <f t="shared" si="1"/>
        <v>-32838101</v>
      </c>
      <c r="N59" s="57"/>
    </row>
    <row r="60" spans="1:14" s="58" customFormat="1" ht="13.5" customHeight="1">
      <c r="A60" s="54"/>
      <c r="B60" s="55"/>
      <c r="C60" s="55"/>
      <c r="D60" s="55"/>
      <c r="E60" s="56" t="s">
        <v>61</v>
      </c>
      <c r="F60" s="32">
        <f aca="true" t="shared" si="18" ref="F60:K60">SUM(F61:F62)</f>
        <v>100000000</v>
      </c>
      <c r="G60" s="32">
        <f t="shared" si="18"/>
        <v>0</v>
      </c>
      <c r="H60" s="32">
        <f t="shared" si="18"/>
        <v>100000000</v>
      </c>
      <c r="I60" s="32">
        <f t="shared" si="18"/>
        <v>86116439</v>
      </c>
      <c r="J60" s="32">
        <f t="shared" si="18"/>
        <v>584000</v>
      </c>
      <c r="K60" s="32">
        <f t="shared" si="18"/>
        <v>2053500</v>
      </c>
      <c r="L60" s="32">
        <f t="shared" si="0"/>
        <v>88753939</v>
      </c>
      <c r="M60" s="32">
        <f t="shared" si="1"/>
        <v>-11246061</v>
      </c>
      <c r="N60" s="57"/>
    </row>
    <row r="61" spans="1:14" s="63" customFormat="1" ht="13.5" customHeight="1">
      <c r="A61" s="60"/>
      <c r="B61" s="61"/>
      <c r="C61" s="61"/>
      <c r="D61" s="61"/>
      <c r="E61" s="64" t="s">
        <v>62</v>
      </c>
      <c r="F61" s="31">
        <v>100000000</v>
      </c>
      <c r="G61" s="31"/>
      <c r="H61" s="31">
        <f aca="true" t="shared" si="19" ref="H61:H66">F61+G61</f>
        <v>100000000</v>
      </c>
      <c r="I61" s="31">
        <v>86116439</v>
      </c>
      <c r="J61" s="31">
        <v>584000</v>
      </c>
      <c r="K61" s="31">
        <v>2053500</v>
      </c>
      <c r="L61" s="31">
        <f t="shared" si="0"/>
        <v>88753939</v>
      </c>
      <c r="M61" s="31">
        <f t="shared" si="1"/>
        <v>-11246061</v>
      </c>
      <c r="N61" s="62"/>
    </row>
    <row r="62" spans="1:14" s="63" customFormat="1" ht="13.5" customHeight="1">
      <c r="A62" s="60"/>
      <c r="B62" s="61"/>
      <c r="C62" s="61"/>
      <c r="D62" s="61"/>
      <c r="E62" s="64" t="s">
        <v>63</v>
      </c>
      <c r="F62" s="31"/>
      <c r="G62" s="31"/>
      <c r="H62" s="31">
        <f t="shared" si="19"/>
        <v>0</v>
      </c>
      <c r="I62" s="31"/>
      <c r="J62" s="31"/>
      <c r="K62" s="31"/>
      <c r="L62" s="31">
        <f t="shared" si="0"/>
        <v>0</v>
      </c>
      <c r="M62" s="31">
        <f t="shared" si="1"/>
        <v>0</v>
      </c>
      <c r="N62" s="62"/>
    </row>
    <row r="63" spans="1:14" s="58" customFormat="1" ht="13.5" customHeight="1">
      <c r="A63" s="54"/>
      <c r="B63" s="55"/>
      <c r="C63" s="55"/>
      <c r="D63" s="55"/>
      <c r="E63" s="56" t="s">
        <v>64</v>
      </c>
      <c r="F63" s="32">
        <f>SUM(F64:F66)</f>
        <v>2700000000</v>
      </c>
      <c r="G63" s="32">
        <f>SUM(G64:G66)</f>
        <v>0</v>
      </c>
      <c r="H63" s="32">
        <f t="shared" si="19"/>
        <v>2700000000</v>
      </c>
      <c r="I63" s="32">
        <f>SUM(I64:I66)</f>
        <v>2325368761</v>
      </c>
      <c r="J63" s="32">
        <f>SUM(J64:J66)</f>
        <v>90213764</v>
      </c>
      <c r="K63" s="32">
        <f>SUM(K64:K66)</f>
        <v>262825435</v>
      </c>
      <c r="L63" s="32">
        <f t="shared" si="0"/>
        <v>2678407960</v>
      </c>
      <c r="M63" s="32">
        <f t="shared" si="1"/>
        <v>-21592040</v>
      </c>
      <c r="N63" s="57"/>
    </row>
    <row r="64" spans="1:14" s="63" customFormat="1" ht="13.5" customHeight="1">
      <c r="A64" s="60"/>
      <c r="B64" s="61"/>
      <c r="C64" s="61"/>
      <c r="D64" s="61"/>
      <c r="E64" s="64" t="s">
        <v>62</v>
      </c>
      <c r="F64" s="31"/>
      <c r="G64" s="31"/>
      <c r="H64" s="31">
        <f t="shared" si="19"/>
        <v>0</v>
      </c>
      <c r="I64" s="31"/>
      <c r="J64" s="31"/>
      <c r="K64" s="31"/>
      <c r="L64" s="31">
        <f t="shared" si="0"/>
        <v>0</v>
      </c>
      <c r="M64" s="31">
        <f t="shared" si="1"/>
        <v>0</v>
      </c>
      <c r="N64" s="62"/>
    </row>
    <row r="65" spans="1:14" s="63" customFormat="1" ht="13.5" customHeight="1">
      <c r="A65" s="60"/>
      <c r="B65" s="61"/>
      <c r="C65" s="61"/>
      <c r="D65" s="61"/>
      <c r="E65" s="64" t="s">
        <v>65</v>
      </c>
      <c r="F65" s="31">
        <v>2700000000</v>
      </c>
      <c r="G65" s="31"/>
      <c r="H65" s="31">
        <f t="shared" si="19"/>
        <v>2700000000</v>
      </c>
      <c r="I65" s="31">
        <v>2325368761</v>
      </c>
      <c r="J65" s="31">
        <v>90213764</v>
      </c>
      <c r="K65" s="31">
        <v>262825435</v>
      </c>
      <c r="L65" s="31">
        <f t="shared" si="0"/>
        <v>2678407960</v>
      </c>
      <c r="M65" s="31">
        <f t="shared" si="1"/>
        <v>-21592040</v>
      </c>
      <c r="N65" s="62"/>
    </row>
    <row r="66" spans="1:14" s="63" customFormat="1" ht="13.5" customHeight="1">
      <c r="A66" s="60"/>
      <c r="B66" s="61"/>
      <c r="C66" s="61"/>
      <c r="D66" s="61"/>
      <c r="E66" s="64" t="s">
        <v>63</v>
      </c>
      <c r="F66" s="31"/>
      <c r="G66" s="31"/>
      <c r="H66" s="31">
        <f t="shared" si="19"/>
        <v>0</v>
      </c>
      <c r="I66" s="31"/>
      <c r="J66" s="31"/>
      <c r="K66" s="31"/>
      <c r="L66" s="31">
        <f t="shared" si="0"/>
        <v>0</v>
      </c>
      <c r="M66" s="31">
        <f t="shared" si="1"/>
        <v>0</v>
      </c>
      <c r="N66" s="62"/>
    </row>
    <row r="67" spans="1:14" s="75" customFormat="1" ht="26.25" customHeight="1">
      <c r="A67" s="71" t="s">
        <v>17</v>
      </c>
      <c r="B67" s="72" t="s">
        <v>41</v>
      </c>
      <c r="C67" s="72" t="s">
        <v>17</v>
      </c>
      <c r="D67" s="72" t="s">
        <v>17</v>
      </c>
      <c r="E67" s="73" t="s">
        <v>42</v>
      </c>
      <c r="F67" s="30">
        <f>F68</f>
        <v>1222000000</v>
      </c>
      <c r="G67" s="30">
        <f>G68</f>
        <v>0</v>
      </c>
      <c r="H67" s="30">
        <f>F67+G67</f>
        <v>1222000000</v>
      </c>
      <c r="I67" s="30">
        <f>I68</f>
        <v>527940001</v>
      </c>
      <c r="J67" s="30">
        <f>J68</f>
        <v>51240749</v>
      </c>
      <c r="K67" s="30">
        <f>K68</f>
        <v>460572956</v>
      </c>
      <c r="L67" s="30">
        <f t="shared" si="0"/>
        <v>1039753706</v>
      </c>
      <c r="M67" s="30">
        <f t="shared" si="1"/>
        <v>-182246294</v>
      </c>
      <c r="N67" s="74"/>
    </row>
    <row r="68" spans="1:14" s="75" customFormat="1" ht="26.25" customHeight="1">
      <c r="A68" s="71" t="s">
        <v>17</v>
      </c>
      <c r="B68" s="72" t="s">
        <v>17</v>
      </c>
      <c r="C68" s="72" t="s">
        <v>18</v>
      </c>
      <c r="D68" s="72" t="s">
        <v>17</v>
      </c>
      <c r="E68" s="73" t="s">
        <v>43</v>
      </c>
      <c r="F68" s="30">
        <v>1222000000</v>
      </c>
      <c r="G68" s="30">
        <v>0</v>
      </c>
      <c r="H68" s="30">
        <f>F68+G68</f>
        <v>1222000000</v>
      </c>
      <c r="I68" s="30">
        <v>527940001</v>
      </c>
      <c r="J68" s="30">
        <v>51240749</v>
      </c>
      <c r="K68" s="30">
        <v>460572956</v>
      </c>
      <c r="L68" s="30">
        <f t="shared" si="0"/>
        <v>1039753706</v>
      </c>
      <c r="M68" s="30">
        <f t="shared" si="1"/>
        <v>-182246294</v>
      </c>
      <c r="N68" s="74"/>
    </row>
    <row r="69" spans="1:14" s="58" customFormat="1" ht="13.5" customHeight="1">
      <c r="A69" s="54"/>
      <c r="B69" s="55"/>
      <c r="C69" s="55"/>
      <c r="D69" s="55"/>
      <c r="E69" s="56" t="s">
        <v>60</v>
      </c>
      <c r="F69" s="32">
        <f>F70+F73</f>
        <v>1222000000</v>
      </c>
      <c r="G69" s="32">
        <f>G70+G73</f>
        <v>0</v>
      </c>
      <c r="H69" s="32">
        <f>F69+G69</f>
        <v>1222000000</v>
      </c>
      <c r="I69" s="32">
        <f>I70+I73</f>
        <v>527940001</v>
      </c>
      <c r="J69" s="32">
        <f>J70+J73</f>
        <v>51240749</v>
      </c>
      <c r="K69" s="32">
        <f>K70+K73</f>
        <v>460572956</v>
      </c>
      <c r="L69" s="32">
        <f t="shared" si="0"/>
        <v>1039753706</v>
      </c>
      <c r="M69" s="32">
        <f t="shared" si="1"/>
        <v>-182246294</v>
      </c>
      <c r="N69" s="57"/>
    </row>
    <row r="70" spans="1:14" s="58" customFormat="1" ht="13.5" customHeight="1">
      <c r="A70" s="54"/>
      <c r="B70" s="55"/>
      <c r="C70" s="55"/>
      <c r="D70" s="55"/>
      <c r="E70" s="56" t="s">
        <v>61</v>
      </c>
      <c r="F70" s="32">
        <f aca="true" t="shared" si="20" ref="F70:K70">SUM(F71:F72)</f>
        <v>32000000</v>
      </c>
      <c r="G70" s="32">
        <f t="shared" si="20"/>
        <v>0</v>
      </c>
      <c r="H70" s="32">
        <f t="shared" si="20"/>
        <v>32000000</v>
      </c>
      <c r="I70" s="32">
        <f t="shared" si="20"/>
        <v>21621270</v>
      </c>
      <c r="J70" s="32">
        <f t="shared" si="20"/>
        <v>1185000</v>
      </c>
      <c r="K70" s="32">
        <f t="shared" si="20"/>
        <v>8860000</v>
      </c>
      <c r="L70" s="32">
        <f t="shared" si="0"/>
        <v>31666270</v>
      </c>
      <c r="M70" s="32">
        <f t="shared" si="1"/>
        <v>-333730</v>
      </c>
      <c r="N70" s="57"/>
    </row>
    <row r="71" spans="1:14" s="63" customFormat="1" ht="13.5" customHeight="1">
      <c r="A71" s="60"/>
      <c r="B71" s="61"/>
      <c r="C71" s="61"/>
      <c r="D71" s="61"/>
      <c r="E71" s="64" t="s">
        <v>62</v>
      </c>
      <c r="F71" s="31">
        <v>32000000</v>
      </c>
      <c r="G71" s="31"/>
      <c r="H71" s="31">
        <f aca="true" t="shared" si="21" ref="H71:H76">F71+G71</f>
        <v>32000000</v>
      </c>
      <c r="I71" s="31">
        <v>21621270</v>
      </c>
      <c r="J71" s="31">
        <v>1185000</v>
      </c>
      <c r="K71" s="31">
        <v>8860000</v>
      </c>
      <c r="L71" s="31">
        <f t="shared" si="0"/>
        <v>31666270</v>
      </c>
      <c r="M71" s="31">
        <f t="shared" si="1"/>
        <v>-333730</v>
      </c>
      <c r="N71" s="62"/>
    </row>
    <row r="72" spans="1:14" s="63" customFormat="1" ht="13.5" customHeight="1">
      <c r="A72" s="60"/>
      <c r="B72" s="61"/>
      <c r="C72" s="61"/>
      <c r="D72" s="61"/>
      <c r="E72" s="64" t="s">
        <v>63</v>
      </c>
      <c r="F72" s="31"/>
      <c r="G72" s="31"/>
      <c r="H72" s="31">
        <f t="shared" si="21"/>
        <v>0</v>
      </c>
      <c r="I72" s="31"/>
      <c r="J72" s="31"/>
      <c r="K72" s="31"/>
      <c r="L72" s="31">
        <f t="shared" si="0"/>
        <v>0</v>
      </c>
      <c r="M72" s="31">
        <f t="shared" si="1"/>
        <v>0</v>
      </c>
      <c r="N72" s="62"/>
    </row>
    <row r="73" spans="1:14" s="58" customFormat="1" ht="13.5" customHeight="1">
      <c r="A73" s="54"/>
      <c r="B73" s="55"/>
      <c r="C73" s="55"/>
      <c r="D73" s="55"/>
      <c r="E73" s="56" t="s">
        <v>64</v>
      </c>
      <c r="F73" s="32">
        <f>SUM(F74:F76)</f>
        <v>1190000000</v>
      </c>
      <c r="G73" s="32">
        <f>SUM(G74:G76)</f>
        <v>0</v>
      </c>
      <c r="H73" s="32">
        <f t="shared" si="21"/>
        <v>1190000000</v>
      </c>
      <c r="I73" s="32">
        <f>SUM(I74:I76)</f>
        <v>506318731</v>
      </c>
      <c r="J73" s="32">
        <f>SUM(J74:J76)</f>
        <v>50055749</v>
      </c>
      <c r="K73" s="32">
        <f>SUM(K74:K76)</f>
        <v>451712956</v>
      </c>
      <c r="L73" s="32">
        <f t="shared" si="0"/>
        <v>1008087436</v>
      </c>
      <c r="M73" s="32">
        <f t="shared" si="1"/>
        <v>-181912564</v>
      </c>
      <c r="N73" s="57"/>
    </row>
    <row r="74" spans="1:14" s="63" customFormat="1" ht="13.5" customHeight="1">
      <c r="A74" s="60"/>
      <c r="B74" s="61"/>
      <c r="C74" s="61"/>
      <c r="D74" s="61"/>
      <c r="E74" s="64" t="s">
        <v>62</v>
      </c>
      <c r="F74" s="31">
        <v>0</v>
      </c>
      <c r="G74" s="31">
        <v>611800000</v>
      </c>
      <c r="H74" s="31">
        <f t="shared" si="21"/>
        <v>611800000</v>
      </c>
      <c r="I74" s="31">
        <v>264006907</v>
      </c>
      <c r="J74" s="31">
        <v>0</v>
      </c>
      <c r="K74" s="31">
        <v>346828170</v>
      </c>
      <c r="L74" s="31">
        <f t="shared" si="0"/>
        <v>610835077</v>
      </c>
      <c r="M74" s="31">
        <f t="shared" si="1"/>
        <v>-964923</v>
      </c>
      <c r="N74" s="62"/>
    </row>
    <row r="75" spans="1:14" s="63" customFormat="1" ht="13.5" customHeight="1">
      <c r="A75" s="60"/>
      <c r="B75" s="61"/>
      <c r="C75" s="61"/>
      <c r="D75" s="61"/>
      <c r="E75" s="64" t="s">
        <v>65</v>
      </c>
      <c r="F75" s="31">
        <v>845000000</v>
      </c>
      <c r="G75" s="31">
        <v>-595000000</v>
      </c>
      <c r="H75" s="31">
        <f t="shared" si="21"/>
        <v>250000000</v>
      </c>
      <c r="I75" s="31">
        <v>165511377</v>
      </c>
      <c r="J75" s="31">
        <v>14438967</v>
      </c>
      <c r="K75" s="31">
        <v>67573925</v>
      </c>
      <c r="L75" s="31">
        <f t="shared" si="0"/>
        <v>247524269</v>
      </c>
      <c r="M75" s="31">
        <f t="shared" si="1"/>
        <v>-2475731</v>
      </c>
      <c r="N75" s="62"/>
    </row>
    <row r="76" spans="1:14" s="63" customFormat="1" ht="13.5" customHeight="1">
      <c r="A76" s="60"/>
      <c r="B76" s="61"/>
      <c r="C76" s="61"/>
      <c r="D76" s="61"/>
      <c r="E76" s="64" t="s">
        <v>63</v>
      </c>
      <c r="F76" s="31">
        <v>345000000</v>
      </c>
      <c r="G76" s="31">
        <v>-16800000</v>
      </c>
      <c r="H76" s="31">
        <f t="shared" si="21"/>
        <v>328200000</v>
      </c>
      <c r="I76" s="31">
        <v>76800447</v>
      </c>
      <c r="J76" s="31">
        <v>35616782</v>
      </c>
      <c r="K76" s="31">
        <v>37310861</v>
      </c>
      <c r="L76" s="31">
        <f t="shared" si="0"/>
        <v>149728090</v>
      </c>
      <c r="M76" s="31">
        <f t="shared" si="1"/>
        <v>-178471910</v>
      </c>
      <c r="N76" s="62"/>
    </row>
    <row r="77" spans="1:14" s="75" customFormat="1" ht="26.25" customHeight="1">
      <c r="A77" s="71" t="s">
        <v>17</v>
      </c>
      <c r="B77" s="72" t="s">
        <v>44</v>
      </c>
      <c r="C77" s="72" t="s">
        <v>17</v>
      </c>
      <c r="D77" s="72" t="s">
        <v>17</v>
      </c>
      <c r="E77" s="73" t="s">
        <v>45</v>
      </c>
      <c r="F77" s="30">
        <f>F78</f>
        <v>180000000</v>
      </c>
      <c r="G77" s="30">
        <f>G78</f>
        <v>0</v>
      </c>
      <c r="H77" s="30">
        <f>F77+G77</f>
        <v>180000000</v>
      </c>
      <c r="I77" s="30">
        <f>I78</f>
        <v>122249676</v>
      </c>
      <c r="J77" s="30">
        <f>J78</f>
        <v>0</v>
      </c>
      <c r="K77" s="30">
        <f>K78</f>
        <v>6537240</v>
      </c>
      <c r="L77" s="30">
        <f t="shared" si="0"/>
        <v>128786916</v>
      </c>
      <c r="M77" s="30">
        <f t="shared" si="1"/>
        <v>-51213084</v>
      </c>
      <c r="N77" s="74"/>
    </row>
    <row r="78" spans="1:14" s="75" customFormat="1" ht="26.25" customHeight="1">
      <c r="A78" s="71" t="s">
        <v>17</v>
      </c>
      <c r="B78" s="72" t="s">
        <v>17</v>
      </c>
      <c r="C78" s="72" t="s">
        <v>18</v>
      </c>
      <c r="D78" s="72" t="s">
        <v>17</v>
      </c>
      <c r="E78" s="73" t="s">
        <v>46</v>
      </c>
      <c r="F78" s="30">
        <v>180000000</v>
      </c>
      <c r="G78" s="30">
        <v>0</v>
      </c>
      <c r="H78" s="30">
        <f>F78+G78</f>
        <v>180000000</v>
      </c>
      <c r="I78" s="30">
        <v>122249676</v>
      </c>
      <c r="J78" s="30">
        <v>0</v>
      </c>
      <c r="K78" s="30">
        <v>6537240</v>
      </c>
      <c r="L78" s="30">
        <f t="shared" si="0"/>
        <v>128786916</v>
      </c>
      <c r="M78" s="30">
        <f t="shared" si="1"/>
        <v>-51213084</v>
      </c>
      <c r="N78" s="74"/>
    </row>
    <row r="79" spans="1:14" s="58" customFormat="1" ht="13.5" customHeight="1">
      <c r="A79" s="54"/>
      <c r="B79" s="55"/>
      <c r="C79" s="55"/>
      <c r="D79" s="55"/>
      <c r="E79" s="56" t="s">
        <v>60</v>
      </c>
      <c r="F79" s="32">
        <f>F80+F83</f>
        <v>180000000</v>
      </c>
      <c r="G79" s="32">
        <f>G80+G83</f>
        <v>0</v>
      </c>
      <c r="H79" s="32">
        <f>F79+G79</f>
        <v>180000000</v>
      </c>
      <c r="I79" s="32">
        <f>I80+I83</f>
        <v>122249676</v>
      </c>
      <c r="J79" s="32">
        <f>J80+J83</f>
        <v>0</v>
      </c>
      <c r="K79" s="32">
        <f>K80+K83</f>
        <v>6537240</v>
      </c>
      <c r="L79" s="32">
        <f t="shared" si="0"/>
        <v>128786916</v>
      </c>
      <c r="M79" s="32">
        <f t="shared" si="1"/>
        <v>-51213084</v>
      </c>
      <c r="N79" s="57"/>
    </row>
    <row r="80" spans="1:14" s="58" customFormat="1" ht="13.5" customHeight="1">
      <c r="A80" s="54"/>
      <c r="B80" s="55"/>
      <c r="C80" s="55"/>
      <c r="D80" s="55"/>
      <c r="E80" s="56" t="s">
        <v>61</v>
      </c>
      <c r="F80" s="32">
        <f aca="true" t="shared" si="22" ref="F80:K80">SUM(F81:F82)</f>
        <v>58000000</v>
      </c>
      <c r="G80" s="32">
        <f t="shared" si="22"/>
        <v>-2636000</v>
      </c>
      <c r="H80" s="32">
        <f t="shared" si="22"/>
        <v>55364000</v>
      </c>
      <c r="I80" s="32">
        <f t="shared" si="22"/>
        <v>15712183</v>
      </c>
      <c r="J80" s="32">
        <f t="shared" si="22"/>
        <v>0</v>
      </c>
      <c r="K80" s="32">
        <f t="shared" si="22"/>
        <v>0</v>
      </c>
      <c r="L80" s="32">
        <f t="shared" si="0"/>
        <v>15712183</v>
      </c>
      <c r="M80" s="32">
        <f t="shared" si="1"/>
        <v>-39651817</v>
      </c>
      <c r="N80" s="57"/>
    </row>
    <row r="81" spans="1:14" s="63" customFormat="1" ht="13.5" customHeight="1">
      <c r="A81" s="60"/>
      <c r="B81" s="61"/>
      <c r="C81" s="61"/>
      <c r="D81" s="61"/>
      <c r="E81" s="64" t="s">
        <v>62</v>
      </c>
      <c r="F81" s="31">
        <v>10000000</v>
      </c>
      <c r="G81" s="31">
        <v>4350000</v>
      </c>
      <c r="H81" s="31">
        <f aca="true" t="shared" si="23" ref="H81:H86">F81+G81</f>
        <v>14350000</v>
      </c>
      <c r="I81" s="31">
        <v>14334975</v>
      </c>
      <c r="J81" s="31">
        <v>0</v>
      </c>
      <c r="K81" s="31">
        <v>0</v>
      </c>
      <c r="L81" s="31">
        <f t="shared" si="0"/>
        <v>14334975</v>
      </c>
      <c r="M81" s="31">
        <f t="shared" si="1"/>
        <v>-15025</v>
      </c>
      <c r="N81" s="62"/>
    </row>
    <row r="82" spans="1:14" s="63" customFormat="1" ht="13.5" customHeight="1">
      <c r="A82" s="60"/>
      <c r="B82" s="61"/>
      <c r="C82" s="61"/>
      <c r="D82" s="61"/>
      <c r="E82" s="64" t="s">
        <v>63</v>
      </c>
      <c r="F82" s="31">
        <v>48000000</v>
      </c>
      <c r="G82" s="31">
        <v>-6986000</v>
      </c>
      <c r="H82" s="31">
        <f t="shared" si="23"/>
        <v>41014000</v>
      </c>
      <c r="I82" s="31">
        <v>1377208</v>
      </c>
      <c r="J82" s="31">
        <v>0</v>
      </c>
      <c r="K82" s="31">
        <v>0</v>
      </c>
      <c r="L82" s="31">
        <f t="shared" si="0"/>
        <v>1377208</v>
      </c>
      <c r="M82" s="31">
        <f t="shared" si="1"/>
        <v>-39636792</v>
      </c>
      <c r="N82" s="62"/>
    </row>
    <row r="83" spans="1:14" s="58" customFormat="1" ht="13.5" customHeight="1">
      <c r="A83" s="54"/>
      <c r="B83" s="55"/>
      <c r="C83" s="55"/>
      <c r="D83" s="55"/>
      <c r="E83" s="56" t="s">
        <v>64</v>
      </c>
      <c r="F83" s="32">
        <f>SUM(F84:F86)</f>
        <v>122000000</v>
      </c>
      <c r="G83" s="32">
        <f>SUM(G84:G86)</f>
        <v>2636000</v>
      </c>
      <c r="H83" s="32">
        <f t="shared" si="23"/>
        <v>124636000</v>
      </c>
      <c r="I83" s="32">
        <f>SUM(I84:I86)</f>
        <v>106537493</v>
      </c>
      <c r="J83" s="32">
        <f>SUM(J84:J86)</f>
        <v>0</v>
      </c>
      <c r="K83" s="32">
        <f>SUM(K84:K86)</f>
        <v>6537240</v>
      </c>
      <c r="L83" s="32">
        <f t="shared" si="0"/>
        <v>113074733</v>
      </c>
      <c r="M83" s="32">
        <f t="shared" si="1"/>
        <v>-11561267</v>
      </c>
      <c r="N83" s="57"/>
    </row>
    <row r="84" spans="1:14" s="63" customFormat="1" ht="13.5" customHeight="1">
      <c r="A84" s="60"/>
      <c r="B84" s="61"/>
      <c r="C84" s="61"/>
      <c r="D84" s="61"/>
      <c r="E84" s="64" t="s">
        <v>62</v>
      </c>
      <c r="F84" s="31"/>
      <c r="G84" s="31"/>
      <c r="H84" s="31">
        <f t="shared" si="23"/>
        <v>0</v>
      </c>
      <c r="I84" s="31"/>
      <c r="J84" s="31"/>
      <c r="K84" s="31"/>
      <c r="L84" s="31">
        <f t="shared" si="0"/>
        <v>0</v>
      </c>
      <c r="M84" s="31">
        <f t="shared" si="1"/>
        <v>0</v>
      </c>
      <c r="N84" s="62"/>
    </row>
    <row r="85" spans="1:14" s="63" customFormat="1" ht="13.5" customHeight="1">
      <c r="A85" s="60"/>
      <c r="B85" s="61"/>
      <c r="C85" s="61"/>
      <c r="D85" s="61"/>
      <c r="E85" s="64" t="s">
        <v>65</v>
      </c>
      <c r="F85" s="31">
        <v>2000000</v>
      </c>
      <c r="G85" s="31">
        <v>2636000</v>
      </c>
      <c r="H85" s="31">
        <f t="shared" si="23"/>
        <v>4636000</v>
      </c>
      <c r="I85" s="31">
        <v>4635503</v>
      </c>
      <c r="J85" s="31">
        <v>0</v>
      </c>
      <c r="K85" s="31">
        <v>0</v>
      </c>
      <c r="L85" s="31">
        <f t="shared" si="0"/>
        <v>4635503</v>
      </c>
      <c r="M85" s="31">
        <f t="shared" si="1"/>
        <v>-497</v>
      </c>
      <c r="N85" s="62"/>
    </row>
    <row r="86" spans="1:14" s="63" customFormat="1" ht="13.5" customHeight="1">
      <c r="A86" s="60"/>
      <c r="B86" s="61"/>
      <c r="C86" s="61"/>
      <c r="D86" s="61"/>
      <c r="E86" s="64" t="s">
        <v>63</v>
      </c>
      <c r="F86" s="31">
        <v>120000000</v>
      </c>
      <c r="G86" s="31"/>
      <c r="H86" s="31">
        <f t="shared" si="23"/>
        <v>120000000</v>
      </c>
      <c r="I86" s="31">
        <v>101901990</v>
      </c>
      <c r="J86" s="31">
        <v>0</v>
      </c>
      <c r="K86" s="31">
        <v>6537240</v>
      </c>
      <c r="L86" s="31">
        <f t="shared" si="0"/>
        <v>108439230</v>
      </c>
      <c r="M86" s="31">
        <f t="shared" si="1"/>
        <v>-11560770</v>
      </c>
      <c r="N86" s="62"/>
    </row>
    <row r="87" spans="1:14" s="75" customFormat="1" ht="26.25" customHeight="1">
      <c r="A87" s="71" t="s">
        <v>17</v>
      </c>
      <c r="B87" s="72" t="s">
        <v>17</v>
      </c>
      <c r="C87" s="72" t="s">
        <v>17</v>
      </c>
      <c r="D87" s="72" t="s">
        <v>17</v>
      </c>
      <c r="E87" s="73" t="s">
        <v>76</v>
      </c>
      <c r="F87" s="30">
        <f aca="true" t="shared" si="24" ref="F87:G89">F88</f>
        <v>3385000000</v>
      </c>
      <c r="G87" s="30">
        <f t="shared" si="24"/>
        <v>0</v>
      </c>
      <c r="H87" s="30">
        <f>F87+G87</f>
        <v>3385000000</v>
      </c>
      <c r="I87" s="30">
        <f aca="true" t="shared" si="25" ref="I87:K89">I88</f>
        <v>2468803618</v>
      </c>
      <c r="J87" s="30">
        <f t="shared" si="25"/>
        <v>342936267</v>
      </c>
      <c r="K87" s="30">
        <f t="shared" si="25"/>
        <v>342795116</v>
      </c>
      <c r="L87" s="30">
        <f t="shared" si="0"/>
        <v>3154535001</v>
      </c>
      <c r="M87" s="30">
        <f t="shared" si="1"/>
        <v>-230464999</v>
      </c>
      <c r="N87" s="74"/>
    </row>
    <row r="88" spans="1:14" s="75" customFormat="1" ht="26.25" customHeight="1">
      <c r="A88" s="71" t="s">
        <v>20</v>
      </c>
      <c r="B88" s="72" t="s">
        <v>17</v>
      </c>
      <c r="C88" s="72" t="s">
        <v>17</v>
      </c>
      <c r="D88" s="72" t="s">
        <v>17</v>
      </c>
      <c r="E88" s="73" t="s">
        <v>47</v>
      </c>
      <c r="F88" s="30">
        <f>F89</f>
        <v>3385000000</v>
      </c>
      <c r="G88" s="30">
        <f>G89</f>
        <v>0</v>
      </c>
      <c r="H88" s="30">
        <f>F88+G88</f>
        <v>3385000000</v>
      </c>
      <c r="I88" s="30">
        <f>I89</f>
        <v>2468803618</v>
      </c>
      <c r="J88" s="30">
        <f>J89</f>
        <v>342936267</v>
      </c>
      <c r="K88" s="30">
        <f>K89</f>
        <v>342795116</v>
      </c>
      <c r="L88" s="30">
        <f t="shared" si="0"/>
        <v>3154535001</v>
      </c>
      <c r="M88" s="30">
        <f t="shared" si="1"/>
        <v>-230464999</v>
      </c>
      <c r="N88" s="74"/>
    </row>
    <row r="89" spans="1:14" s="75" customFormat="1" ht="26.25" customHeight="1">
      <c r="A89" s="71" t="s">
        <v>17</v>
      </c>
      <c r="B89" s="72" t="s">
        <v>18</v>
      </c>
      <c r="C89" s="72" t="s">
        <v>17</v>
      </c>
      <c r="D89" s="72" t="s">
        <v>17</v>
      </c>
      <c r="E89" s="73" t="s">
        <v>48</v>
      </c>
      <c r="F89" s="30">
        <f t="shared" si="24"/>
        <v>3385000000</v>
      </c>
      <c r="G89" s="30">
        <f t="shared" si="24"/>
        <v>0</v>
      </c>
      <c r="H89" s="30">
        <f>F89+G89</f>
        <v>3385000000</v>
      </c>
      <c r="I89" s="30">
        <f t="shared" si="25"/>
        <v>2468803618</v>
      </c>
      <c r="J89" s="30">
        <f t="shared" si="25"/>
        <v>342936267</v>
      </c>
      <c r="K89" s="30">
        <f t="shared" si="25"/>
        <v>342795116</v>
      </c>
      <c r="L89" s="30">
        <f t="shared" si="0"/>
        <v>3154535001</v>
      </c>
      <c r="M89" s="30">
        <f t="shared" si="1"/>
        <v>-230464999</v>
      </c>
      <c r="N89" s="74"/>
    </row>
    <row r="90" spans="1:14" s="75" customFormat="1" ht="26.25" customHeight="1">
      <c r="A90" s="71" t="s">
        <v>17</v>
      </c>
      <c r="B90" s="72" t="s">
        <v>17</v>
      </c>
      <c r="C90" s="72" t="s">
        <v>18</v>
      </c>
      <c r="D90" s="72" t="s">
        <v>17</v>
      </c>
      <c r="E90" s="73" t="s">
        <v>49</v>
      </c>
      <c r="F90" s="30">
        <v>3385000000</v>
      </c>
      <c r="G90" s="30">
        <v>0</v>
      </c>
      <c r="H90" s="30">
        <f>F90+G90</f>
        <v>3385000000</v>
      </c>
      <c r="I90" s="30">
        <v>2468803618</v>
      </c>
      <c r="J90" s="30">
        <v>342936267</v>
      </c>
      <c r="K90" s="30">
        <v>342795116</v>
      </c>
      <c r="L90" s="30">
        <f t="shared" si="0"/>
        <v>3154535001</v>
      </c>
      <c r="M90" s="30">
        <f t="shared" si="1"/>
        <v>-230464999</v>
      </c>
      <c r="N90" s="74"/>
    </row>
    <row r="91" spans="1:15" s="58" customFormat="1" ht="13.5" customHeight="1" hidden="1">
      <c r="A91" s="54"/>
      <c r="B91" s="55"/>
      <c r="C91" s="55"/>
      <c r="D91" s="55"/>
      <c r="E91" s="56" t="s">
        <v>60</v>
      </c>
      <c r="F91" s="32">
        <f>F92+F95</f>
        <v>3385000000</v>
      </c>
      <c r="G91" s="32">
        <f>G92+G95</f>
        <v>0</v>
      </c>
      <c r="H91" s="32">
        <f>F91+G91</f>
        <v>3385000000</v>
      </c>
      <c r="I91" s="32">
        <f>I92+I95</f>
        <v>2468803618</v>
      </c>
      <c r="J91" s="32">
        <f>J92+J95</f>
        <v>342936267</v>
      </c>
      <c r="K91" s="32">
        <f>K92+K95</f>
        <v>342795116</v>
      </c>
      <c r="L91" s="32">
        <f t="shared" si="0"/>
        <v>3154535001</v>
      </c>
      <c r="M91" s="32">
        <f aca="true" t="shared" si="26" ref="M91:M98">L91-H91</f>
        <v>-230464999</v>
      </c>
      <c r="N91" s="57"/>
      <c r="O91" s="58" t="s">
        <v>77</v>
      </c>
    </row>
    <row r="92" spans="1:14" s="58" customFormat="1" ht="13.5" customHeight="1" hidden="1">
      <c r="A92" s="54"/>
      <c r="B92" s="55"/>
      <c r="C92" s="55"/>
      <c r="D92" s="55"/>
      <c r="E92" s="56" t="s">
        <v>61</v>
      </c>
      <c r="F92" s="32">
        <f aca="true" t="shared" si="27" ref="F92:K92">SUM(F93:F94)</f>
        <v>456000000</v>
      </c>
      <c r="G92" s="32">
        <f t="shared" si="27"/>
        <v>-214530688</v>
      </c>
      <c r="H92" s="32">
        <f t="shared" si="27"/>
        <v>241469312</v>
      </c>
      <c r="I92" s="32">
        <f t="shared" si="27"/>
        <v>215675634</v>
      </c>
      <c r="J92" s="32">
        <f t="shared" si="27"/>
        <v>18926609</v>
      </c>
      <c r="K92" s="32">
        <f t="shared" si="27"/>
        <v>2065370</v>
      </c>
      <c r="L92" s="32">
        <f t="shared" si="0"/>
        <v>236667613</v>
      </c>
      <c r="M92" s="32">
        <f t="shared" si="26"/>
        <v>-4801699</v>
      </c>
      <c r="N92" s="57"/>
    </row>
    <row r="93" spans="1:14" s="63" customFormat="1" ht="13.5" customHeight="1" hidden="1">
      <c r="A93" s="60"/>
      <c r="B93" s="61"/>
      <c r="C93" s="61"/>
      <c r="D93" s="61"/>
      <c r="E93" s="64" t="s">
        <v>62</v>
      </c>
      <c r="F93" s="31">
        <v>456000000</v>
      </c>
      <c r="G93" s="31">
        <v>-214530688</v>
      </c>
      <c r="H93" s="31">
        <f aca="true" t="shared" si="28" ref="H93:H98">F93+G93</f>
        <v>241469312</v>
      </c>
      <c r="I93" s="31">
        <v>215675634</v>
      </c>
      <c r="J93" s="31">
        <v>18926609</v>
      </c>
      <c r="K93" s="31">
        <v>2065370</v>
      </c>
      <c r="L93" s="31">
        <f t="shared" si="0"/>
        <v>236667613</v>
      </c>
      <c r="M93" s="31">
        <f t="shared" si="26"/>
        <v>-4801699</v>
      </c>
      <c r="N93" s="62"/>
    </row>
    <row r="94" spans="1:14" s="63" customFormat="1" ht="13.5" customHeight="1" hidden="1">
      <c r="A94" s="60"/>
      <c r="B94" s="61"/>
      <c r="C94" s="61"/>
      <c r="D94" s="61"/>
      <c r="E94" s="64" t="s">
        <v>63</v>
      </c>
      <c r="F94" s="31"/>
      <c r="G94" s="31"/>
      <c r="H94" s="31">
        <f t="shared" si="28"/>
        <v>0</v>
      </c>
      <c r="I94" s="31"/>
      <c r="J94" s="31"/>
      <c r="K94" s="31"/>
      <c r="L94" s="31">
        <f t="shared" si="0"/>
        <v>0</v>
      </c>
      <c r="M94" s="31">
        <f t="shared" si="26"/>
        <v>0</v>
      </c>
      <c r="N94" s="62"/>
    </row>
    <row r="95" spans="1:14" s="58" customFormat="1" ht="13.5" customHeight="1" hidden="1">
      <c r="A95" s="54"/>
      <c r="B95" s="55"/>
      <c r="C95" s="55"/>
      <c r="D95" s="55"/>
      <c r="E95" s="56" t="s">
        <v>64</v>
      </c>
      <c r="F95" s="32">
        <f>SUM(F96:F98)</f>
        <v>2929000000</v>
      </c>
      <c r="G95" s="32">
        <f>SUM(G96:G98)</f>
        <v>214530688</v>
      </c>
      <c r="H95" s="32">
        <f t="shared" si="28"/>
        <v>3143530688</v>
      </c>
      <c r="I95" s="32">
        <f>SUM(I96:I98)</f>
        <v>2253127984</v>
      </c>
      <c r="J95" s="32">
        <f>SUM(J96:J98)</f>
        <v>324009658</v>
      </c>
      <c r="K95" s="32">
        <f>SUM(K96:K98)</f>
        <v>340729746</v>
      </c>
      <c r="L95" s="32">
        <f t="shared" si="0"/>
        <v>2917867388</v>
      </c>
      <c r="M95" s="32">
        <f t="shared" si="26"/>
        <v>-225663300</v>
      </c>
      <c r="N95" s="57"/>
    </row>
    <row r="96" spans="1:14" s="63" customFormat="1" ht="13.5" customHeight="1" hidden="1">
      <c r="A96" s="60"/>
      <c r="B96" s="61"/>
      <c r="C96" s="61"/>
      <c r="D96" s="61"/>
      <c r="E96" s="64" t="s">
        <v>62</v>
      </c>
      <c r="F96" s="31">
        <v>0</v>
      </c>
      <c r="G96" s="31">
        <v>4600000</v>
      </c>
      <c r="H96" s="31">
        <f t="shared" si="28"/>
        <v>4600000</v>
      </c>
      <c r="I96" s="31">
        <v>4532093</v>
      </c>
      <c r="J96" s="31">
        <v>0</v>
      </c>
      <c r="K96" s="31">
        <v>0</v>
      </c>
      <c r="L96" s="31">
        <f t="shared" si="0"/>
        <v>4532093</v>
      </c>
      <c r="M96" s="31">
        <f t="shared" si="26"/>
        <v>-67907</v>
      </c>
      <c r="N96" s="62"/>
    </row>
    <row r="97" spans="1:14" s="63" customFormat="1" ht="13.5" customHeight="1" hidden="1">
      <c r="A97" s="60"/>
      <c r="B97" s="61"/>
      <c r="C97" s="61"/>
      <c r="D97" s="61"/>
      <c r="E97" s="64" t="s">
        <v>65</v>
      </c>
      <c r="F97" s="31">
        <v>1474000000</v>
      </c>
      <c r="G97" s="31">
        <v>-1047500707</v>
      </c>
      <c r="H97" s="31">
        <f t="shared" si="28"/>
        <v>426499293</v>
      </c>
      <c r="I97" s="31">
        <v>397031003</v>
      </c>
      <c r="J97" s="31">
        <v>11074453</v>
      </c>
      <c r="K97" s="31">
        <v>867497</v>
      </c>
      <c r="L97" s="31">
        <f t="shared" si="0"/>
        <v>408972953</v>
      </c>
      <c r="M97" s="31">
        <f t="shared" si="26"/>
        <v>-17526340</v>
      </c>
      <c r="N97" s="62"/>
    </row>
    <row r="98" spans="1:14" s="63" customFormat="1" ht="13.5" customHeight="1" hidden="1">
      <c r="A98" s="60"/>
      <c r="B98" s="61"/>
      <c r="C98" s="61"/>
      <c r="D98" s="61"/>
      <c r="E98" s="64" t="s">
        <v>63</v>
      </c>
      <c r="F98" s="31">
        <v>1455000000</v>
      </c>
      <c r="G98" s="31">
        <v>1257431395</v>
      </c>
      <c r="H98" s="31">
        <f t="shared" si="28"/>
        <v>2712431395</v>
      </c>
      <c r="I98" s="31">
        <v>1851564888</v>
      </c>
      <c r="J98" s="31">
        <v>312935205</v>
      </c>
      <c r="K98" s="31">
        <v>339862249</v>
      </c>
      <c r="L98" s="31">
        <f t="shared" si="0"/>
        <v>2504362342</v>
      </c>
      <c r="M98" s="31">
        <f t="shared" si="26"/>
        <v>-208069053</v>
      </c>
      <c r="N98" s="62"/>
    </row>
    <row r="103" spans="1:14" ht="26.25" customHeight="1">
      <c r="A103" s="65"/>
      <c r="B103" s="66"/>
      <c r="C103" s="66"/>
      <c r="D103" s="66"/>
      <c r="E103" s="67"/>
      <c r="F103" s="68"/>
      <c r="G103" s="68"/>
      <c r="H103" s="68"/>
      <c r="I103" s="68"/>
      <c r="J103" s="68"/>
      <c r="K103" s="68"/>
      <c r="L103" s="68"/>
      <c r="M103" s="68"/>
      <c r="N103" s="69"/>
    </row>
  </sheetData>
  <sheetProtection/>
  <mergeCells count="23">
    <mergeCell ref="L6:L7"/>
    <mergeCell ref="F6:F7"/>
    <mergeCell ref="G6:G7"/>
    <mergeCell ref="H6:H7"/>
    <mergeCell ref="I6:I7"/>
    <mergeCell ref="J6:J7"/>
    <mergeCell ref="K6:K7"/>
    <mergeCell ref="A5:E5"/>
    <mergeCell ref="F5:H5"/>
    <mergeCell ref="I5:L5"/>
    <mergeCell ref="M5:M7"/>
    <mergeCell ref="N5:N7"/>
    <mergeCell ref="A6:A7"/>
    <mergeCell ref="B6:B7"/>
    <mergeCell ref="C6:C7"/>
    <mergeCell ref="D6:D7"/>
    <mergeCell ref="E6:E7"/>
    <mergeCell ref="G1:H1"/>
    <mergeCell ref="I1:K1"/>
    <mergeCell ref="E2:H2"/>
    <mergeCell ref="I2:L2"/>
    <mergeCell ref="A4:D4"/>
    <mergeCell ref="M4:N4"/>
  </mergeCells>
  <printOptions horizontalCentered="1"/>
  <pageMargins left="0.6692913385826772" right="0.6692913385826772" top="0.7480314960629921" bottom="0.7480314960629921" header="0.31496062992125984" footer="0.5118110236220472"/>
  <pageSetup firstPageNumber="30" useFirstPageNumber="1" horizontalDpi="600" verticalDpi="600" orientation="portrait" pageOrder="overThenDown" paperSize="9" r:id="rId1"/>
  <headerFooter>
    <oddFooter>&amp;C&amp;"標楷體,標準"&amp;10&amp;P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2018-04-16T06:12:22Z</cp:lastPrinted>
  <dcterms:created xsi:type="dcterms:W3CDTF">2014-06-09T07:35:15Z</dcterms:created>
  <dcterms:modified xsi:type="dcterms:W3CDTF">2018-04-16T06:14:01Z</dcterms:modified>
  <cp:category/>
  <cp:version/>
  <cp:contentType/>
  <cp:contentStatus/>
</cp:coreProperties>
</file>